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09DDAB6-0815-4063-A4E5-F5A7271583C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3" i="1" l="1"/>
  <c r="C12" i="1" l="1"/>
  <c r="U907" i="1"/>
  <c r="U886" i="1"/>
  <c r="U872" i="1"/>
  <c r="U858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W544" i="1" l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B160" i="1" l="1"/>
  <c r="A12" i="1" l="1"/>
  <c r="AA167" i="1" l="1"/>
  <c r="AC167" i="1" s="1"/>
  <c r="AA161" i="1"/>
  <c r="AC161" i="1" s="1"/>
  <c r="Q12" i="1"/>
  <c r="B1" i="1"/>
  <c r="AA160" i="1"/>
  <c r="AC160" i="1" s="1"/>
  <c r="AD13" i="1"/>
  <c r="AD14" i="1" s="1"/>
  <c r="AD15" i="1" s="1"/>
  <c r="AD16" i="1" s="1"/>
  <c r="AD17" i="1" s="1"/>
  <c r="AD18" i="1" s="1"/>
  <c r="AD19" i="1" s="1"/>
  <c r="AD20" i="1" s="1"/>
  <c r="V13" i="1"/>
  <c r="V14" i="1" s="1"/>
  <c r="V15" i="1" s="1"/>
  <c r="V16" i="1" s="1"/>
  <c r="V17" i="1" s="1"/>
  <c r="V18" i="1" s="1"/>
  <c r="V19" i="1" s="1"/>
  <c r="V20" i="1" s="1"/>
  <c r="A13" i="1"/>
  <c r="X12" i="1"/>
  <c r="AA13" i="1" s="1"/>
  <c r="S12" i="1"/>
  <c r="S13" i="1" s="1"/>
  <c r="L12" i="1"/>
  <c r="G12" i="1"/>
  <c r="H12" i="1" s="1"/>
  <c r="AA164" i="1"/>
  <c r="AC164" i="1" s="1"/>
  <c r="AA162" i="1"/>
  <c r="AC162" i="1" s="1"/>
  <c r="R12" i="1" l="1"/>
  <c r="C13" i="1" s="1"/>
  <c r="W19" i="1"/>
  <c r="AF18" i="1" s="1"/>
  <c r="AA168" i="1"/>
  <c r="AC168" i="1" s="1"/>
  <c r="G13" i="1"/>
  <c r="W16" i="1"/>
  <c r="X13" i="1"/>
  <c r="AA14" i="1" s="1"/>
  <c r="AA163" i="1"/>
  <c r="AC163" i="1" s="1"/>
  <c r="D12" i="1"/>
  <c r="E12" i="1" s="1"/>
  <c r="W13" i="1"/>
  <c r="AF12" i="1" s="1"/>
  <c r="T12" i="1" s="1"/>
  <c r="T13" i="1" s="1"/>
  <c r="D13" i="1"/>
  <c r="E13" i="1" s="1"/>
  <c r="W12" i="1"/>
  <c r="J12" i="1"/>
  <c r="J13" i="1" s="1"/>
  <c r="K13" i="1" s="1"/>
  <c r="L13" i="1" s="1"/>
  <c r="W14" i="1"/>
  <c r="A14" i="1"/>
  <c r="D14" i="1" s="1"/>
  <c r="AA165" i="1"/>
  <c r="AC165" i="1" s="1"/>
  <c r="W17" i="1" s="1"/>
  <c r="E14" i="1" l="1"/>
  <c r="F15" i="1" s="1"/>
  <c r="W20" i="1"/>
  <c r="AF19" i="1" s="1"/>
  <c r="Y17" i="1"/>
  <c r="X14" i="1"/>
  <c r="W15" i="1"/>
  <c r="Y16" i="1" s="1"/>
  <c r="F13" i="1"/>
  <c r="H13" i="1" s="1"/>
  <c r="F14" i="1"/>
  <c r="Y13" i="1"/>
  <c r="Z13" i="1" s="1"/>
  <c r="AA166" i="1"/>
  <c r="AC166" i="1" s="1"/>
  <c r="W18" i="1" s="1"/>
  <c r="Y18" i="1" s="1"/>
  <c r="AF13" i="1"/>
  <c r="Y14" i="1"/>
  <c r="Z14" i="1" s="1"/>
  <c r="AF15" i="1"/>
  <c r="A15" i="1"/>
  <c r="D15" i="1" s="1"/>
  <c r="AC13" i="1" l="1"/>
  <c r="E15" i="1"/>
  <c r="AA15" i="1"/>
  <c r="X15" i="1" s="1"/>
  <c r="Z16" i="1" s="1"/>
  <c r="Y20" i="1"/>
  <c r="AF17" i="1"/>
  <c r="Y19" i="1"/>
  <c r="Y15" i="1"/>
  <c r="Z15" i="1" s="1"/>
  <c r="AF14" i="1"/>
  <c r="AC14" i="1"/>
  <c r="AF16" i="1"/>
  <c r="A16" i="1"/>
  <c r="D16" i="1" l="1"/>
  <c r="E16" i="1" s="1"/>
  <c r="F17" i="1" s="1"/>
  <c r="F16" i="1"/>
  <c r="AC15" i="1"/>
  <c r="AA16" i="1"/>
  <c r="X16" i="1" s="1"/>
  <c r="Z17" i="1" s="1"/>
  <c r="A17" i="1"/>
  <c r="D17" i="1" s="1"/>
  <c r="AC16" i="1" l="1"/>
  <c r="E17" i="1"/>
  <c r="AA17" i="1"/>
  <c r="X17" i="1" s="1"/>
  <c r="Z18" i="1" s="1"/>
  <c r="A18" i="1"/>
  <c r="D18" i="1" l="1"/>
  <c r="E18" i="1" s="1"/>
  <c r="F19" i="1" s="1"/>
  <c r="F18" i="1"/>
  <c r="AC17" i="1"/>
  <c r="AA18" i="1"/>
  <c r="X18" i="1" s="1"/>
  <c r="Z19" i="1" s="1"/>
  <c r="A19" i="1"/>
  <c r="D19" i="1" s="1"/>
  <c r="AC18" i="1" l="1"/>
  <c r="E19" i="1"/>
  <c r="AA19" i="1"/>
  <c r="X19" i="1" s="1"/>
  <c r="Z20" i="1" s="1"/>
  <c r="A20" i="1"/>
  <c r="AA20" i="1" l="1"/>
  <c r="D20" i="1"/>
  <c r="E20" i="1" s="1"/>
  <c r="F21" i="1" s="1"/>
  <c r="F20" i="1"/>
  <c r="AC19" i="1"/>
  <c r="X20" i="1"/>
  <c r="A21" i="1"/>
  <c r="D21" i="1" s="1"/>
  <c r="E21" i="1" l="1"/>
  <c r="AC20" i="1"/>
  <c r="A22" i="1"/>
  <c r="D22" i="1" l="1"/>
  <c r="E22" i="1" s="1"/>
  <c r="F23" i="1" s="1"/>
  <c r="F22" i="1"/>
  <c r="A23" i="1"/>
  <c r="D23" i="1" l="1"/>
  <c r="E23" i="1" s="1"/>
  <c r="F24" i="1" s="1"/>
  <c r="A24" i="1"/>
  <c r="D24" i="1" l="1"/>
  <c r="E24" i="1" s="1"/>
  <c r="F25" i="1" s="1"/>
  <c r="A25" i="1"/>
  <c r="D25" i="1" l="1"/>
  <c r="E25" i="1" s="1"/>
  <c r="F26" i="1" s="1"/>
  <c r="A26" i="1"/>
  <c r="D26" i="1" l="1"/>
  <c r="E26" i="1" s="1"/>
  <c r="F27" i="1" s="1"/>
  <c r="A27" i="1"/>
  <c r="D27" i="1" l="1"/>
  <c r="E27" i="1" s="1"/>
  <c r="F28" i="1" s="1"/>
  <c r="A28" i="1"/>
  <c r="D28" i="1" l="1"/>
  <c r="E28" i="1" s="1"/>
  <c r="F29" i="1" s="1"/>
  <c r="A29" i="1"/>
  <c r="D29" i="1" l="1"/>
  <c r="E29" i="1" s="1"/>
  <c r="F30" i="1" s="1"/>
  <c r="A30" i="1"/>
  <c r="D30" i="1" l="1"/>
  <c r="E30" i="1" s="1"/>
  <c r="F31" i="1" s="1"/>
  <c r="A31" i="1"/>
  <c r="D31" i="1" l="1"/>
  <c r="E31" i="1" s="1"/>
  <c r="F32" i="1" s="1"/>
  <c r="A32" i="1"/>
  <c r="D32" i="1" l="1"/>
  <c r="E32" i="1" s="1"/>
  <c r="F33" i="1" s="1"/>
  <c r="A33" i="1"/>
  <c r="D33" i="1" s="1"/>
  <c r="E33" i="1" l="1"/>
  <c r="A34" i="1"/>
  <c r="D34" i="1" l="1"/>
  <c r="E34" i="1" s="1"/>
  <c r="F35" i="1" s="1"/>
  <c r="F34" i="1"/>
  <c r="A35" i="1"/>
  <c r="D35" i="1" l="1"/>
  <c r="E35" i="1" s="1"/>
  <c r="F36" i="1" s="1"/>
  <c r="A36" i="1"/>
  <c r="D36" i="1" l="1"/>
  <c r="E36" i="1" s="1"/>
  <c r="F37" i="1" s="1"/>
  <c r="A37" i="1"/>
  <c r="D37" i="1" l="1"/>
  <c r="E37" i="1" s="1"/>
  <c r="F38" i="1" s="1"/>
  <c r="A38" i="1"/>
  <c r="D38" i="1" l="1"/>
  <c r="E38" i="1" s="1"/>
  <c r="F39" i="1" s="1"/>
  <c r="M13" i="1"/>
  <c r="N13" i="1" s="1"/>
  <c r="P13" i="1" s="1"/>
  <c r="B13" i="1" s="1"/>
  <c r="M12" i="1"/>
  <c r="N12" i="1" s="1"/>
  <c r="P12" i="1" s="1"/>
  <c r="A39" i="1"/>
  <c r="D39" i="1" l="1"/>
  <c r="E39" i="1" s="1"/>
  <c r="F40" i="1" s="1"/>
  <c r="A40" i="1"/>
  <c r="D40" i="1" l="1"/>
  <c r="E40" i="1" s="1"/>
  <c r="F41" i="1" s="1"/>
  <c r="A41" i="1"/>
  <c r="D41" i="1" l="1"/>
  <c r="E41" i="1" s="1"/>
  <c r="F42" i="1" s="1"/>
  <c r="A42" i="1"/>
  <c r="D42" i="1" s="1"/>
  <c r="E42" i="1" l="1"/>
  <c r="A43" i="1"/>
  <c r="D43" i="1" l="1"/>
  <c r="E43" i="1" s="1"/>
  <c r="F44" i="1" s="1"/>
  <c r="F43" i="1"/>
  <c r="A44" i="1"/>
  <c r="D44" i="1" s="1"/>
  <c r="E44" i="1" l="1"/>
  <c r="A45" i="1"/>
  <c r="D45" i="1" l="1"/>
  <c r="E45" i="1" s="1"/>
  <c r="F46" i="1" s="1"/>
  <c r="F45" i="1"/>
  <c r="A46" i="1"/>
  <c r="D46" i="1" s="1"/>
  <c r="E46" i="1" l="1"/>
  <c r="A47" i="1"/>
  <c r="D47" i="1" l="1"/>
  <c r="E47" i="1" s="1"/>
  <c r="F48" i="1" s="1"/>
  <c r="F47" i="1"/>
  <c r="A48" i="1"/>
  <c r="D48" i="1" l="1"/>
  <c r="E48" i="1" s="1"/>
  <c r="F49" i="1" s="1"/>
  <c r="A49" i="1"/>
  <c r="D49" i="1" l="1"/>
  <c r="E49" i="1" s="1"/>
  <c r="F50" i="1" s="1"/>
  <c r="A50" i="1"/>
  <c r="D50" i="1" l="1"/>
  <c r="E50" i="1" s="1"/>
  <c r="F51" i="1" s="1"/>
  <c r="A51" i="1"/>
  <c r="D51" i="1" l="1"/>
  <c r="E51" i="1" s="1"/>
  <c r="F52" i="1" s="1"/>
  <c r="A52" i="1"/>
  <c r="D52" i="1" l="1"/>
  <c r="E52" i="1" s="1"/>
  <c r="F53" i="1" s="1"/>
  <c r="A53" i="1"/>
  <c r="D53" i="1" l="1"/>
  <c r="E53" i="1" s="1"/>
  <c r="F54" i="1" s="1"/>
  <c r="A54" i="1"/>
  <c r="D54" i="1" l="1"/>
  <c r="E54" i="1" s="1"/>
  <c r="F55" i="1" s="1"/>
  <c r="A55" i="1"/>
  <c r="D55" i="1" l="1"/>
  <c r="E55" i="1" s="1"/>
  <c r="F56" i="1" s="1"/>
  <c r="A56" i="1"/>
  <c r="D56" i="1" l="1"/>
  <c r="E56" i="1" s="1"/>
  <c r="F57" i="1" s="1"/>
  <c r="A57" i="1"/>
  <c r="D57" i="1" l="1"/>
  <c r="E57" i="1" s="1"/>
  <c r="F58" i="1" s="1"/>
  <c r="A58" i="1"/>
  <c r="D58" i="1" l="1"/>
  <c r="E58" i="1" s="1"/>
  <c r="F59" i="1" s="1"/>
  <c r="A59" i="1"/>
  <c r="D59" i="1" l="1"/>
  <c r="E59" i="1" s="1"/>
  <c r="F60" i="1" s="1"/>
  <c r="A60" i="1"/>
  <c r="D60" i="1" l="1"/>
  <c r="E60" i="1" s="1"/>
  <c r="F61" i="1" s="1"/>
  <c r="A61" i="1"/>
  <c r="D61" i="1" l="1"/>
  <c r="E61" i="1" s="1"/>
  <c r="F62" i="1" s="1"/>
  <c r="A62" i="1"/>
  <c r="D62" i="1" l="1"/>
  <c r="E62" i="1" s="1"/>
  <c r="F63" i="1" s="1"/>
  <c r="A63" i="1"/>
  <c r="D63" i="1" l="1"/>
  <c r="E63" i="1" s="1"/>
  <c r="F64" i="1" s="1"/>
  <c r="A64" i="1"/>
  <c r="D64" i="1" l="1"/>
  <c r="E64" i="1" s="1"/>
  <c r="F65" i="1" s="1"/>
  <c r="A65" i="1"/>
  <c r="D65" i="1" l="1"/>
  <c r="E65" i="1" s="1"/>
  <c r="F66" i="1" s="1"/>
  <c r="A66" i="1"/>
  <c r="D66" i="1" l="1"/>
  <c r="E66" i="1" s="1"/>
  <c r="F67" i="1" s="1"/>
  <c r="O64" i="1"/>
  <c r="O62" i="1"/>
  <c r="O58" i="1"/>
  <c r="A67" i="1"/>
  <c r="O66" i="1"/>
  <c r="D67" i="1" l="1"/>
  <c r="E67" i="1" s="1"/>
  <c r="F68" i="1" s="1"/>
  <c r="O61" i="1"/>
  <c r="Q61" i="1" s="1"/>
  <c r="R61" i="1" s="1"/>
  <c r="O60" i="1"/>
  <c r="Q60" i="1" s="1"/>
  <c r="R60" i="1" s="1"/>
  <c r="O63" i="1"/>
  <c r="Q63" i="1" s="1"/>
  <c r="R63" i="1" s="1"/>
  <c r="Q62" i="1"/>
  <c r="R62" i="1" s="1"/>
  <c r="Q64" i="1"/>
  <c r="R64" i="1" s="1"/>
  <c r="Q58" i="1"/>
  <c r="R58" i="1" s="1"/>
  <c r="O65" i="1"/>
  <c r="Q66" i="1"/>
  <c r="R66" i="1" s="1"/>
  <c r="A68" i="1"/>
  <c r="O67" i="1"/>
  <c r="D68" i="1" l="1"/>
  <c r="E68" i="1" s="1"/>
  <c r="F69" i="1" s="1"/>
  <c r="O15" i="1"/>
  <c r="O26" i="1"/>
  <c r="O32" i="1"/>
  <c r="O35" i="1"/>
  <c r="O22" i="1"/>
  <c r="O23" i="1"/>
  <c r="O29" i="1"/>
  <c r="O14" i="1"/>
  <c r="O25" i="1"/>
  <c r="O28" i="1"/>
  <c r="O16" i="1"/>
  <c r="O34" i="1"/>
  <c r="O20" i="1"/>
  <c r="O24" i="1"/>
  <c r="O40" i="1"/>
  <c r="Q40" i="1" s="1"/>
  <c r="R40" i="1" s="1"/>
  <c r="O17" i="1"/>
  <c r="O37" i="1"/>
  <c r="O19" i="1"/>
  <c r="O38" i="1"/>
  <c r="O13" i="1"/>
  <c r="O30" i="1"/>
  <c r="O27" i="1"/>
  <c r="O39" i="1"/>
  <c r="O36" i="1"/>
  <c r="O42" i="1"/>
  <c r="O31" i="1"/>
  <c r="O18" i="1"/>
  <c r="O41" i="1"/>
  <c r="Q41" i="1" s="1"/>
  <c r="R41" i="1" s="1"/>
  <c r="O33" i="1"/>
  <c r="O43" i="1"/>
  <c r="O21" i="1"/>
  <c r="O44" i="1"/>
  <c r="O45" i="1"/>
  <c r="O46" i="1"/>
  <c r="O47" i="1"/>
  <c r="O48" i="1"/>
  <c r="O49" i="1"/>
  <c r="O51" i="1"/>
  <c r="O50" i="1"/>
  <c r="O52" i="1"/>
  <c r="O53" i="1"/>
  <c r="O54" i="1"/>
  <c r="O59" i="1"/>
  <c r="O55" i="1"/>
  <c r="O56" i="1"/>
  <c r="O57" i="1"/>
  <c r="Q65" i="1"/>
  <c r="R65" i="1" s="1"/>
  <c r="Q67" i="1"/>
  <c r="R67" i="1" s="1"/>
  <c r="O68" i="1"/>
  <c r="A69" i="1"/>
  <c r="D69" i="1" l="1"/>
  <c r="E69" i="1" s="1"/>
  <c r="F70" i="1" s="1"/>
  <c r="Q52" i="1"/>
  <c r="R52" i="1" s="1"/>
  <c r="Q44" i="1"/>
  <c r="R44" i="1" s="1"/>
  <c r="Q36" i="1"/>
  <c r="R36" i="1" s="1"/>
  <c r="Q17" i="1"/>
  <c r="R17" i="1" s="1"/>
  <c r="Q14" i="1"/>
  <c r="R14" i="1" s="1"/>
  <c r="Q50" i="1"/>
  <c r="R50" i="1" s="1"/>
  <c r="Q21" i="1"/>
  <c r="R21" i="1" s="1"/>
  <c r="Q39" i="1"/>
  <c r="R39" i="1" s="1"/>
  <c r="Q29" i="1"/>
  <c r="R29" i="1" s="1"/>
  <c r="Q57" i="1"/>
  <c r="R57" i="1" s="1"/>
  <c r="Q51" i="1"/>
  <c r="R51" i="1" s="1"/>
  <c r="Q43" i="1"/>
  <c r="R43" i="1" s="1"/>
  <c r="Q27" i="1"/>
  <c r="R27" i="1" s="1"/>
  <c r="Q24" i="1"/>
  <c r="R24" i="1" s="1"/>
  <c r="Q23" i="1"/>
  <c r="R23" i="1" s="1"/>
  <c r="Q56" i="1"/>
  <c r="R56" i="1" s="1"/>
  <c r="Q49" i="1"/>
  <c r="R49" i="1" s="1"/>
  <c r="Q33" i="1"/>
  <c r="R33" i="1" s="1"/>
  <c r="Q30" i="1"/>
  <c r="R30" i="1" s="1"/>
  <c r="Q20" i="1"/>
  <c r="Q22" i="1"/>
  <c r="R22" i="1" s="1"/>
  <c r="Q55" i="1"/>
  <c r="R55" i="1" s="1"/>
  <c r="Q48" i="1"/>
  <c r="R48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J14" i="1"/>
  <c r="K14" i="1" s="1"/>
  <c r="L14" i="1" s="1"/>
  <c r="Q13" i="1"/>
  <c r="G14" i="1"/>
  <c r="Q34" i="1"/>
  <c r="R34" i="1" s="1"/>
  <c r="Q35" i="1"/>
  <c r="R35" i="1" s="1"/>
  <c r="Q59" i="1"/>
  <c r="R59" i="1" s="1"/>
  <c r="Q47" i="1"/>
  <c r="Q18" i="1"/>
  <c r="R18" i="1" s="1"/>
  <c r="Q38" i="1"/>
  <c r="R38" i="1" s="1"/>
  <c r="Q16" i="1"/>
  <c r="R16" i="1" s="1"/>
  <c r="Q32" i="1"/>
  <c r="R32" i="1" s="1"/>
  <c r="Q54" i="1"/>
  <c r="R54" i="1" s="1"/>
  <c r="Q46" i="1"/>
  <c r="R46" i="1" s="1"/>
  <c r="Q31" i="1"/>
  <c r="R31" i="1" s="1"/>
  <c r="Q19" i="1"/>
  <c r="R19" i="1" s="1"/>
  <c r="Q28" i="1"/>
  <c r="R28" i="1" s="1"/>
  <c r="Q26" i="1"/>
  <c r="R26" i="1" s="1"/>
  <c r="Q53" i="1"/>
  <c r="R53" i="1" s="1"/>
  <c r="Q45" i="1"/>
  <c r="R45" i="1" s="1"/>
  <c r="Q42" i="1"/>
  <c r="R42" i="1" s="1"/>
  <c r="Q37" i="1"/>
  <c r="R37" i="1" s="1"/>
  <c r="Q25" i="1"/>
  <c r="R25" i="1" s="1"/>
  <c r="Q15" i="1"/>
  <c r="R15" i="1" s="1"/>
  <c r="A70" i="1"/>
  <c r="O69" i="1"/>
  <c r="Q68" i="1"/>
  <c r="R68" i="1" s="1"/>
  <c r="D70" i="1" l="1"/>
  <c r="E70" i="1" s="1"/>
  <c r="F71" i="1" s="1"/>
  <c r="R13" i="1"/>
  <c r="C14" i="1" s="1"/>
  <c r="C15" i="1" s="1"/>
  <c r="C16" i="1" s="1"/>
  <c r="C17" i="1" s="1"/>
  <c r="C18" i="1" s="1"/>
  <c r="C19" i="1" s="1"/>
  <c r="C20" i="1" s="1"/>
  <c r="G15" i="1"/>
  <c r="H14" i="1"/>
  <c r="M14" i="1"/>
  <c r="J15" i="1"/>
  <c r="S70" i="1"/>
  <c r="Q69" i="1"/>
  <c r="R69" i="1" s="1"/>
  <c r="T70" i="1"/>
  <c r="A71" i="1"/>
  <c r="O70" i="1"/>
  <c r="R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D71" i="1"/>
  <c r="E71" i="1" s="1"/>
  <c r="F72" i="1" s="1"/>
  <c r="K15" i="1"/>
  <c r="L15" i="1" s="1"/>
  <c r="M15" i="1" s="1"/>
  <c r="J16" i="1"/>
  <c r="N14" i="1"/>
  <c r="P14" i="1" s="1"/>
  <c r="B14" i="1" s="1"/>
  <c r="H15" i="1"/>
  <c r="G16" i="1"/>
  <c r="T71" i="1"/>
  <c r="S71" i="1"/>
  <c r="Q70" i="1"/>
  <c r="R70" i="1" s="1"/>
  <c r="A72" i="1"/>
  <c r="O71" i="1"/>
  <c r="R47" i="1" l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D72" i="1"/>
  <c r="E72" i="1" s="1"/>
  <c r="F73" i="1" s="1"/>
  <c r="H16" i="1"/>
  <c r="G17" i="1"/>
  <c r="N15" i="1"/>
  <c r="P15" i="1" s="1"/>
  <c r="B15" i="1" s="1"/>
  <c r="K16" i="1"/>
  <c r="L16" i="1" s="1"/>
  <c r="M16" i="1" s="1"/>
  <c r="J17" i="1"/>
  <c r="Q71" i="1"/>
  <c r="R71" i="1" s="1"/>
  <c r="T72" i="1"/>
  <c r="S72" i="1"/>
  <c r="A73" i="1"/>
  <c r="O72" i="1"/>
  <c r="D73" i="1" l="1"/>
  <c r="E73" i="1" s="1"/>
  <c r="F74" i="1" s="1"/>
  <c r="K17" i="1"/>
  <c r="L17" i="1" s="1"/>
  <c r="M17" i="1" s="1"/>
  <c r="J18" i="1"/>
  <c r="H17" i="1"/>
  <c r="G18" i="1"/>
  <c r="N16" i="1"/>
  <c r="P16" i="1" s="1"/>
  <c r="B16" i="1" s="1"/>
  <c r="Q72" i="1"/>
  <c r="R72" i="1" s="1"/>
  <c r="S73" i="1"/>
  <c r="T73" i="1"/>
  <c r="C60" i="1"/>
  <c r="A74" i="1"/>
  <c r="O73" i="1"/>
  <c r="D74" i="1" l="1"/>
  <c r="E74" i="1" s="1"/>
  <c r="F75" i="1" s="1"/>
  <c r="H18" i="1"/>
  <c r="G19" i="1"/>
  <c r="N17" i="1"/>
  <c r="P17" i="1" s="1"/>
  <c r="B17" i="1" s="1"/>
  <c r="J19" i="1"/>
  <c r="K18" i="1"/>
  <c r="L18" i="1" s="1"/>
  <c r="M18" i="1" s="1"/>
  <c r="A75" i="1"/>
  <c r="O74" i="1"/>
  <c r="C61" i="1"/>
  <c r="S74" i="1"/>
  <c r="T74" i="1"/>
  <c r="Q73" i="1"/>
  <c r="R73" i="1" s="1"/>
  <c r="D75" i="1" l="1"/>
  <c r="E75" i="1" s="1"/>
  <c r="F76" i="1" s="1"/>
  <c r="N18" i="1"/>
  <c r="P18" i="1" s="1"/>
  <c r="B18" i="1" s="1"/>
  <c r="K19" i="1"/>
  <c r="L19" i="1" s="1"/>
  <c r="M19" i="1" s="1"/>
  <c r="J20" i="1"/>
  <c r="H19" i="1"/>
  <c r="G20" i="1"/>
  <c r="C62" i="1"/>
  <c r="T75" i="1"/>
  <c r="S75" i="1"/>
  <c r="Q74" i="1"/>
  <c r="O75" i="1"/>
  <c r="A76" i="1"/>
  <c r="D76" i="1" l="1"/>
  <c r="E76" i="1" s="1"/>
  <c r="F77" i="1" s="1"/>
  <c r="N19" i="1"/>
  <c r="P19" i="1" s="1"/>
  <c r="B19" i="1" s="1"/>
  <c r="H20" i="1"/>
  <c r="G21" i="1"/>
  <c r="K20" i="1"/>
  <c r="L20" i="1" s="1"/>
  <c r="M20" i="1" s="1"/>
  <c r="J21" i="1"/>
  <c r="T76" i="1"/>
  <c r="S76" i="1"/>
  <c r="Q75" i="1"/>
  <c r="R75" i="1" s="1"/>
  <c r="O76" i="1"/>
  <c r="A77" i="1"/>
  <c r="C63" i="1"/>
  <c r="D77" i="1" l="1"/>
  <c r="E77" i="1" s="1"/>
  <c r="F78" i="1" s="1"/>
  <c r="H21" i="1"/>
  <c r="G22" i="1"/>
  <c r="K21" i="1"/>
  <c r="L21" i="1" s="1"/>
  <c r="M21" i="1" s="1"/>
  <c r="J22" i="1"/>
  <c r="N20" i="1"/>
  <c r="P20" i="1" s="1"/>
  <c r="B20" i="1" s="1"/>
  <c r="C64" i="1"/>
  <c r="A78" i="1"/>
  <c r="O77" i="1"/>
  <c r="Q76" i="1"/>
  <c r="R76" i="1" s="1"/>
  <c r="T77" i="1"/>
  <c r="S77" i="1"/>
  <c r="D78" i="1" l="1"/>
  <c r="E78" i="1" s="1"/>
  <c r="F79" i="1" s="1"/>
  <c r="H22" i="1"/>
  <c r="G23" i="1"/>
  <c r="K22" i="1"/>
  <c r="L22" i="1" s="1"/>
  <c r="M22" i="1" s="1"/>
  <c r="J23" i="1"/>
  <c r="N21" i="1"/>
  <c r="P21" i="1" s="1"/>
  <c r="B21" i="1" s="1"/>
  <c r="C65" i="1"/>
  <c r="Q77" i="1"/>
  <c r="S78" i="1"/>
  <c r="T78" i="1"/>
  <c r="O78" i="1"/>
  <c r="A79" i="1"/>
  <c r="D79" i="1" l="1"/>
  <c r="E79" i="1" s="1"/>
  <c r="F80" i="1" s="1"/>
  <c r="K23" i="1"/>
  <c r="L23" i="1" s="1"/>
  <c r="M23" i="1" s="1"/>
  <c r="J24" i="1"/>
  <c r="H23" i="1"/>
  <c r="G24" i="1"/>
  <c r="N22" i="1"/>
  <c r="P22" i="1" s="1"/>
  <c r="B22" i="1" s="1"/>
  <c r="O79" i="1"/>
  <c r="A80" i="1"/>
  <c r="C66" i="1"/>
  <c r="T79" i="1"/>
  <c r="Q78" i="1"/>
  <c r="R78" i="1" s="1"/>
  <c r="S79" i="1"/>
  <c r="D80" i="1" l="1"/>
  <c r="E80" i="1" s="1"/>
  <c r="F81" i="1" s="1"/>
  <c r="N23" i="1"/>
  <c r="P23" i="1" s="1"/>
  <c r="B23" i="1" s="1"/>
  <c r="H24" i="1"/>
  <c r="G25" i="1"/>
  <c r="K24" i="1"/>
  <c r="L24" i="1" s="1"/>
  <c r="M24" i="1" s="1"/>
  <c r="J25" i="1"/>
  <c r="T80" i="1"/>
  <c r="S80" i="1"/>
  <c r="Q79" i="1"/>
  <c r="R79" i="1" s="1"/>
  <c r="C67" i="1"/>
  <c r="A81" i="1"/>
  <c r="O80" i="1"/>
  <c r="D81" i="1" l="1"/>
  <c r="E81" i="1" s="1"/>
  <c r="F82" i="1" s="1"/>
  <c r="K25" i="1"/>
  <c r="L25" i="1" s="1"/>
  <c r="M25" i="1" s="1"/>
  <c r="J26" i="1"/>
  <c r="H25" i="1"/>
  <c r="G26" i="1"/>
  <c r="N24" i="1"/>
  <c r="P24" i="1" s="1"/>
  <c r="B24" i="1" s="1"/>
  <c r="A82" i="1"/>
  <c r="O81" i="1"/>
  <c r="Q80" i="1"/>
  <c r="R80" i="1" s="1"/>
  <c r="T81" i="1"/>
  <c r="S81" i="1"/>
  <c r="C68" i="1"/>
  <c r="D82" i="1" l="1"/>
  <c r="E82" i="1" s="1"/>
  <c r="F83" i="1" s="1"/>
  <c r="H26" i="1"/>
  <c r="G27" i="1"/>
  <c r="N25" i="1"/>
  <c r="P25" i="1" s="1"/>
  <c r="B25" i="1" s="1"/>
  <c r="K26" i="1"/>
  <c r="L26" i="1" s="1"/>
  <c r="M26" i="1" s="1"/>
  <c r="J27" i="1"/>
  <c r="S82" i="1"/>
  <c r="Q81" i="1"/>
  <c r="R81" i="1" s="1"/>
  <c r="T82" i="1"/>
  <c r="A83" i="1"/>
  <c r="O82" i="1"/>
  <c r="C69" i="1"/>
  <c r="D83" i="1" l="1"/>
  <c r="E83" i="1" s="1"/>
  <c r="F84" i="1" s="1"/>
  <c r="K27" i="1"/>
  <c r="L27" i="1" s="1"/>
  <c r="M27" i="1" s="1"/>
  <c r="J28" i="1"/>
  <c r="H27" i="1"/>
  <c r="G28" i="1"/>
  <c r="N26" i="1"/>
  <c r="P26" i="1" s="1"/>
  <c r="B26" i="1" s="1"/>
  <c r="C70" i="1"/>
  <c r="O83" i="1"/>
  <c r="A84" i="1"/>
  <c r="T83" i="1"/>
  <c r="Q82" i="1"/>
  <c r="R82" i="1" s="1"/>
  <c r="S83" i="1"/>
  <c r="D84" i="1" l="1"/>
  <c r="E84" i="1" s="1"/>
  <c r="F85" i="1" s="1"/>
  <c r="H28" i="1"/>
  <c r="G29" i="1"/>
  <c r="N27" i="1"/>
  <c r="P27" i="1" s="1"/>
  <c r="B27" i="1" s="1"/>
  <c r="K28" i="1"/>
  <c r="L28" i="1" s="1"/>
  <c r="M28" i="1" s="1"/>
  <c r="J29" i="1"/>
  <c r="Q83" i="1"/>
  <c r="R83" i="1" s="1"/>
  <c r="S84" i="1"/>
  <c r="T84" i="1"/>
  <c r="A85" i="1"/>
  <c r="O84" i="1"/>
  <c r="C71" i="1"/>
  <c r="D85" i="1" l="1"/>
  <c r="E85" i="1" s="1"/>
  <c r="F86" i="1" s="1"/>
  <c r="H29" i="1"/>
  <c r="G30" i="1"/>
  <c r="K29" i="1"/>
  <c r="L29" i="1" s="1"/>
  <c r="M29" i="1" s="1"/>
  <c r="J30" i="1"/>
  <c r="N28" i="1"/>
  <c r="P28" i="1" s="1"/>
  <c r="B28" i="1" s="1"/>
  <c r="T85" i="1"/>
  <c r="S85" i="1"/>
  <c r="Q84" i="1"/>
  <c r="R84" i="1" s="1"/>
  <c r="C72" i="1"/>
  <c r="A86" i="1"/>
  <c r="O85" i="1"/>
  <c r="D86" i="1" l="1"/>
  <c r="E86" i="1" s="1"/>
  <c r="F87" i="1" s="1"/>
  <c r="K30" i="1"/>
  <c r="L30" i="1" s="1"/>
  <c r="M30" i="1" s="1"/>
  <c r="J31" i="1"/>
  <c r="H30" i="1"/>
  <c r="G31" i="1"/>
  <c r="N29" i="1"/>
  <c r="P29" i="1" s="1"/>
  <c r="B29" i="1" s="1"/>
  <c r="O86" i="1"/>
  <c r="A87" i="1"/>
  <c r="S86" i="1"/>
  <c r="Q85" i="1"/>
  <c r="R85" i="1" s="1"/>
  <c r="T86" i="1"/>
  <c r="C73" i="1"/>
  <c r="D87" i="1" l="1"/>
  <c r="E87" i="1" s="1"/>
  <c r="F88" i="1" s="1"/>
  <c r="H31" i="1"/>
  <c r="G32" i="1"/>
  <c r="N30" i="1"/>
  <c r="P30" i="1" s="1"/>
  <c r="B30" i="1" s="1"/>
  <c r="K31" i="1"/>
  <c r="L31" i="1" s="1"/>
  <c r="M31" i="1" s="1"/>
  <c r="J32" i="1"/>
  <c r="O87" i="1"/>
  <c r="A88" i="1"/>
  <c r="C74" i="1"/>
  <c r="R74" i="1" s="1"/>
  <c r="Q86" i="1"/>
  <c r="R86" i="1" s="1"/>
  <c r="T87" i="1"/>
  <c r="S87" i="1"/>
  <c r="D88" i="1" l="1"/>
  <c r="E88" i="1" s="1"/>
  <c r="F89" i="1" s="1"/>
  <c r="K32" i="1"/>
  <c r="L32" i="1" s="1"/>
  <c r="M32" i="1" s="1"/>
  <c r="J33" i="1"/>
  <c r="H32" i="1"/>
  <c r="G33" i="1"/>
  <c r="N31" i="1"/>
  <c r="P31" i="1" s="1"/>
  <c r="B31" i="1" s="1"/>
  <c r="C75" i="1"/>
  <c r="O88" i="1"/>
  <c r="A89" i="1"/>
  <c r="T88" i="1"/>
  <c r="S88" i="1"/>
  <c r="Q87" i="1"/>
  <c r="R87" i="1" s="1"/>
  <c r="D89" i="1" l="1"/>
  <c r="E89" i="1" s="1"/>
  <c r="F90" i="1" s="1"/>
  <c r="H33" i="1"/>
  <c r="G34" i="1"/>
  <c r="N32" i="1"/>
  <c r="P32" i="1" s="1"/>
  <c r="B32" i="1" s="1"/>
  <c r="K33" i="1"/>
  <c r="L33" i="1" s="1"/>
  <c r="M33" i="1" s="1"/>
  <c r="J34" i="1"/>
  <c r="O89" i="1"/>
  <c r="A90" i="1"/>
  <c r="C76" i="1"/>
  <c r="S89" i="1"/>
  <c r="T89" i="1"/>
  <c r="Q88" i="1"/>
  <c r="R88" i="1" s="1"/>
  <c r="D90" i="1" l="1"/>
  <c r="E90" i="1" s="1"/>
  <c r="F91" i="1" s="1"/>
  <c r="H34" i="1"/>
  <c r="G35" i="1"/>
  <c r="K34" i="1"/>
  <c r="L34" i="1" s="1"/>
  <c r="M34" i="1" s="1"/>
  <c r="J35" i="1"/>
  <c r="N33" i="1"/>
  <c r="P33" i="1" s="1"/>
  <c r="B33" i="1" s="1"/>
  <c r="A91" i="1"/>
  <c r="O90" i="1"/>
  <c r="S90" i="1"/>
  <c r="T90" i="1"/>
  <c r="Q89" i="1"/>
  <c r="R89" i="1" s="1"/>
  <c r="C77" i="1"/>
  <c r="R77" i="1" s="1"/>
  <c r="D91" i="1" l="1"/>
  <c r="E91" i="1" s="1"/>
  <c r="F92" i="1" s="1"/>
  <c r="H35" i="1"/>
  <c r="G36" i="1"/>
  <c r="K35" i="1"/>
  <c r="L35" i="1" s="1"/>
  <c r="M35" i="1" s="1"/>
  <c r="J36" i="1"/>
  <c r="N34" i="1"/>
  <c r="P34" i="1" s="1"/>
  <c r="B34" i="1" s="1"/>
  <c r="C78" i="1"/>
  <c r="A92" i="1"/>
  <c r="O91" i="1"/>
  <c r="T91" i="1"/>
  <c r="Q90" i="1"/>
  <c r="R90" i="1" s="1"/>
  <c r="S91" i="1"/>
  <c r="D92" i="1" l="1"/>
  <c r="E92" i="1" s="1"/>
  <c r="F93" i="1" s="1"/>
  <c r="H36" i="1"/>
  <c r="G37" i="1"/>
  <c r="K36" i="1"/>
  <c r="L36" i="1" s="1"/>
  <c r="M36" i="1" s="1"/>
  <c r="J37" i="1"/>
  <c r="N35" i="1"/>
  <c r="P35" i="1" s="1"/>
  <c r="B35" i="1" s="1"/>
  <c r="A93" i="1"/>
  <c r="O92" i="1"/>
  <c r="T92" i="1"/>
  <c r="Q91" i="1"/>
  <c r="R91" i="1" s="1"/>
  <c r="S92" i="1"/>
  <c r="C79" i="1"/>
  <c r="D93" i="1" l="1"/>
  <c r="E93" i="1" s="1"/>
  <c r="F94" i="1" s="1"/>
  <c r="K37" i="1"/>
  <c r="L37" i="1" s="1"/>
  <c r="M37" i="1" s="1"/>
  <c r="J38" i="1"/>
  <c r="H37" i="1"/>
  <c r="G38" i="1"/>
  <c r="N36" i="1"/>
  <c r="P36" i="1" s="1"/>
  <c r="B36" i="1" s="1"/>
  <c r="C80" i="1"/>
  <c r="Q92" i="1"/>
  <c r="R92" i="1" s="1"/>
  <c r="T93" i="1"/>
  <c r="S93" i="1"/>
  <c r="O93" i="1"/>
  <c r="A94" i="1"/>
  <c r="D94" i="1" l="1"/>
  <c r="E94" i="1" s="1"/>
  <c r="F95" i="1" s="1"/>
  <c r="H38" i="1"/>
  <c r="G39" i="1"/>
  <c r="N37" i="1"/>
  <c r="P37" i="1" s="1"/>
  <c r="B37" i="1" s="1"/>
  <c r="K38" i="1"/>
  <c r="L38" i="1" s="1"/>
  <c r="M38" i="1" s="1"/>
  <c r="J39" i="1"/>
  <c r="C81" i="1"/>
  <c r="A95" i="1"/>
  <c r="O94" i="1"/>
  <c r="Q93" i="1"/>
  <c r="R93" i="1" s="1"/>
  <c r="S94" i="1"/>
  <c r="T94" i="1"/>
  <c r="D95" i="1" l="1"/>
  <c r="E95" i="1" s="1"/>
  <c r="F96" i="1" s="1"/>
  <c r="H39" i="1"/>
  <c r="G40" i="1"/>
  <c r="K39" i="1"/>
  <c r="L39" i="1" s="1"/>
  <c r="M39" i="1" s="1"/>
  <c r="J40" i="1"/>
  <c r="N38" i="1"/>
  <c r="P38" i="1" s="1"/>
  <c r="B38" i="1" s="1"/>
  <c r="T95" i="1"/>
  <c r="Q94" i="1"/>
  <c r="R94" i="1" s="1"/>
  <c r="S95" i="1"/>
  <c r="C82" i="1"/>
  <c r="O95" i="1"/>
  <c r="A96" i="1"/>
  <c r="D96" i="1" l="1"/>
  <c r="E96" i="1" s="1"/>
  <c r="F97" i="1" s="1"/>
  <c r="J41" i="1"/>
  <c r="K40" i="1"/>
  <c r="L40" i="1" s="1"/>
  <c r="M40" i="1" s="1"/>
  <c r="G41" i="1"/>
  <c r="H40" i="1"/>
  <c r="N39" i="1"/>
  <c r="P39" i="1" s="1"/>
  <c r="B39" i="1" s="1"/>
  <c r="Q95" i="1"/>
  <c r="R95" i="1" s="1"/>
  <c r="T96" i="1"/>
  <c r="S96" i="1"/>
  <c r="A97" i="1"/>
  <c r="O96" i="1"/>
  <c r="C83" i="1"/>
  <c r="D97" i="1" l="1"/>
  <c r="E97" i="1" s="1"/>
  <c r="F98" i="1" s="1"/>
  <c r="N40" i="1"/>
  <c r="P40" i="1" s="1"/>
  <c r="B40" i="1" s="1"/>
  <c r="H41" i="1"/>
  <c r="G42" i="1"/>
  <c r="K41" i="1"/>
  <c r="L41" i="1" s="1"/>
  <c r="M41" i="1" s="1"/>
  <c r="J42" i="1"/>
  <c r="S97" i="1"/>
  <c r="Q96" i="1"/>
  <c r="R96" i="1" s="1"/>
  <c r="T97" i="1"/>
  <c r="C84" i="1"/>
  <c r="O97" i="1"/>
  <c r="A98" i="1"/>
  <c r="D98" i="1" l="1"/>
  <c r="E98" i="1" s="1"/>
  <c r="F99" i="1" s="1"/>
  <c r="K42" i="1"/>
  <c r="L42" i="1" s="1"/>
  <c r="M42" i="1" s="1"/>
  <c r="J43" i="1"/>
  <c r="G43" i="1"/>
  <c r="H42" i="1"/>
  <c r="N41" i="1"/>
  <c r="P41" i="1" s="1"/>
  <c r="B41" i="1" s="1"/>
  <c r="A99" i="1"/>
  <c r="O98" i="1"/>
  <c r="C85" i="1"/>
  <c r="S98" i="1"/>
  <c r="Q97" i="1"/>
  <c r="R97" i="1" s="1"/>
  <c r="T98" i="1"/>
  <c r="D99" i="1" l="1"/>
  <c r="E99" i="1" s="1"/>
  <c r="F100" i="1" s="1"/>
  <c r="N42" i="1"/>
  <c r="P42" i="1" s="1"/>
  <c r="B42" i="1" s="1"/>
  <c r="G44" i="1"/>
  <c r="H43" i="1"/>
  <c r="K43" i="1"/>
  <c r="L43" i="1" s="1"/>
  <c r="M43" i="1" s="1"/>
  <c r="J44" i="1"/>
  <c r="C86" i="1"/>
  <c r="S99" i="1"/>
  <c r="T99" i="1"/>
  <c r="Q98" i="1"/>
  <c r="R98" i="1" s="1"/>
  <c r="O99" i="1"/>
  <c r="A100" i="1"/>
  <c r="D100" i="1" l="1"/>
  <c r="E100" i="1" s="1"/>
  <c r="F101" i="1" s="1"/>
  <c r="K44" i="1"/>
  <c r="L44" i="1" s="1"/>
  <c r="M44" i="1" s="1"/>
  <c r="J45" i="1"/>
  <c r="N43" i="1"/>
  <c r="P43" i="1" s="1"/>
  <c r="B43" i="1" s="1"/>
  <c r="G45" i="1"/>
  <c r="H44" i="1"/>
  <c r="A101" i="1"/>
  <c r="O100" i="1"/>
  <c r="C87" i="1"/>
  <c r="Q99" i="1"/>
  <c r="R99" i="1" s="1"/>
  <c r="S100" i="1"/>
  <c r="T100" i="1"/>
  <c r="D101" i="1" l="1"/>
  <c r="E101" i="1" s="1"/>
  <c r="F102" i="1" s="1"/>
  <c r="N44" i="1"/>
  <c r="P44" i="1" s="1"/>
  <c r="B44" i="1" s="1"/>
  <c r="H45" i="1"/>
  <c r="G46" i="1"/>
  <c r="J46" i="1"/>
  <c r="K45" i="1"/>
  <c r="L45" i="1" s="1"/>
  <c r="M45" i="1" s="1"/>
  <c r="C88" i="1"/>
  <c r="T101" i="1"/>
  <c r="S101" i="1"/>
  <c r="Q100" i="1"/>
  <c r="R100" i="1" s="1"/>
  <c r="A102" i="1"/>
  <c r="O101" i="1"/>
  <c r="D102" i="1" l="1"/>
  <c r="E102" i="1" s="1"/>
  <c r="F103" i="1" s="1"/>
  <c r="J47" i="1"/>
  <c r="K46" i="1"/>
  <c r="L46" i="1" s="1"/>
  <c r="M46" i="1" s="1"/>
  <c r="G47" i="1"/>
  <c r="H46" i="1"/>
  <c r="N45" i="1"/>
  <c r="P45" i="1" s="1"/>
  <c r="B45" i="1" s="1"/>
  <c r="T102" i="1"/>
  <c r="S102" i="1"/>
  <c r="Q101" i="1"/>
  <c r="R101" i="1" s="1"/>
  <c r="C89" i="1"/>
  <c r="A103" i="1"/>
  <c r="O102" i="1"/>
  <c r="D103" i="1" l="1"/>
  <c r="E103" i="1" s="1"/>
  <c r="F104" i="1" s="1"/>
  <c r="N46" i="1"/>
  <c r="P46" i="1" s="1"/>
  <c r="B46" i="1" s="1"/>
  <c r="G48" i="1"/>
  <c r="H47" i="1"/>
  <c r="J48" i="1"/>
  <c r="K47" i="1"/>
  <c r="L47" i="1" s="1"/>
  <c r="M47" i="1" s="1"/>
  <c r="C90" i="1"/>
  <c r="T103" i="1"/>
  <c r="S103" i="1"/>
  <c r="Q102" i="1"/>
  <c r="R102" i="1" s="1"/>
  <c r="A104" i="1"/>
  <c r="O103" i="1"/>
  <c r="D104" i="1" l="1"/>
  <c r="E104" i="1" s="1"/>
  <c r="F105" i="1" s="1"/>
  <c r="J49" i="1"/>
  <c r="K48" i="1"/>
  <c r="L48" i="1" s="1"/>
  <c r="M48" i="1" s="1"/>
  <c r="N47" i="1"/>
  <c r="P47" i="1" s="1"/>
  <c r="B47" i="1" s="1"/>
  <c r="G49" i="1"/>
  <c r="H48" i="1"/>
  <c r="Q103" i="1"/>
  <c r="R103" i="1" s="1"/>
  <c r="S104" i="1"/>
  <c r="T104" i="1"/>
  <c r="C91" i="1"/>
  <c r="O104" i="1"/>
  <c r="A105" i="1"/>
  <c r="D105" i="1" l="1"/>
  <c r="E105" i="1" s="1"/>
  <c r="F106" i="1" s="1"/>
  <c r="N48" i="1"/>
  <c r="P48" i="1" s="1"/>
  <c r="B48" i="1" s="1"/>
  <c r="G50" i="1"/>
  <c r="H49" i="1"/>
  <c r="J50" i="1"/>
  <c r="K49" i="1"/>
  <c r="L49" i="1" s="1"/>
  <c r="M49" i="1" s="1"/>
  <c r="O105" i="1"/>
  <c r="A106" i="1"/>
  <c r="C92" i="1"/>
  <c r="Q104" i="1"/>
  <c r="R104" i="1" s="1"/>
  <c r="S105" i="1"/>
  <c r="T105" i="1"/>
  <c r="D106" i="1" l="1"/>
  <c r="E106" i="1" s="1"/>
  <c r="F107" i="1" s="1"/>
  <c r="K50" i="1"/>
  <c r="L50" i="1" s="1"/>
  <c r="M50" i="1" s="1"/>
  <c r="J51" i="1"/>
  <c r="N49" i="1"/>
  <c r="P49" i="1" s="1"/>
  <c r="B49" i="1" s="1"/>
  <c r="G51" i="1"/>
  <c r="H50" i="1"/>
  <c r="C93" i="1"/>
  <c r="O106" i="1"/>
  <c r="A107" i="1"/>
  <c r="S106" i="1"/>
  <c r="Q105" i="1"/>
  <c r="R105" i="1" s="1"/>
  <c r="T106" i="1"/>
  <c r="D107" i="1" l="1"/>
  <c r="E107" i="1" s="1"/>
  <c r="F108" i="1" s="1"/>
  <c r="N50" i="1"/>
  <c r="P50" i="1" s="1"/>
  <c r="B50" i="1" s="1"/>
  <c r="H51" i="1"/>
  <c r="G52" i="1"/>
  <c r="J52" i="1"/>
  <c r="K51" i="1"/>
  <c r="L51" i="1" s="1"/>
  <c r="M51" i="1" s="1"/>
  <c r="C94" i="1"/>
  <c r="A108" i="1"/>
  <c r="O107" i="1"/>
  <c r="T107" i="1"/>
  <c r="Q106" i="1"/>
  <c r="R106" i="1" s="1"/>
  <c r="S107" i="1"/>
  <c r="D108" i="1" l="1"/>
  <c r="E108" i="1" s="1"/>
  <c r="F109" i="1" s="1"/>
  <c r="K52" i="1"/>
  <c r="L52" i="1" s="1"/>
  <c r="M52" i="1" s="1"/>
  <c r="J53" i="1"/>
  <c r="G53" i="1"/>
  <c r="H52" i="1"/>
  <c r="N51" i="1"/>
  <c r="P51" i="1" s="1"/>
  <c r="B51" i="1" s="1"/>
  <c r="O108" i="1"/>
  <c r="A109" i="1"/>
  <c r="C95" i="1"/>
  <c r="S108" i="1"/>
  <c r="T108" i="1"/>
  <c r="Q107" i="1"/>
  <c r="R107" i="1" s="1"/>
  <c r="D109" i="1" l="1"/>
  <c r="E109" i="1" s="1"/>
  <c r="F110" i="1" s="1"/>
  <c r="N52" i="1"/>
  <c r="P52" i="1" s="1"/>
  <c r="B52" i="1" s="1"/>
  <c r="H53" i="1"/>
  <c r="G54" i="1"/>
  <c r="J54" i="1"/>
  <c r="K53" i="1"/>
  <c r="L53" i="1" s="1"/>
  <c r="M53" i="1" s="1"/>
  <c r="S109" i="1"/>
  <c r="Q108" i="1"/>
  <c r="R108" i="1" s="1"/>
  <c r="T109" i="1"/>
  <c r="C96" i="1"/>
  <c r="A110" i="1"/>
  <c r="O109" i="1"/>
  <c r="D110" i="1" l="1"/>
  <c r="E110" i="1" s="1"/>
  <c r="F111" i="1" s="1"/>
  <c r="J55" i="1"/>
  <c r="K54" i="1"/>
  <c r="L54" i="1" s="1"/>
  <c r="M54" i="1" s="1"/>
  <c r="G55" i="1"/>
  <c r="H54" i="1"/>
  <c r="N53" i="1"/>
  <c r="P53" i="1" s="1"/>
  <c r="B53" i="1" s="1"/>
  <c r="T110" i="1"/>
  <c r="S110" i="1"/>
  <c r="Q109" i="1"/>
  <c r="C97" i="1"/>
  <c r="A111" i="1"/>
  <c r="O110" i="1"/>
  <c r="D111" i="1" l="1"/>
  <c r="E111" i="1" s="1"/>
  <c r="F112" i="1" s="1"/>
  <c r="N54" i="1"/>
  <c r="P54" i="1" s="1"/>
  <c r="B54" i="1" s="1"/>
  <c r="G56" i="1"/>
  <c r="H55" i="1"/>
  <c r="K55" i="1"/>
  <c r="L55" i="1" s="1"/>
  <c r="M55" i="1" s="1"/>
  <c r="J56" i="1"/>
  <c r="S111" i="1"/>
  <c r="T111" i="1"/>
  <c r="Q110" i="1"/>
  <c r="R110" i="1" s="1"/>
  <c r="C98" i="1"/>
  <c r="A112" i="1"/>
  <c r="O111" i="1"/>
  <c r="D112" i="1" l="1"/>
  <c r="E112" i="1" s="1"/>
  <c r="F113" i="1" s="1"/>
  <c r="K56" i="1"/>
  <c r="L56" i="1" s="1"/>
  <c r="M56" i="1" s="1"/>
  <c r="J57" i="1"/>
  <c r="N55" i="1"/>
  <c r="P55" i="1" s="1"/>
  <c r="B55" i="1" s="1"/>
  <c r="G57" i="1"/>
  <c r="H56" i="1"/>
  <c r="T112" i="1"/>
  <c r="S112" i="1"/>
  <c r="Q111" i="1"/>
  <c r="R111" i="1" s="1"/>
  <c r="A113" i="1"/>
  <c r="O112" i="1"/>
  <c r="C99" i="1"/>
  <c r="D113" i="1" l="1"/>
  <c r="E113" i="1" s="1"/>
  <c r="F114" i="1" s="1"/>
  <c r="N56" i="1"/>
  <c r="P56" i="1" s="1"/>
  <c r="B56" i="1" s="1"/>
  <c r="H57" i="1"/>
  <c r="G58" i="1"/>
  <c r="J58" i="1"/>
  <c r="K57" i="1"/>
  <c r="L57" i="1" s="1"/>
  <c r="M57" i="1" s="1"/>
  <c r="S113" i="1"/>
  <c r="T113" i="1"/>
  <c r="Q112" i="1"/>
  <c r="R112" i="1" s="1"/>
  <c r="O113" i="1"/>
  <c r="A114" i="1"/>
  <c r="C100" i="1"/>
  <c r="D114" i="1" l="1"/>
  <c r="E114" i="1" s="1"/>
  <c r="F115" i="1" s="1"/>
  <c r="H58" i="1"/>
  <c r="G59" i="1"/>
  <c r="K58" i="1"/>
  <c r="L58" i="1" s="1"/>
  <c r="M58" i="1" s="1"/>
  <c r="J59" i="1"/>
  <c r="N57" i="1"/>
  <c r="P57" i="1" s="1"/>
  <c r="B57" i="1" s="1"/>
  <c r="S114" i="1"/>
  <c r="T114" i="1"/>
  <c r="Q113" i="1"/>
  <c r="R113" i="1" s="1"/>
  <c r="O114" i="1"/>
  <c r="A115" i="1"/>
  <c r="C101" i="1"/>
  <c r="D115" i="1" l="1"/>
  <c r="E115" i="1" s="1"/>
  <c r="F116" i="1" s="1"/>
  <c r="J60" i="1"/>
  <c r="K59" i="1"/>
  <c r="L59" i="1" s="1"/>
  <c r="M59" i="1" s="1"/>
  <c r="H59" i="1"/>
  <c r="G60" i="1"/>
  <c r="N58" i="1"/>
  <c r="P58" i="1" s="1"/>
  <c r="B58" i="1" s="1"/>
  <c r="C102" i="1"/>
  <c r="Q114" i="1"/>
  <c r="R114" i="1" s="1"/>
  <c r="T115" i="1"/>
  <c r="S115" i="1"/>
  <c r="A116" i="1"/>
  <c r="O115" i="1"/>
  <c r="D116" i="1" l="1"/>
  <c r="E116" i="1" s="1"/>
  <c r="F117" i="1" s="1"/>
  <c r="G61" i="1"/>
  <c r="H60" i="1"/>
  <c r="N59" i="1"/>
  <c r="P59" i="1" s="1"/>
  <c r="B59" i="1" s="1"/>
  <c r="K60" i="1"/>
  <c r="L60" i="1" s="1"/>
  <c r="M60" i="1" s="1"/>
  <c r="J61" i="1"/>
  <c r="A117" i="1"/>
  <c r="O116" i="1"/>
  <c r="C103" i="1"/>
  <c r="Q115" i="1"/>
  <c r="R115" i="1" s="1"/>
  <c r="S116" i="1"/>
  <c r="T116" i="1"/>
  <c r="D117" i="1" l="1"/>
  <c r="E117" i="1" s="1"/>
  <c r="F118" i="1" s="1"/>
  <c r="K61" i="1"/>
  <c r="L61" i="1" s="1"/>
  <c r="M61" i="1" s="1"/>
  <c r="J62" i="1"/>
  <c r="N60" i="1"/>
  <c r="P60" i="1" s="1"/>
  <c r="B60" i="1" s="1"/>
  <c r="H61" i="1"/>
  <c r="G62" i="1"/>
  <c r="C104" i="1"/>
  <c r="Q116" i="1"/>
  <c r="R116" i="1" s="1"/>
  <c r="T117" i="1"/>
  <c r="S117" i="1"/>
  <c r="A118" i="1"/>
  <c r="O117" i="1"/>
  <c r="D118" i="1" l="1"/>
  <c r="E118" i="1" s="1"/>
  <c r="F119" i="1" s="1"/>
  <c r="H62" i="1"/>
  <c r="G63" i="1"/>
  <c r="N61" i="1"/>
  <c r="P61" i="1" s="1"/>
  <c r="B61" i="1" s="1"/>
  <c r="K62" i="1"/>
  <c r="L62" i="1" s="1"/>
  <c r="M62" i="1" s="1"/>
  <c r="J63" i="1"/>
  <c r="A119" i="1"/>
  <c r="O118" i="1"/>
  <c r="Q117" i="1"/>
  <c r="R117" i="1" s="1"/>
  <c r="T118" i="1"/>
  <c r="S118" i="1"/>
  <c r="C105" i="1"/>
  <c r="D119" i="1" l="1"/>
  <c r="E119" i="1" s="1"/>
  <c r="F120" i="1" s="1"/>
  <c r="K63" i="1"/>
  <c r="L63" i="1" s="1"/>
  <c r="M63" i="1" s="1"/>
  <c r="J64" i="1"/>
  <c r="G64" i="1"/>
  <c r="H63" i="1"/>
  <c r="N62" i="1"/>
  <c r="P62" i="1" s="1"/>
  <c r="B62" i="1" s="1"/>
  <c r="C106" i="1"/>
  <c r="Q118" i="1"/>
  <c r="R118" i="1" s="1"/>
  <c r="T119" i="1"/>
  <c r="S119" i="1"/>
  <c r="A120" i="1"/>
  <c r="O119" i="1"/>
  <c r="D120" i="1" l="1"/>
  <c r="E120" i="1" s="1"/>
  <c r="F121" i="1" s="1"/>
  <c r="N63" i="1"/>
  <c r="P63" i="1" s="1"/>
  <c r="B63" i="1" s="1"/>
  <c r="G65" i="1"/>
  <c r="H64" i="1"/>
  <c r="K64" i="1"/>
  <c r="L64" i="1" s="1"/>
  <c r="M64" i="1" s="1"/>
  <c r="J65" i="1"/>
  <c r="C107" i="1"/>
  <c r="S120" i="1"/>
  <c r="Q119" i="1"/>
  <c r="R119" i="1" s="1"/>
  <c r="T120" i="1"/>
  <c r="O120" i="1"/>
  <c r="A121" i="1"/>
  <c r="D121" i="1" l="1"/>
  <c r="E121" i="1" s="1"/>
  <c r="F122" i="1" s="1"/>
  <c r="K65" i="1"/>
  <c r="L65" i="1" s="1"/>
  <c r="M65" i="1" s="1"/>
  <c r="J66" i="1"/>
  <c r="N64" i="1"/>
  <c r="P64" i="1" s="1"/>
  <c r="B64" i="1" s="1"/>
  <c r="G66" i="1"/>
  <c r="H65" i="1"/>
  <c r="Q120" i="1"/>
  <c r="R120" i="1" s="1"/>
  <c r="S121" i="1"/>
  <c r="T121" i="1"/>
  <c r="C108" i="1"/>
  <c r="O121" i="1"/>
  <c r="A122" i="1"/>
  <c r="D122" i="1" l="1"/>
  <c r="E122" i="1" s="1"/>
  <c r="F123" i="1" s="1"/>
  <c r="N65" i="1"/>
  <c r="P65" i="1" s="1"/>
  <c r="B65" i="1" s="1"/>
  <c r="H66" i="1"/>
  <c r="G67" i="1"/>
  <c r="J67" i="1"/>
  <c r="K66" i="1"/>
  <c r="L66" i="1" s="1"/>
  <c r="M66" i="1" s="1"/>
  <c r="A123" i="1"/>
  <c r="O122" i="1"/>
  <c r="T122" i="1"/>
  <c r="Q121" i="1"/>
  <c r="R121" i="1" s="1"/>
  <c r="S122" i="1"/>
  <c r="C109" i="1"/>
  <c r="R109" i="1" s="1"/>
  <c r="D123" i="1" l="1"/>
  <c r="E123" i="1" s="1"/>
  <c r="F124" i="1" s="1"/>
  <c r="H67" i="1"/>
  <c r="G68" i="1"/>
  <c r="J68" i="1"/>
  <c r="K67" i="1"/>
  <c r="L67" i="1" s="1"/>
  <c r="M67" i="1" s="1"/>
  <c r="N66" i="1"/>
  <c r="P66" i="1" s="1"/>
  <c r="B66" i="1" s="1"/>
  <c r="T123" i="1"/>
  <c r="S123" i="1"/>
  <c r="Q122" i="1"/>
  <c r="R122" i="1" s="1"/>
  <c r="C110" i="1"/>
  <c r="O123" i="1"/>
  <c r="A124" i="1"/>
  <c r="D124" i="1" l="1"/>
  <c r="E124" i="1" s="1"/>
  <c r="F125" i="1" s="1"/>
  <c r="J69" i="1"/>
  <c r="K68" i="1"/>
  <c r="L68" i="1" s="1"/>
  <c r="M68" i="1" s="1"/>
  <c r="G69" i="1"/>
  <c r="H68" i="1"/>
  <c r="N67" i="1"/>
  <c r="P67" i="1" s="1"/>
  <c r="B67" i="1" s="1"/>
  <c r="A125" i="1"/>
  <c r="O124" i="1"/>
  <c r="C111" i="1"/>
  <c r="Q123" i="1"/>
  <c r="R123" i="1" s="1"/>
  <c r="S124" i="1"/>
  <c r="T124" i="1"/>
  <c r="D125" i="1" l="1"/>
  <c r="E125" i="1" s="1"/>
  <c r="F126" i="1" s="1"/>
  <c r="N68" i="1"/>
  <c r="P68" i="1" s="1"/>
  <c r="B68" i="1" s="1"/>
  <c r="H69" i="1"/>
  <c r="G70" i="1"/>
  <c r="J70" i="1"/>
  <c r="K69" i="1"/>
  <c r="L69" i="1" s="1"/>
  <c r="M69" i="1" s="1"/>
  <c r="S125" i="1"/>
  <c r="T125" i="1"/>
  <c r="Q124" i="1"/>
  <c r="R124" i="1" s="1"/>
  <c r="C112" i="1"/>
  <c r="A126" i="1"/>
  <c r="O125" i="1"/>
  <c r="D126" i="1" l="1"/>
  <c r="E126" i="1" s="1"/>
  <c r="F127" i="1" s="1"/>
  <c r="J71" i="1"/>
  <c r="K70" i="1"/>
  <c r="L70" i="1" s="1"/>
  <c r="M70" i="1" s="1"/>
  <c r="H70" i="1"/>
  <c r="G71" i="1"/>
  <c r="N69" i="1"/>
  <c r="P69" i="1" s="1"/>
  <c r="B69" i="1" s="1"/>
  <c r="S126" i="1"/>
  <c r="Q125" i="1"/>
  <c r="R125" i="1" s="1"/>
  <c r="T126" i="1"/>
  <c r="A127" i="1"/>
  <c r="O126" i="1"/>
  <c r="C113" i="1"/>
  <c r="D127" i="1" l="1"/>
  <c r="E127" i="1" s="1"/>
  <c r="F128" i="1" s="1"/>
  <c r="H71" i="1"/>
  <c r="G72" i="1"/>
  <c r="N70" i="1"/>
  <c r="P70" i="1" s="1"/>
  <c r="B70" i="1" s="1"/>
  <c r="K71" i="1"/>
  <c r="L71" i="1" s="1"/>
  <c r="M71" i="1" s="1"/>
  <c r="J72" i="1"/>
  <c r="Q126" i="1"/>
  <c r="R126" i="1" s="1"/>
  <c r="T127" i="1"/>
  <c r="S127" i="1"/>
  <c r="C114" i="1"/>
  <c r="O127" i="1"/>
  <c r="A128" i="1"/>
  <c r="D128" i="1" l="1"/>
  <c r="E128" i="1" s="1"/>
  <c r="F129" i="1" s="1"/>
  <c r="K72" i="1"/>
  <c r="L72" i="1" s="1"/>
  <c r="M72" i="1" s="1"/>
  <c r="J73" i="1"/>
  <c r="H72" i="1"/>
  <c r="G73" i="1"/>
  <c r="N71" i="1"/>
  <c r="P71" i="1" s="1"/>
  <c r="B71" i="1" s="1"/>
  <c r="A129" i="1"/>
  <c r="O128" i="1"/>
  <c r="Q127" i="1"/>
  <c r="R127" i="1" s="1"/>
  <c r="T128" i="1"/>
  <c r="S128" i="1"/>
  <c r="C115" i="1"/>
  <c r="D129" i="1" l="1"/>
  <c r="E129" i="1" s="1"/>
  <c r="F130" i="1" s="1"/>
  <c r="H73" i="1"/>
  <c r="G74" i="1"/>
  <c r="N72" i="1"/>
  <c r="P72" i="1" s="1"/>
  <c r="B72" i="1" s="1"/>
  <c r="J74" i="1"/>
  <c r="K73" i="1"/>
  <c r="L73" i="1" s="1"/>
  <c r="M73" i="1" s="1"/>
  <c r="C116" i="1"/>
  <c r="Q128" i="1"/>
  <c r="R128" i="1" s="1"/>
  <c r="S129" i="1"/>
  <c r="T129" i="1"/>
  <c r="O129" i="1"/>
  <c r="A130" i="1"/>
  <c r="D130" i="1" l="1"/>
  <c r="E130" i="1" s="1"/>
  <c r="F131" i="1" s="1"/>
  <c r="J75" i="1"/>
  <c r="K74" i="1"/>
  <c r="L74" i="1" s="1"/>
  <c r="M74" i="1" s="1"/>
  <c r="H74" i="1"/>
  <c r="G75" i="1"/>
  <c r="N73" i="1"/>
  <c r="P73" i="1" s="1"/>
  <c r="B73" i="1" s="1"/>
  <c r="A131" i="1"/>
  <c r="O130" i="1"/>
  <c r="C117" i="1"/>
  <c r="S130" i="1"/>
  <c r="Q129" i="1"/>
  <c r="R129" i="1" s="1"/>
  <c r="T130" i="1"/>
  <c r="D131" i="1" l="1"/>
  <c r="E131" i="1" s="1"/>
  <c r="F132" i="1" s="1"/>
  <c r="H75" i="1"/>
  <c r="G76" i="1"/>
  <c r="N74" i="1"/>
  <c r="P74" i="1" s="1"/>
  <c r="B74" i="1" s="1"/>
  <c r="K75" i="1"/>
  <c r="L75" i="1" s="1"/>
  <c r="M75" i="1" s="1"/>
  <c r="J76" i="1"/>
  <c r="Q130" i="1"/>
  <c r="R130" i="1" s="1"/>
  <c r="T131" i="1"/>
  <c r="S131" i="1"/>
  <c r="C118" i="1"/>
  <c r="O131" i="1"/>
  <c r="A132" i="1"/>
  <c r="D132" i="1" l="1"/>
  <c r="E132" i="1" s="1"/>
  <c r="F133" i="1" s="1"/>
  <c r="H76" i="1"/>
  <c r="G77" i="1"/>
  <c r="K76" i="1"/>
  <c r="L76" i="1" s="1"/>
  <c r="M76" i="1" s="1"/>
  <c r="J77" i="1"/>
  <c r="N75" i="1"/>
  <c r="P75" i="1" s="1"/>
  <c r="B75" i="1" s="1"/>
  <c r="A133" i="1"/>
  <c r="O132" i="1"/>
  <c r="C119" i="1"/>
  <c r="Q131" i="1"/>
  <c r="R131" i="1" s="1"/>
  <c r="T132" i="1"/>
  <c r="S132" i="1"/>
  <c r="D133" i="1" l="1"/>
  <c r="E133" i="1" s="1"/>
  <c r="F134" i="1" s="1"/>
  <c r="J78" i="1"/>
  <c r="K77" i="1"/>
  <c r="L77" i="1" s="1"/>
  <c r="M77" i="1" s="1"/>
  <c r="G78" i="1"/>
  <c r="H77" i="1"/>
  <c r="N76" i="1"/>
  <c r="P76" i="1" s="1"/>
  <c r="B76" i="1" s="1"/>
  <c r="S133" i="1"/>
  <c r="T133" i="1"/>
  <c r="Q132" i="1"/>
  <c r="R132" i="1" s="1"/>
  <c r="C120" i="1"/>
  <c r="A134" i="1"/>
  <c r="O133" i="1"/>
  <c r="D134" i="1" l="1"/>
  <c r="E134" i="1" s="1"/>
  <c r="F135" i="1" s="1"/>
  <c r="N77" i="1"/>
  <c r="P77" i="1" s="1"/>
  <c r="B77" i="1" s="1"/>
  <c r="H78" i="1"/>
  <c r="G79" i="1"/>
  <c r="J79" i="1"/>
  <c r="K78" i="1"/>
  <c r="L78" i="1" s="1"/>
  <c r="M78" i="1" s="1"/>
  <c r="C121" i="1"/>
  <c r="O134" i="1"/>
  <c r="A135" i="1"/>
  <c r="Q133" i="1"/>
  <c r="R133" i="1" s="1"/>
  <c r="S134" i="1"/>
  <c r="T134" i="1"/>
  <c r="D135" i="1" l="1"/>
  <c r="E135" i="1" s="1"/>
  <c r="F136" i="1" s="1"/>
  <c r="K79" i="1"/>
  <c r="L79" i="1" s="1"/>
  <c r="M79" i="1" s="1"/>
  <c r="J80" i="1"/>
  <c r="H79" i="1"/>
  <c r="G80" i="1"/>
  <c r="N78" i="1"/>
  <c r="P78" i="1" s="1"/>
  <c r="B78" i="1" s="1"/>
  <c r="Q134" i="1"/>
  <c r="T135" i="1"/>
  <c r="S135" i="1"/>
  <c r="C122" i="1"/>
  <c r="O135" i="1"/>
  <c r="A136" i="1"/>
  <c r="D136" i="1" l="1"/>
  <c r="E136" i="1" s="1"/>
  <c r="F137" i="1" s="1"/>
  <c r="H80" i="1"/>
  <c r="G81" i="1"/>
  <c r="N79" i="1"/>
  <c r="P79" i="1" s="1"/>
  <c r="B79" i="1" s="1"/>
  <c r="K80" i="1"/>
  <c r="L80" i="1" s="1"/>
  <c r="M80" i="1" s="1"/>
  <c r="J81" i="1"/>
  <c r="S136" i="1"/>
  <c r="T136" i="1"/>
  <c r="Q135" i="1"/>
  <c r="R135" i="1" s="1"/>
  <c r="A137" i="1"/>
  <c r="O136" i="1"/>
  <c r="C123" i="1"/>
  <c r="D137" i="1" l="1"/>
  <c r="E137" i="1" s="1"/>
  <c r="F138" i="1" s="1"/>
  <c r="K81" i="1"/>
  <c r="L81" i="1" s="1"/>
  <c r="M81" i="1" s="1"/>
  <c r="J82" i="1"/>
  <c r="H81" i="1"/>
  <c r="G82" i="1"/>
  <c r="N80" i="1"/>
  <c r="P80" i="1" s="1"/>
  <c r="B80" i="1" s="1"/>
  <c r="C124" i="1"/>
  <c r="Q136" i="1"/>
  <c r="R136" i="1" s="1"/>
  <c r="T137" i="1"/>
  <c r="S137" i="1"/>
  <c r="O137" i="1"/>
  <c r="A138" i="1"/>
  <c r="D138" i="1" l="1"/>
  <c r="E138" i="1" s="1"/>
  <c r="F139" i="1" s="1"/>
  <c r="H82" i="1"/>
  <c r="G83" i="1"/>
  <c r="N81" i="1"/>
  <c r="P81" i="1" s="1"/>
  <c r="B81" i="1" s="1"/>
  <c r="J83" i="1"/>
  <c r="K82" i="1"/>
  <c r="L82" i="1" s="1"/>
  <c r="M82" i="1" s="1"/>
  <c r="A139" i="1"/>
  <c r="O138" i="1"/>
  <c r="C125" i="1"/>
  <c r="Q137" i="1"/>
  <c r="R137" i="1" s="1"/>
  <c r="S138" i="1"/>
  <c r="T138" i="1"/>
  <c r="D139" i="1" l="1"/>
  <c r="E139" i="1" s="1"/>
  <c r="F140" i="1" s="1"/>
  <c r="H83" i="1"/>
  <c r="G84" i="1"/>
  <c r="J84" i="1"/>
  <c r="K83" i="1"/>
  <c r="L83" i="1" s="1"/>
  <c r="M83" i="1" s="1"/>
  <c r="N82" i="1"/>
  <c r="P82" i="1" s="1"/>
  <c r="B82" i="1" s="1"/>
  <c r="Q138" i="1"/>
  <c r="R138" i="1" s="1"/>
  <c r="S139" i="1"/>
  <c r="T139" i="1"/>
  <c r="O139" i="1"/>
  <c r="A140" i="1"/>
  <c r="C126" i="1"/>
  <c r="D140" i="1" l="1"/>
  <c r="E140" i="1" s="1"/>
  <c r="F141" i="1" s="1"/>
  <c r="J85" i="1"/>
  <c r="K84" i="1"/>
  <c r="L84" i="1" s="1"/>
  <c r="M84" i="1" s="1"/>
  <c r="H84" i="1"/>
  <c r="G85" i="1"/>
  <c r="N83" i="1"/>
  <c r="P83" i="1" s="1"/>
  <c r="B83" i="1" s="1"/>
  <c r="C127" i="1"/>
  <c r="A141" i="1"/>
  <c r="O140" i="1"/>
  <c r="S140" i="1"/>
  <c r="Q139" i="1"/>
  <c r="T140" i="1"/>
  <c r="D141" i="1" l="1"/>
  <c r="E141" i="1" s="1"/>
  <c r="F142" i="1" s="1"/>
  <c r="H85" i="1"/>
  <c r="G86" i="1"/>
  <c r="N84" i="1"/>
  <c r="P84" i="1" s="1"/>
  <c r="B84" i="1" s="1"/>
  <c r="J86" i="1"/>
  <c r="K85" i="1"/>
  <c r="L85" i="1" s="1"/>
  <c r="M85" i="1" s="1"/>
  <c r="Q140" i="1"/>
  <c r="R140" i="1" s="1"/>
  <c r="S141" i="1"/>
  <c r="T141" i="1"/>
  <c r="O141" i="1"/>
  <c r="A142" i="1"/>
  <c r="C128" i="1"/>
  <c r="D142" i="1" l="1"/>
  <c r="E142" i="1" s="1"/>
  <c r="F143" i="1" s="1"/>
  <c r="J87" i="1"/>
  <c r="K86" i="1"/>
  <c r="L86" i="1" s="1"/>
  <c r="M86" i="1" s="1"/>
  <c r="G87" i="1"/>
  <c r="H86" i="1"/>
  <c r="N85" i="1"/>
  <c r="P85" i="1" s="1"/>
  <c r="B85" i="1" s="1"/>
  <c r="C129" i="1"/>
  <c r="A143" i="1"/>
  <c r="O142" i="1"/>
  <c r="S142" i="1"/>
  <c r="Q141" i="1"/>
  <c r="R141" i="1" s="1"/>
  <c r="T142" i="1"/>
  <c r="D143" i="1" l="1"/>
  <c r="E143" i="1" s="1"/>
  <c r="F144" i="1" s="1"/>
  <c r="N86" i="1"/>
  <c r="P86" i="1" s="1"/>
  <c r="B86" i="1" s="1"/>
  <c r="G88" i="1"/>
  <c r="H87" i="1"/>
  <c r="K87" i="1"/>
  <c r="L87" i="1" s="1"/>
  <c r="M87" i="1" s="1"/>
  <c r="J88" i="1"/>
  <c r="T143" i="1"/>
  <c r="Q142" i="1"/>
  <c r="R142" i="1" s="1"/>
  <c r="S143" i="1"/>
  <c r="O143" i="1"/>
  <c r="A144" i="1"/>
  <c r="C130" i="1"/>
  <c r="D144" i="1" l="1"/>
  <c r="E144" i="1" s="1"/>
  <c r="F145" i="1" s="1"/>
  <c r="K88" i="1"/>
  <c r="L88" i="1" s="1"/>
  <c r="M88" i="1" s="1"/>
  <c r="J89" i="1"/>
  <c r="N87" i="1"/>
  <c r="P87" i="1" s="1"/>
  <c r="B87" i="1" s="1"/>
  <c r="G89" i="1"/>
  <c r="H88" i="1"/>
  <c r="C131" i="1"/>
  <c r="A145" i="1"/>
  <c r="O144" i="1"/>
  <c r="Q143" i="1"/>
  <c r="R143" i="1" s="1"/>
  <c r="T144" i="1"/>
  <c r="S144" i="1"/>
  <c r="D145" i="1" l="1"/>
  <c r="E145" i="1" s="1"/>
  <c r="F146" i="1" s="1"/>
  <c r="N88" i="1"/>
  <c r="P88" i="1" s="1"/>
  <c r="B88" i="1" s="1"/>
  <c r="G90" i="1"/>
  <c r="H89" i="1"/>
  <c r="J90" i="1"/>
  <c r="K89" i="1"/>
  <c r="L89" i="1" s="1"/>
  <c r="M89" i="1" s="1"/>
  <c r="A146" i="1"/>
  <c r="O145" i="1"/>
  <c r="C132" i="1"/>
  <c r="T145" i="1"/>
  <c r="Q144" i="1"/>
  <c r="R144" i="1" s="1"/>
  <c r="S145" i="1"/>
  <c r="D146" i="1" l="1"/>
  <c r="E146" i="1" s="1"/>
  <c r="F147" i="1" s="1"/>
  <c r="J91" i="1"/>
  <c r="K90" i="1"/>
  <c r="L90" i="1" s="1"/>
  <c r="M90" i="1" s="1"/>
  <c r="N89" i="1"/>
  <c r="P89" i="1" s="1"/>
  <c r="B89" i="1" s="1"/>
  <c r="G91" i="1"/>
  <c r="H90" i="1"/>
  <c r="C133" i="1"/>
  <c r="S146" i="1"/>
  <c r="Q145" i="1"/>
  <c r="R145" i="1" s="1"/>
  <c r="T146" i="1"/>
  <c r="A147" i="1"/>
  <c r="O146" i="1"/>
  <c r="D147" i="1" l="1"/>
  <c r="E147" i="1" s="1"/>
  <c r="F148" i="1" s="1"/>
  <c r="N90" i="1"/>
  <c r="P90" i="1" s="1"/>
  <c r="B90" i="1" s="1"/>
  <c r="H91" i="1"/>
  <c r="G92" i="1"/>
  <c r="J92" i="1"/>
  <c r="K91" i="1"/>
  <c r="L91" i="1" s="1"/>
  <c r="M91" i="1" s="1"/>
  <c r="O147" i="1"/>
  <c r="A148" i="1"/>
  <c r="C134" i="1"/>
  <c r="R134" i="1" s="1"/>
  <c r="Q146" i="1"/>
  <c r="R146" i="1" s="1"/>
  <c r="S147" i="1"/>
  <c r="T147" i="1"/>
  <c r="D148" i="1" l="1"/>
  <c r="E148" i="1" s="1"/>
  <c r="F149" i="1" s="1"/>
  <c r="K92" i="1"/>
  <c r="L92" i="1" s="1"/>
  <c r="M92" i="1" s="1"/>
  <c r="J93" i="1"/>
  <c r="G93" i="1"/>
  <c r="H92" i="1"/>
  <c r="N91" i="1"/>
  <c r="P91" i="1" s="1"/>
  <c r="B91" i="1" s="1"/>
  <c r="A149" i="1"/>
  <c r="O148" i="1"/>
  <c r="C135" i="1"/>
  <c r="S148" i="1"/>
  <c r="Q147" i="1"/>
  <c r="R147" i="1" s="1"/>
  <c r="T148" i="1"/>
  <c r="D149" i="1" l="1"/>
  <c r="E149" i="1" s="1"/>
  <c r="F150" i="1" s="1"/>
  <c r="N92" i="1"/>
  <c r="P92" i="1" s="1"/>
  <c r="B92" i="1" s="1"/>
  <c r="H93" i="1"/>
  <c r="G94" i="1"/>
  <c r="K93" i="1"/>
  <c r="L93" i="1" s="1"/>
  <c r="M93" i="1" s="1"/>
  <c r="J94" i="1"/>
  <c r="O149" i="1"/>
  <c r="A150" i="1"/>
  <c r="C136" i="1"/>
  <c r="Q148" i="1"/>
  <c r="R148" i="1" s="1"/>
  <c r="T149" i="1"/>
  <c r="S149" i="1"/>
  <c r="D150" i="1" l="1"/>
  <c r="E150" i="1" s="1"/>
  <c r="F151" i="1" s="1"/>
  <c r="G95" i="1"/>
  <c r="H94" i="1"/>
  <c r="N93" i="1"/>
  <c r="P93" i="1" s="1"/>
  <c r="B93" i="1" s="1"/>
  <c r="K94" i="1"/>
  <c r="L94" i="1" s="1"/>
  <c r="M94" i="1" s="1"/>
  <c r="J95" i="1"/>
  <c r="Q149" i="1"/>
  <c r="R149" i="1" s="1"/>
  <c r="T150" i="1"/>
  <c r="S150" i="1"/>
  <c r="C137" i="1"/>
  <c r="O150" i="1"/>
  <c r="A151" i="1"/>
  <c r="D151" i="1" l="1"/>
  <c r="E151" i="1" s="1"/>
  <c r="F152" i="1" s="1"/>
  <c r="N94" i="1"/>
  <c r="P94" i="1" s="1"/>
  <c r="B94" i="1" s="1"/>
  <c r="J96" i="1"/>
  <c r="K95" i="1"/>
  <c r="L95" i="1" s="1"/>
  <c r="M95" i="1" s="1"/>
  <c r="G96" i="1"/>
  <c r="H95" i="1"/>
  <c r="O151" i="1"/>
  <c r="A152" i="1"/>
  <c r="S151" i="1"/>
  <c r="T151" i="1"/>
  <c r="Q150" i="1"/>
  <c r="R150" i="1" s="1"/>
  <c r="C138" i="1"/>
  <c r="D152" i="1" l="1"/>
  <c r="E152" i="1" s="1"/>
  <c r="F153" i="1" s="1"/>
  <c r="G97" i="1"/>
  <c r="H96" i="1"/>
  <c r="K96" i="1"/>
  <c r="L96" i="1" s="1"/>
  <c r="M96" i="1" s="1"/>
  <c r="J97" i="1"/>
  <c r="N95" i="1"/>
  <c r="P95" i="1" s="1"/>
  <c r="B95" i="1" s="1"/>
  <c r="O152" i="1"/>
  <c r="A153" i="1"/>
  <c r="Q151" i="1"/>
  <c r="R151" i="1" s="1"/>
  <c r="T152" i="1"/>
  <c r="S152" i="1"/>
  <c r="C139" i="1"/>
  <c r="R139" i="1" s="1"/>
  <c r="D153" i="1" l="1"/>
  <c r="E153" i="1" s="1"/>
  <c r="F154" i="1" s="1"/>
  <c r="K97" i="1"/>
  <c r="L97" i="1" s="1"/>
  <c r="M97" i="1" s="1"/>
  <c r="J98" i="1"/>
  <c r="N96" i="1"/>
  <c r="P96" i="1" s="1"/>
  <c r="B96" i="1" s="1"/>
  <c r="G98" i="1"/>
  <c r="H97" i="1"/>
  <c r="S153" i="1"/>
  <c r="Q152" i="1"/>
  <c r="R152" i="1" s="1"/>
  <c r="T153" i="1"/>
  <c r="C140" i="1"/>
  <c r="O153" i="1"/>
  <c r="A154" i="1"/>
  <c r="D154" i="1" l="1"/>
  <c r="E154" i="1" s="1"/>
  <c r="F155" i="1" s="1"/>
  <c r="N97" i="1"/>
  <c r="P97" i="1" s="1"/>
  <c r="B97" i="1" s="1"/>
  <c r="H98" i="1"/>
  <c r="G99" i="1"/>
  <c r="J99" i="1"/>
  <c r="K98" i="1"/>
  <c r="L98" i="1" s="1"/>
  <c r="M98" i="1" s="1"/>
  <c r="Q153" i="1"/>
  <c r="R153" i="1" s="1"/>
  <c r="T154" i="1"/>
  <c r="S154" i="1"/>
  <c r="C141" i="1"/>
  <c r="A155" i="1"/>
  <c r="O154" i="1"/>
  <c r="D155" i="1" l="1"/>
  <c r="E155" i="1" s="1"/>
  <c r="F156" i="1" s="1"/>
  <c r="G100" i="1"/>
  <c r="H99" i="1"/>
  <c r="J100" i="1"/>
  <c r="K99" i="1"/>
  <c r="L99" i="1" s="1"/>
  <c r="M99" i="1" s="1"/>
  <c r="N98" i="1"/>
  <c r="P98" i="1" s="1"/>
  <c r="B98" i="1" s="1"/>
  <c r="C142" i="1"/>
  <c r="A156" i="1"/>
  <c r="O155" i="1"/>
  <c r="S155" i="1"/>
  <c r="Q154" i="1"/>
  <c r="R154" i="1" s="1"/>
  <c r="T155" i="1"/>
  <c r="D156" i="1" l="1"/>
  <c r="E156" i="1" s="1"/>
  <c r="F157" i="1" s="1"/>
  <c r="N99" i="1"/>
  <c r="P99" i="1" s="1"/>
  <c r="B99" i="1" s="1"/>
  <c r="J101" i="1"/>
  <c r="K100" i="1"/>
  <c r="L100" i="1" s="1"/>
  <c r="M100" i="1" s="1"/>
  <c r="H100" i="1"/>
  <c r="G101" i="1"/>
  <c r="C143" i="1"/>
  <c r="O156" i="1"/>
  <c r="A157" i="1"/>
  <c r="Q155" i="1"/>
  <c r="R155" i="1" s="1"/>
  <c r="T156" i="1"/>
  <c r="S156" i="1"/>
  <c r="D157" i="1" l="1"/>
  <c r="E157" i="1" s="1"/>
  <c r="F158" i="1" s="1"/>
  <c r="H101" i="1"/>
  <c r="G102" i="1"/>
  <c r="N100" i="1"/>
  <c r="P100" i="1" s="1"/>
  <c r="B100" i="1" s="1"/>
  <c r="K101" i="1"/>
  <c r="L101" i="1" s="1"/>
  <c r="M101" i="1" s="1"/>
  <c r="J102" i="1"/>
  <c r="O157" i="1"/>
  <c r="A158" i="1"/>
  <c r="C144" i="1"/>
  <c r="T157" i="1"/>
  <c r="Q156" i="1"/>
  <c r="R156" i="1" s="1"/>
  <c r="S157" i="1"/>
  <c r="D158" i="1" l="1"/>
  <c r="E158" i="1" s="1"/>
  <c r="F159" i="1" s="1"/>
  <c r="J103" i="1"/>
  <c r="K102" i="1"/>
  <c r="L102" i="1" s="1"/>
  <c r="M102" i="1" s="1"/>
  <c r="G103" i="1"/>
  <c r="H102" i="1"/>
  <c r="N101" i="1"/>
  <c r="P101" i="1" s="1"/>
  <c r="B101" i="1" s="1"/>
  <c r="A159" i="1"/>
  <c r="O158" i="1"/>
  <c r="C145" i="1"/>
  <c r="Q157" i="1"/>
  <c r="R157" i="1" s="1"/>
  <c r="T158" i="1"/>
  <c r="S158" i="1"/>
  <c r="D159" i="1" l="1"/>
  <c r="E159" i="1" s="1"/>
  <c r="F160" i="1" s="1"/>
  <c r="N102" i="1"/>
  <c r="P102" i="1" s="1"/>
  <c r="B102" i="1" s="1"/>
  <c r="G104" i="1"/>
  <c r="H103" i="1"/>
  <c r="J104" i="1"/>
  <c r="K103" i="1"/>
  <c r="L103" i="1" s="1"/>
  <c r="M103" i="1" s="1"/>
  <c r="O159" i="1"/>
  <c r="A160" i="1"/>
  <c r="C146" i="1"/>
  <c r="T159" i="1"/>
  <c r="Q158" i="1"/>
  <c r="R158" i="1" s="1"/>
  <c r="S159" i="1"/>
  <c r="D160" i="1" l="1"/>
  <c r="E160" i="1" s="1"/>
  <c r="F161" i="1" s="1"/>
  <c r="K104" i="1"/>
  <c r="L104" i="1" s="1"/>
  <c r="M104" i="1" s="1"/>
  <c r="J105" i="1"/>
  <c r="N103" i="1"/>
  <c r="P103" i="1" s="1"/>
  <c r="B103" i="1" s="1"/>
  <c r="G105" i="1"/>
  <c r="H104" i="1"/>
  <c r="S160" i="1"/>
  <c r="Q159" i="1"/>
  <c r="R159" i="1" s="1"/>
  <c r="T160" i="1"/>
  <c r="C147" i="1"/>
  <c r="A161" i="1"/>
  <c r="O160" i="1"/>
  <c r="D161" i="1" l="1"/>
  <c r="E161" i="1" s="1"/>
  <c r="F162" i="1" s="1"/>
  <c r="N104" i="1"/>
  <c r="P104" i="1" s="1"/>
  <c r="B104" i="1" s="1"/>
  <c r="H105" i="1"/>
  <c r="G106" i="1"/>
  <c r="K105" i="1"/>
  <c r="L105" i="1" s="1"/>
  <c r="M105" i="1" s="1"/>
  <c r="J106" i="1"/>
  <c r="C148" i="1"/>
  <c r="S161" i="1"/>
  <c r="T161" i="1"/>
  <c r="Q160" i="1"/>
  <c r="R160" i="1" s="1"/>
  <c r="O161" i="1"/>
  <c r="A162" i="1"/>
  <c r="D162" i="1" l="1"/>
  <c r="E162" i="1" s="1"/>
  <c r="F163" i="1" s="1"/>
  <c r="G107" i="1"/>
  <c r="H106" i="1"/>
  <c r="K106" i="1"/>
  <c r="L106" i="1" s="1"/>
  <c r="M106" i="1" s="1"/>
  <c r="J107" i="1"/>
  <c r="N105" i="1"/>
  <c r="P105" i="1" s="1"/>
  <c r="B105" i="1" s="1"/>
  <c r="A163" i="1"/>
  <c r="O162" i="1"/>
  <c r="C149" i="1"/>
  <c r="S162" i="1"/>
  <c r="T162" i="1"/>
  <c r="Q161" i="1"/>
  <c r="R161" i="1" s="1"/>
  <c r="D163" i="1" l="1"/>
  <c r="E163" i="1" s="1"/>
  <c r="F164" i="1" s="1"/>
  <c r="N106" i="1"/>
  <c r="P106" i="1" s="1"/>
  <c r="B106" i="1" s="1"/>
  <c r="K107" i="1"/>
  <c r="L107" i="1" s="1"/>
  <c r="M107" i="1" s="1"/>
  <c r="J108" i="1"/>
  <c r="H107" i="1"/>
  <c r="G108" i="1"/>
  <c r="Q162" i="1"/>
  <c r="R162" i="1" s="1"/>
  <c r="T163" i="1"/>
  <c r="S163" i="1"/>
  <c r="C150" i="1"/>
  <c r="O163" i="1"/>
  <c r="A164" i="1"/>
  <c r="D164" i="1" l="1"/>
  <c r="E164" i="1" s="1"/>
  <c r="F165" i="1" s="1"/>
  <c r="G109" i="1"/>
  <c r="H108" i="1"/>
  <c r="N107" i="1"/>
  <c r="P107" i="1" s="1"/>
  <c r="B107" i="1" s="1"/>
  <c r="J109" i="1"/>
  <c r="K108" i="1"/>
  <c r="L108" i="1" s="1"/>
  <c r="M108" i="1" s="1"/>
  <c r="O164" i="1"/>
  <c r="A165" i="1"/>
  <c r="Q163" i="1"/>
  <c r="R163" i="1" s="1"/>
  <c r="T164" i="1"/>
  <c r="S164" i="1"/>
  <c r="C151" i="1"/>
  <c r="D165" i="1" l="1"/>
  <c r="E165" i="1" s="1"/>
  <c r="F166" i="1" s="1"/>
  <c r="J110" i="1"/>
  <c r="K109" i="1"/>
  <c r="L109" i="1" s="1"/>
  <c r="M109" i="1" s="1"/>
  <c r="N108" i="1"/>
  <c r="P108" i="1" s="1"/>
  <c r="B108" i="1" s="1"/>
  <c r="H109" i="1"/>
  <c r="G110" i="1"/>
  <c r="C152" i="1"/>
  <c r="O165" i="1"/>
  <c r="A166" i="1"/>
  <c r="Q164" i="1"/>
  <c r="R164" i="1" s="1"/>
  <c r="T165" i="1"/>
  <c r="S165" i="1"/>
  <c r="D166" i="1" l="1"/>
  <c r="E166" i="1" s="1"/>
  <c r="F167" i="1" s="1"/>
  <c r="G111" i="1"/>
  <c r="H110" i="1"/>
  <c r="N109" i="1"/>
  <c r="P109" i="1" s="1"/>
  <c r="B109" i="1" s="1"/>
  <c r="K110" i="1"/>
  <c r="L110" i="1" s="1"/>
  <c r="M110" i="1" s="1"/>
  <c r="J111" i="1"/>
  <c r="A167" i="1"/>
  <c r="O166" i="1"/>
  <c r="S166" i="1"/>
  <c r="Q165" i="1"/>
  <c r="R165" i="1" s="1"/>
  <c r="T166" i="1"/>
  <c r="C153" i="1"/>
  <c r="D167" i="1" l="1"/>
  <c r="E167" i="1" s="1"/>
  <c r="F168" i="1" s="1"/>
  <c r="K111" i="1"/>
  <c r="L111" i="1" s="1"/>
  <c r="M111" i="1" s="1"/>
  <c r="J112" i="1"/>
  <c r="N110" i="1"/>
  <c r="P110" i="1" s="1"/>
  <c r="B110" i="1" s="1"/>
  <c r="H111" i="1"/>
  <c r="G112" i="1"/>
  <c r="A168" i="1"/>
  <c r="O167" i="1"/>
  <c r="C154" i="1"/>
  <c r="Q166" i="1"/>
  <c r="R166" i="1" s="1"/>
  <c r="S167" i="1"/>
  <c r="T167" i="1"/>
  <c r="D168" i="1" l="1"/>
  <c r="E168" i="1" s="1"/>
  <c r="F169" i="1" s="1"/>
  <c r="G113" i="1"/>
  <c r="H112" i="1"/>
  <c r="N111" i="1"/>
  <c r="P111" i="1" s="1"/>
  <c r="B111" i="1" s="1"/>
  <c r="K112" i="1"/>
  <c r="L112" i="1" s="1"/>
  <c r="M112" i="1" s="1"/>
  <c r="J113" i="1"/>
  <c r="Q167" i="1"/>
  <c r="R167" i="1" s="1"/>
  <c r="S168" i="1"/>
  <c r="T168" i="1"/>
  <c r="C155" i="1"/>
  <c r="O168" i="1"/>
  <c r="A169" i="1"/>
  <c r="D169" i="1" l="1"/>
  <c r="E169" i="1" s="1"/>
  <c r="F170" i="1" s="1"/>
  <c r="K113" i="1"/>
  <c r="L113" i="1" s="1"/>
  <c r="M113" i="1" s="1"/>
  <c r="J114" i="1"/>
  <c r="N112" i="1"/>
  <c r="P112" i="1" s="1"/>
  <c r="B112" i="1" s="1"/>
  <c r="G114" i="1"/>
  <c r="H113" i="1"/>
  <c r="S169" i="1"/>
  <c r="T169" i="1"/>
  <c r="Q168" i="1"/>
  <c r="R168" i="1" s="1"/>
  <c r="O169" i="1"/>
  <c r="A170" i="1"/>
  <c r="C156" i="1"/>
  <c r="D170" i="1" l="1"/>
  <c r="E170" i="1" s="1"/>
  <c r="F171" i="1" s="1"/>
  <c r="N113" i="1"/>
  <c r="P113" i="1" s="1"/>
  <c r="B113" i="1" s="1"/>
  <c r="G115" i="1"/>
  <c r="H114" i="1"/>
  <c r="K114" i="1"/>
  <c r="L114" i="1" s="1"/>
  <c r="M114" i="1" s="1"/>
  <c r="J115" i="1"/>
  <c r="C157" i="1"/>
  <c r="O170" i="1"/>
  <c r="A171" i="1"/>
  <c r="Q169" i="1"/>
  <c r="T170" i="1"/>
  <c r="S170" i="1"/>
  <c r="D171" i="1" l="1"/>
  <c r="E171" i="1" s="1"/>
  <c r="F172" i="1" s="1"/>
  <c r="K115" i="1"/>
  <c r="L115" i="1" s="1"/>
  <c r="M115" i="1" s="1"/>
  <c r="J116" i="1"/>
  <c r="N114" i="1"/>
  <c r="P114" i="1" s="1"/>
  <c r="B114" i="1" s="1"/>
  <c r="G116" i="1"/>
  <c r="H115" i="1"/>
  <c r="C158" i="1"/>
  <c r="T171" i="1"/>
  <c r="Q170" i="1"/>
  <c r="R170" i="1" s="1"/>
  <c r="S171" i="1"/>
  <c r="A172" i="1"/>
  <c r="O171" i="1"/>
  <c r="D172" i="1" l="1"/>
  <c r="E172" i="1" s="1"/>
  <c r="F173" i="1" s="1"/>
  <c r="N115" i="1"/>
  <c r="P115" i="1" s="1"/>
  <c r="B115" i="1" s="1"/>
  <c r="H116" i="1"/>
  <c r="G117" i="1"/>
  <c r="J117" i="1"/>
  <c r="K116" i="1"/>
  <c r="L116" i="1" s="1"/>
  <c r="M116" i="1" s="1"/>
  <c r="T172" i="1"/>
  <c r="S172" i="1"/>
  <c r="Q171" i="1"/>
  <c r="R171" i="1" s="1"/>
  <c r="C159" i="1"/>
  <c r="O172" i="1"/>
  <c r="A173" i="1"/>
  <c r="D173" i="1" l="1"/>
  <c r="E173" i="1" s="1"/>
  <c r="F174" i="1" s="1"/>
  <c r="H117" i="1"/>
  <c r="G118" i="1"/>
  <c r="K117" i="1"/>
  <c r="L117" i="1" s="1"/>
  <c r="M117" i="1" s="1"/>
  <c r="J118" i="1"/>
  <c r="N116" i="1"/>
  <c r="P116" i="1" s="1"/>
  <c r="B116" i="1" s="1"/>
  <c r="C160" i="1"/>
  <c r="A174" i="1"/>
  <c r="O173" i="1"/>
  <c r="S173" i="1"/>
  <c r="T173" i="1"/>
  <c r="Q172" i="1"/>
  <c r="R172" i="1" s="1"/>
  <c r="D174" i="1" l="1"/>
  <c r="E174" i="1" s="1"/>
  <c r="F175" i="1" s="1"/>
  <c r="G119" i="1"/>
  <c r="H118" i="1"/>
  <c r="J119" i="1"/>
  <c r="K118" i="1"/>
  <c r="L118" i="1" s="1"/>
  <c r="M118" i="1" s="1"/>
  <c r="N117" i="1"/>
  <c r="P117" i="1" s="1"/>
  <c r="B117" i="1" s="1"/>
  <c r="C161" i="1"/>
  <c r="Q173" i="1"/>
  <c r="R173" i="1" s="1"/>
  <c r="T174" i="1"/>
  <c r="S174" i="1"/>
  <c r="O174" i="1"/>
  <c r="A175" i="1"/>
  <c r="D175" i="1" l="1"/>
  <c r="E175" i="1" s="1"/>
  <c r="F176" i="1" s="1"/>
  <c r="K119" i="1"/>
  <c r="L119" i="1" s="1"/>
  <c r="M119" i="1" s="1"/>
  <c r="J120" i="1"/>
  <c r="N118" i="1"/>
  <c r="P118" i="1" s="1"/>
  <c r="B118" i="1" s="1"/>
  <c r="G120" i="1"/>
  <c r="H119" i="1"/>
  <c r="A176" i="1"/>
  <c r="O175" i="1"/>
  <c r="Q174" i="1"/>
  <c r="R174" i="1" s="1"/>
  <c r="T175" i="1"/>
  <c r="S175" i="1"/>
  <c r="C162" i="1"/>
  <c r="D176" i="1" l="1"/>
  <c r="E176" i="1" s="1"/>
  <c r="F177" i="1" s="1"/>
  <c r="N119" i="1"/>
  <c r="P119" i="1" s="1"/>
  <c r="B119" i="1" s="1"/>
  <c r="H120" i="1"/>
  <c r="G121" i="1"/>
  <c r="J121" i="1"/>
  <c r="K120" i="1"/>
  <c r="L120" i="1" s="1"/>
  <c r="M120" i="1" s="1"/>
  <c r="T176" i="1"/>
  <c r="S176" i="1"/>
  <c r="Q175" i="1"/>
  <c r="R175" i="1" s="1"/>
  <c r="C163" i="1"/>
  <c r="O176" i="1"/>
  <c r="A177" i="1"/>
  <c r="D177" i="1" l="1"/>
  <c r="E177" i="1" s="1"/>
  <c r="F178" i="1" s="1"/>
  <c r="K121" i="1"/>
  <c r="L121" i="1" s="1"/>
  <c r="M121" i="1" s="1"/>
  <c r="J122" i="1"/>
  <c r="H121" i="1"/>
  <c r="G122" i="1"/>
  <c r="N120" i="1"/>
  <c r="P120" i="1" s="1"/>
  <c r="B120" i="1" s="1"/>
  <c r="A178" i="1"/>
  <c r="O177" i="1"/>
  <c r="S177" i="1"/>
  <c r="Q176" i="1"/>
  <c r="R176" i="1" s="1"/>
  <c r="T177" i="1"/>
  <c r="C164" i="1"/>
  <c r="D178" i="1" l="1"/>
  <c r="E178" i="1" s="1"/>
  <c r="F179" i="1" s="1"/>
  <c r="G123" i="1"/>
  <c r="H122" i="1"/>
  <c r="N121" i="1"/>
  <c r="P121" i="1" s="1"/>
  <c r="B121" i="1" s="1"/>
  <c r="J123" i="1"/>
  <c r="K122" i="1"/>
  <c r="L122" i="1" s="1"/>
  <c r="M122" i="1" s="1"/>
  <c r="O178" i="1"/>
  <c r="A179" i="1"/>
  <c r="C165" i="1"/>
  <c r="Q177" i="1"/>
  <c r="R177" i="1" s="1"/>
  <c r="T178" i="1"/>
  <c r="S178" i="1"/>
  <c r="D179" i="1" l="1"/>
  <c r="E179" i="1" s="1"/>
  <c r="F180" i="1" s="1"/>
  <c r="K123" i="1"/>
  <c r="L123" i="1" s="1"/>
  <c r="M123" i="1" s="1"/>
  <c r="J124" i="1"/>
  <c r="N122" i="1"/>
  <c r="P122" i="1" s="1"/>
  <c r="B122" i="1" s="1"/>
  <c r="H123" i="1"/>
  <c r="G124" i="1"/>
  <c r="C166" i="1"/>
  <c r="A180" i="1"/>
  <c r="O179" i="1"/>
  <c r="Q178" i="1"/>
  <c r="R178" i="1" s="1"/>
  <c r="T179" i="1"/>
  <c r="S179" i="1"/>
  <c r="D180" i="1" l="1"/>
  <c r="E180" i="1" s="1"/>
  <c r="F181" i="1" s="1"/>
  <c r="G125" i="1"/>
  <c r="H124" i="1"/>
  <c r="N123" i="1"/>
  <c r="P123" i="1" s="1"/>
  <c r="B123" i="1" s="1"/>
  <c r="J125" i="1"/>
  <c r="K124" i="1"/>
  <c r="L124" i="1" s="1"/>
  <c r="M124" i="1" s="1"/>
  <c r="S180" i="1"/>
  <c r="Q179" i="1"/>
  <c r="R179" i="1" s="1"/>
  <c r="T180" i="1"/>
  <c r="O180" i="1"/>
  <c r="A181" i="1"/>
  <c r="C167" i="1"/>
  <c r="D181" i="1" l="1"/>
  <c r="E181" i="1" s="1"/>
  <c r="F182" i="1" s="1"/>
  <c r="J126" i="1"/>
  <c r="K125" i="1"/>
  <c r="L125" i="1" s="1"/>
  <c r="M125" i="1" s="1"/>
  <c r="N124" i="1"/>
  <c r="P124" i="1" s="1"/>
  <c r="B124" i="1" s="1"/>
  <c r="G126" i="1"/>
  <c r="H125" i="1"/>
  <c r="T181" i="1"/>
  <c r="S181" i="1"/>
  <c r="Q180" i="1"/>
  <c r="R180" i="1" s="1"/>
  <c r="C168" i="1"/>
  <c r="A182" i="1"/>
  <c r="O181" i="1"/>
  <c r="D182" i="1" l="1"/>
  <c r="E182" i="1" s="1"/>
  <c r="F183" i="1" s="1"/>
  <c r="N125" i="1"/>
  <c r="P125" i="1" s="1"/>
  <c r="B125" i="1" s="1"/>
  <c r="G127" i="1"/>
  <c r="H126" i="1"/>
  <c r="K126" i="1"/>
  <c r="L126" i="1" s="1"/>
  <c r="M126" i="1" s="1"/>
  <c r="J127" i="1"/>
  <c r="Q181" i="1"/>
  <c r="R181" i="1" s="1"/>
  <c r="T182" i="1"/>
  <c r="S182" i="1"/>
  <c r="O182" i="1"/>
  <c r="A183" i="1"/>
  <c r="C169" i="1"/>
  <c r="R169" i="1" s="1"/>
  <c r="D183" i="1" l="1"/>
  <c r="E183" i="1" s="1"/>
  <c r="F184" i="1" s="1"/>
  <c r="J128" i="1"/>
  <c r="K127" i="1"/>
  <c r="L127" i="1" s="1"/>
  <c r="M127" i="1" s="1"/>
  <c r="N126" i="1"/>
  <c r="P126" i="1" s="1"/>
  <c r="B126" i="1" s="1"/>
  <c r="H127" i="1"/>
  <c r="G128" i="1"/>
  <c r="C170" i="1"/>
  <c r="A184" i="1"/>
  <c r="O183" i="1"/>
  <c r="Q182" i="1"/>
  <c r="R182" i="1" s="1"/>
  <c r="S183" i="1"/>
  <c r="T183" i="1"/>
  <c r="D184" i="1" l="1"/>
  <c r="E184" i="1" s="1"/>
  <c r="F185" i="1" s="1"/>
  <c r="H128" i="1"/>
  <c r="G129" i="1"/>
  <c r="N127" i="1"/>
  <c r="P127" i="1" s="1"/>
  <c r="B127" i="1" s="1"/>
  <c r="K128" i="1"/>
  <c r="L128" i="1" s="1"/>
  <c r="M128" i="1" s="1"/>
  <c r="J129" i="1"/>
  <c r="Q183" i="1"/>
  <c r="R183" i="1" s="1"/>
  <c r="T184" i="1"/>
  <c r="S184" i="1"/>
  <c r="O184" i="1"/>
  <c r="A185" i="1"/>
  <c r="C171" i="1"/>
  <c r="D185" i="1" l="1"/>
  <c r="E185" i="1" s="1"/>
  <c r="F186" i="1" s="1"/>
  <c r="J130" i="1"/>
  <c r="K129" i="1"/>
  <c r="L129" i="1" s="1"/>
  <c r="M129" i="1" s="1"/>
  <c r="G130" i="1"/>
  <c r="H129" i="1"/>
  <c r="N128" i="1"/>
  <c r="P128" i="1" s="1"/>
  <c r="B128" i="1" s="1"/>
  <c r="Q184" i="1"/>
  <c r="R184" i="1" s="1"/>
  <c r="T185" i="1"/>
  <c r="S185" i="1"/>
  <c r="C172" i="1"/>
  <c r="A186" i="1"/>
  <c r="O185" i="1"/>
  <c r="D186" i="1" l="1"/>
  <c r="E186" i="1" s="1"/>
  <c r="F187" i="1" s="1"/>
  <c r="N129" i="1"/>
  <c r="P129" i="1" s="1"/>
  <c r="B129" i="1" s="1"/>
  <c r="G131" i="1"/>
  <c r="H130" i="1"/>
  <c r="J131" i="1"/>
  <c r="K130" i="1"/>
  <c r="L130" i="1" s="1"/>
  <c r="M130" i="1" s="1"/>
  <c r="Q185" i="1"/>
  <c r="R185" i="1" s="1"/>
  <c r="T186" i="1"/>
  <c r="S186" i="1"/>
  <c r="A187" i="1"/>
  <c r="O186" i="1"/>
  <c r="C173" i="1"/>
  <c r="D187" i="1" l="1"/>
  <c r="E187" i="1" s="1"/>
  <c r="F188" i="1" s="1"/>
  <c r="J132" i="1"/>
  <c r="K131" i="1"/>
  <c r="L131" i="1" s="1"/>
  <c r="M131" i="1" s="1"/>
  <c r="N130" i="1"/>
  <c r="P130" i="1" s="1"/>
  <c r="B130" i="1" s="1"/>
  <c r="G132" i="1"/>
  <c r="H131" i="1"/>
  <c r="C174" i="1"/>
  <c r="Q186" i="1"/>
  <c r="R186" i="1" s="1"/>
  <c r="T187" i="1"/>
  <c r="S187" i="1"/>
  <c r="A188" i="1"/>
  <c r="O187" i="1"/>
  <c r="D188" i="1" l="1"/>
  <c r="E188" i="1" s="1"/>
  <c r="F189" i="1" s="1"/>
  <c r="H132" i="1"/>
  <c r="G133" i="1"/>
  <c r="K132" i="1"/>
  <c r="L132" i="1" s="1"/>
  <c r="M132" i="1" s="1"/>
  <c r="J133" i="1"/>
  <c r="N131" i="1"/>
  <c r="P131" i="1" s="1"/>
  <c r="B131" i="1" s="1"/>
  <c r="A189" i="1"/>
  <c r="O188" i="1"/>
  <c r="C175" i="1"/>
  <c r="Q187" i="1"/>
  <c r="R187" i="1" s="1"/>
  <c r="S188" i="1"/>
  <c r="T188" i="1"/>
  <c r="D189" i="1" l="1"/>
  <c r="E189" i="1" s="1"/>
  <c r="F190" i="1" s="1"/>
  <c r="N132" i="1"/>
  <c r="P132" i="1" s="1"/>
  <c r="B132" i="1" s="1"/>
  <c r="K133" i="1"/>
  <c r="L133" i="1" s="1"/>
  <c r="M133" i="1" s="1"/>
  <c r="J134" i="1"/>
  <c r="H133" i="1"/>
  <c r="G134" i="1"/>
  <c r="Q188" i="1"/>
  <c r="R188" i="1" s="1"/>
  <c r="T189" i="1"/>
  <c r="S189" i="1"/>
  <c r="C176" i="1"/>
  <c r="A190" i="1"/>
  <c r="O189" i="1"/>
  <c r="D190" i="1" l="1"/>
  <c r="E190" i="1" s="1"/>
  <c r="F191" i="1" s="1"/>
  <c r="N133" i="1"/>
  <c r="P133" i="1" s="1"/>
  <c r="B133" i="1" s="1"/>
  <c r="G135" i="1"/>
  <c r="H134" i="1"/>
  <c r="K134" i="1"/>
  <c r="L134" i="1" s="1"/>
  <c r="M134" i="1" s="1"/>
  <c r="J135" i="1"/>
  <c r="Q189" i="1"/>
  <c r="R189" i="1" s="1"/>
  <c r="S190" i="1"/>
  <c r="T190" i="1"/>
  <c r="A191" i="1"/>
  <c r="O190" i="1"/>
  <c r="C177" i="1"/>
  <c r="D191" i="1" l="1"/>
  <c r="E191" i="1" s="1"/>
  <c r="F192" i="1" s="1"/>
  <c r="K135" i="1"/>
  <c r="L135" i="1" s="1"/>
  <c r="M135" i="1" s="1"/>
  <c r="J136" i="1"/>
  <c r="N134" i="1"/>
  <c r="P134" i="1" s="1"/>
  <c r="B134" i="1" s="1"/>
  <c r="H135" i="1"/>
  <c r="G136" i="1"/>
  <c r="C178" i="1"/>
  <c r="A192" i="1"/>
  <c r="O191" i="1"/>
  <c r="Q190" i="1"/>
  <c r="R190" i="1" s="1"/>
  <c r="T191" i="1"/>
  <c r="S191" i="1"/>
  <c r="D192" i="1" l="1"/>
  <c r="E192" i="1" s="1"/>
  <c r="F193" i="1" s="1"/>
  <c r="G137" i="1"/>
  <c r="H136" i="1"/>
  <c r="N135" i="1"/>
  <c r="P135" i="1" s="1"/>
  <c r="B135" i="1" s="1"/>
  <c r="J137" i="1"/>
  <c r="K136" i="1"/>
  <c r="L136" i="1" s="1"/>
  <c r="M136" i="1" s="1"/>
  <c r="Q191" i="1"/>
  <c r="R191" i="1" s="1"/>
  <c r="S192" i="1"/>
  <c r="T192" i="1"/>
  <c r="O192" i="1"/>
  <c r="A193" i="1"/>
  <c r="C179" i="1"/>
  <c r="D193" i="1" l="1"/>
  <c r="E193" i="1" s="1"/>
  <c r="F194" i="1" s="1"/>
  <c r="J138" i="1"/>
  <c r="K137" i="1"/>
  <c r="L137" i="1" s="1"/>
  <c r="M137" i="1" s="1"/>
  <c r="N136" i="1"/>
  <c r="P136" i="1" s="1"/>
  <c r="B136" i="1" s="1"/>
  <c r="G138" i="1"/>
  <c r="H137" i="1"/>
  <c r="C180" i="1"/>
  <c r="O193" i="1"/>
  <c r="A194" i="1"/>
  <c r="T193" i="1"/>
  <c r="Q192" i="1"/>
  <c r="R192" i="1" s="1"/>
  <c r="S193" i="1"/>
  <c r="D194" i="1" l="1"/>
  <c r="E194" i="1" s="1"/>
  <c r="F195" i="1" s="1"/>
  <c r="N137" i="1"/>
  <c r="P137" i="1" s="1"/>
  <c r="B137" i="1" s="1"/>
  <c r="G139" i="1"/>
  <c r="H138" i="1"/>
  <c r="J139" i="1"/>
  <c r="K138" i="1"/>
  <c r="L138" i="1" s="1"/>
  <c r="M138" i="1" s="1"/>
  <c r="O194" i="1"/>
  <c r="A195" i="1"/>
  <c r="Q193" i="1"/>
  <c r="R193" i="1" s="1"/>
  <c r="T194" i="1"/>
  <c r="S194" i="1"/>
  <c r="C181" i="1"/>
  <c r="D195" i="1" l="1"/>
  <c r="E195" i="1" s="1"/>
  <c r="F196" i="1" s="1"/>
  <c r="K139" i="1"/>
  <c r="L139" i="1" s="1"/>
  <c r="M139" i="1" s="1"/>
  <c r="J140" i="1"/>
  <c r="N138" i="1"/>
  <c r="P138" i="1" s="1"/>
  <c r="B138" i="1" s="1"/>
  <c r="G140" i="1"/>
  <c r="H139" i="1"/>
  <c r="C182" i="1"/>
  <c r="A196" i="1"/>
  <c r="O195" i="1"/>
  <c r="Q194" i="1"/>
  <c r="R194" i="1" s="1"/>
  <c r="T195" i="1"/>
  <c r="S195" i="1"/>
  <c r="D196" i="1" l="1"/>
  <c r="E196" i="1" s="1"/>
  <c r="F197" i="1" s="1"/>
  <c r="N139" i="1"/>
  <c r="P139" i="1" s="1"/>
  <c r="B139" i="1" s="1"/>
  <c r="G141" i="1"/>
  <c r="H140" i="1"/>
  <c r="K140" i="1"/>
  <c r="L140" i="1" s="1"/>
  <c r="M140" i="1" s="1"/>
  <c r="J141" i="1"/>
  <c r="Q195" i="1"/>
  <c r="R195" i="1" s="1"/>
  <c r="T196" i="1"/>
  <c r="S196" i="1"/>
  <c r="A197" i="1"/>
  <c r="O196" i="1"/>
  <c r="C183" i="1"/>
  <c r="D197" i="1" l="1"/>
  <c r="E197" i="1" s="1"/>
  <c r="F198" i="1" s="1"/>
  <c r="J142" i="1"/>
  <c r="K141" i="1"/>
  <c r="L141" i="1" s="1"/>
  <c r="M141" i="1" s="1"/>
  <c r="N140" i="1"/>
  <c r="P140" i="1" s="1"/>
  <c r="B140" i="1" s="1"/>
  <c r="H141" i="1"/>
  <c r="G142" i="1"/>
  <c r="Q196" i="1"/>
  <c r="T197" i="1"/>
  <c r="S197" i="1"/>
  <c r="C184" i="1"/>
  <c r="O197" i="1"/>
  <c r="A198" i="1"/>
  <c r="D198" i="1" l="1"/>
  <c r="E198" i="1" s="1"/>
  <c r="F199" i="1" s="1"/>
  <c r="G143" i="1"/>
  <c r="H142" i="1"/>
  <c r="N141" i="1"/>
  <c r="P141" i="1" s="1"/>
  <c r="B141" i="1" s="1"/>
  <c r="K142" i="1"/>
  <c r="L142" i="1" s="1"/>
  <c r="M142" i="1" s="1"/>
  <c r="J143" i="1"/>
  <c r="A199" i="1"/>
  <c r="O198" i="1"/>
  <c r="Q197" i="1"/>
  <c r="R197" i="1" s="1"/>
  <c r="S198" i="1"/>
  <c r="T198" i="1"/>
  <c r="C185" i="1"/>
  <c r="D199" i="1" l="1"/>
  <c r="E199" i="1" s="1"/>
  <c r="F200" i="1" s="1"/>
  <c r="J144" i="1"/>
  <c r="K143" i="1"/>
  <c r="L143" i="1" s="1"/>
  <c r="M143" i="1" s="1"/>
  <c r="N142" i="1"/>
  <c r="P142" i="1" s="1"/>
  <c r="B142" i="1" s="1"/>
  <c r="H143" i="1"/>
  <c r="G144" i="1"/>
  <c r="A200" i="1"/>
  <c r="O199" i="1"/>
  <c r="C186" i="1"/>
  <c r="Q198" i="1"/>
  <c r="R198" i="1" s="1"/>
  <c r="S199" i="1"/>
  <c r="T199" i="1"/>
  <c r="D200" i="1" l="1"/>
  <c r="E200" i="1" s="1"/>
  <c r="F201" i="1" s="1"/>
  <c r="H144" i="1"/>
  <c r="G145" i="1"/>
  <c r="N143" i="1"/>
  <c r="P143" i="1" s="1"/>
  <c r="B143" i="1" s="1"/>
  <c r="J145" i="1"/>
  <c r="K144" i="1"/>
  <c r="L144" i="1" s="1"/>
  <c r="M144" i="1" s="1"/>
  <c r="A201" i="1"/>
  <c r="O200" i="1"/>
  <c r="C187" i="1"/>
  <c r="Q199" i="1"/>
  <c r="R199" i="1" s="1"/>
  <c r="S200" i="1"/>
  <c r="T200" i="1"/>
  <c r="D201" i="1" l="1"/>
  <c r="E201" i="1" s="1"/>
  <c r="F202" i="1" s="1"/>
  <c r="G146" i="1"/>
  <c r="H145" i="1"/>
  <c r="K145" i="1"/>
  <c r="L145" i="1" s="1"/>
  <c r="M145" i="1" s="1"/>
  <c r="J146" i="1"/>
  <c r="N144" i="1"/>
  <c r="P144" i="1" s="1"/>
  <c r="C188" i="1"/>
  <c r="A202" i="1"/>
  <c r="O201" i="1"/>
  <c r="Q200" i="1"/>
  <c r="T201" i="1"/>
  <c r="S201" i="1"/>
  <c r="D202" i="1" l="1"/>
  <c r="E202" i="1" s="1"/>
  <c r="F203" i="1" s="1"/>
  <c r="B144" i="1"/>
  <c r="J147" i="1"/>
  <c r="K146" i="1"/>
  <c r="L146" i="1" s="1"/>
  <c r="M146" i="1" s="1"/>
  <c r="N145" i="1"/>
  <c r="P145" i="1" s="1"/>
  <c r="B145" i="1" s="1"/>
  <c r="G147" i="1"/>
  <c r="H146" i="1"/>
  <c r="Q201" i="1"/>
  <c r="R201" i="1" s="1"/>
  <c r="S202" i="1"/>
  <c r="T202" i="1"/>
  <c r="A203" i="1"/>
  <c r="O202" i="1"/>
  <c r="C189" i="1"/>
  <c r="D203" i="1" l="1"/>
  <c r="E203" i="1" s="1"/>
  <c r="F204" i="1" s="1"/>
  <c r="N146" i="1"/>
  <c r="P146" i="1" s="1"/>
  <c r="B146" i="1" s="1"/>
  <c r="G148" i="1"/>
  <c r="H147" i="1"/>
  <c r="K147" i="1"/>
  <c r="L147" i="1" s="1"/>
  <c r="M147" i="1" s="1"/>
  <c r="J148" i="1"/>
  <c r="Q202" i="1"/>
  <c r="R202" i="1" s="1"/>
  <c r="T203" i="1"/>
  <c r="S203" i="1"/>
  <c r="C190" i="1"/>
  <c r="O203" i="1"/>
  <c r="A204" i="1"/>
  <c r="D204" i="1" l="1"/>
  <c r="E204" i="1" s="1"/>
  <c r="F205" i="1" s="1"/>
  <c r="J149" i="1"/>
  <c r="K148" i="1"/>
  <c r="L148" i="1" s="1"/>
  <c r="M148" i="1" s="1"/>
  <c r="N147" i="1"/>
  <c r="P147" i="1" s="1"/>
  <c r="B147" i="1" s="1"/>
  <c r="G149" i="1"/>
  <c r="H148" i="1"/>
  <c r="A205" i="1"/>
  <c r="O204" i="1"/>
  <c r="Q203" i="1"/>
  <c r="R203" i="1" s="1"/>
  <c r="T204" i="1"/>
  <c r="S204" i="1"/>
  <c r="C191" i="1"/>
  <c r="D205" i="1" l="1"/>
  <c r="E205" i="1" s="1"/>
  <c r="F206" i="1" s="1"/>
  <c r="N148" i="1"/>
  <c r="P148" i="1" s="1"/>
  <c r="B148" i="1" s="1"/>
  <c r="G150" i="1"/>
  <c r="H149" i="1"/>
  <c r="J150" i="1"/>
  <c r="K149" i="1"/>
  <c r="L149" i="1" s="1"/>
  <c r="M149" i="1" s="1"/>
  <c r="Q204" i="1"/>
  <c r="R204" i="1" s="1"/>
  <c r="T205" i="1"/>
  <c r="S205" i="1"/>
  <c r="C192" i="1"/>
  <c r="A206" i="1"/>
  <c r="O205" i="1"/>
  <c r="D206" i="1" l="1"/>
  <c r="E206" i="1" s="1"/>
  <c r="F207" i="1" s="1"/>
  <c r="K150" i="1"/>
  <c r="L150" i="1" s="1"/>
  <c r="M150" i="1" s="1"/>
  <c r="J151" i="1"/>
  <c r="N149" i="1"/>
  <c r="P149" i="1" s="1"/>
  <c r="B149" i="1" s="1"/>
  <c r="G151" i="1"/>
  <c r="H150" i="1"/>
  <c r="C193" i="1"/>
  <c r="Q205" i="1"/>
  <c r="R205" i="1" s="1"/>
  <c r="T206" i="1"/>
  <c r="S206" i="1"/>
  <c r="A207" i="1"/>
  <c r="O206" i="1"/>
  <c r="D207" i="1" l="1"/>
  <c r="E207" i="1" s="1"/>
  <c r="F208" i="1" s="1"/>
  <c r="N150" i="1"/>
  <c r="P150" i="1" s="1"/>
  <c r="B150" i="1" s="1"/>
  <c r="G152" i="1"/>
  <c r="H151" i="1"/>
  <c r="K151" i="1"/>
  <c r="L151" i="1" s="1"/>
  <c r="M151" i="1" s="1"/>
  <c r="J152" i="1"/>
  <c r="C194" i="1"/>
  <c r="Q206" i="1"/>
  <c r="R206" i="1" s="1"/>
  <c r="S207" i="1"/>
  <c r="T207" i="1"/>
  <c r="A208" i="1"/>
  <c r="O207" i="1"/>
  <c r="D208" i="1" l="1"/>
  <c r="E208" i="1" s="1"/>
  <c r="F209" i="1" s="1"/>
  <c r="J153" i="1"/>
  <c r="K152" i="1"/>
  <c r="L152" i="1" s="1"/>
  <c r="M152" i="1" s="1"/>
  <c r="N151" i="1"/>
  <c r="P151" i="1" s="1"/>
  <c r="B151" i="1" s="1"/>
  <c r="G153" i="1"/>
  <c r="H152" i="1"/>
  <c r="Q207" i="1"/>
  <c r="R207" i="1" s="1"/>
  <c r="T208" i="1"/>
  <c r="S208" i="1"/>
  <c r="O208" i="1"/>
  <c r="A209" i="1"/>
  <c r="C195" i="1"/>
  <c r="D209" i="1" l="1"/>
  <c r="E209" i="1" s="1"/>
  <c r="F210" i="1" s="1"/>
  <c r="N152" i="1"/>
  <c r="P152" i="1" s="1"/>
  <c r="B152" i="1" s="1"/>
  <c r="H153" i="1"/>
  <c r="G154" i="1"/>
  <c r="K153" i="1"/>
  <c r="L153" i="1" s="1"/>
  <c r="M153" i="1" s="1"/>
  <c r="J154" i="1"/>
  <c r="Q208" i="1"/>
  <c r="R208" i="1" s="1"/>
  <c r="T209" i="1"/>
  <c r="S209" i="1"/>
  <c r="C196" i="1"/>
  <c r="R196" i="1" s="1"/>
  <c r="A210" i="1"/>
  <c r="O209" i="1"/>
  <c r="D210" i="1" l="1"/>
  <c r="E210" i="1" s="1"/>
  <c r="F211" i="1" s="1"/>
  <c r="G155" i="1"/>
  <c r="H154" i="1"/>
  <c r="K154" i="1"/>
  <c r="L154" i="1" s="1"/>
  <c r="M154" i="1" s="1"/>
  <c r="J155" i="1"/>
  <c r="N153" i="1"/>
  <c r="P153" i="1" s="1"/>
  <c r="B153" i="1" s="1"/>
  <c r="Q209" i="1"/>
  <c r="R209" i="1" s="1"/>
  <c r="T210" i="1"/>
  <c r="S210" i="1"/>
  <c r="A211" i="1"/>
  <c r="O210" i="1"/>
  <c r="C197" i="1"/>
  <c r="D211" i="1" l="1"/>
  <c r="E211" i="1" s="1"/>
  <c r="F212" i="1" s="1"/>
  <c r="J156" i="1"/>
  <c r="K155" i="1"/>
  <c r="L155" i="1" s="1"/>
  <c r="M155" i="1" s="1"/>
  <c r="N154" i="1"/>
  <c r="P154" i="1" s="1"/>
  <c r="B154" i="1" s="1"/>
  <c r="G156" i="1"/>
  <c r="H155" i="1"/>
  <c r="Q210" i="1"/>
  <c r="R210" i="1" s="1"/>
  <c r="T211" i="1"/>
  <c r="S211" i="1"/>
  <c r="C198" i="1"/>
  <c r="A212" i="1"/>
  <c r="O211" i="1"/>
  <c r="D212" i="1" l="1"/>
  <c r="E212" i="1" s="1"/>
  <c r="F213" i="1" s="1"/>
  <c r="N155" i="1"/>
  <c r="P155" i="1" s="1"/>
  <c r="B155" i="1" s="1"/>
  <c r="G157" i="1"/>
  <c r="H156" i="1"/>
  <c r="K156" i="1"/>
  <c r="L156" i="1" s="1"/>
  <c r="M156" i="1" s="1"/>
  <c r="J157" i="1"/>
  <c r="Q211" i="1"/>
  <c r="R211" i="1" s="1"/>
  <c r="T212" i="1"/>
  <c r="S212" i="1"/>
  <c r="A213" i="1"/>
  <c r="O212" i="1"/>
  <c r="C199" i="1"/>
  <c r="D213" i="1" l="1"/>
  <c r="E213" i="1" s="1"/>
  <c r="F214" i="1" s="1"/>
  <c r="J158" i="1"/>
  <c r="K157" i="1"/>
  <c r="L157" i="1" s="1"/>
  <c r="M157" i="1" s="1"/>
  <c r="N156" i="1"/>
  <c r="P156" i="1" s="1"/>
  <c r="B156" i="1" s="1"/>
  <c r="G158" i="1"/>
  <c r="H157" i="1"/>
  <c r="C200" i="1"/>
  <c r="R200" i="1" s="1"/>
  <c r="A214" i="1"/>
  <c r="O213" i="1"/>
  <c r="Q212" i="1"/>
  <c r="R212" i="1" s="1"/>
  <c r="S213" i="1"/>
  <c r="T213" i="1"/>
  <c r="D214" i="1" l="1"/>
  <c r="E214" i="1" s="1"/>
  <c r="F215" i="1" s="1"/>
  <c r="N157" i="1"/>
  <c r="P157" i="1" s="1"/>
  <c r="B157" i="1" s="1"/>
  <c r="G159" i="1"/>
  <c r="H158" i="1"/>
  <c r="K158" i="1"/>
  <c r="L158" i="1" s="1"/>
  <c r="M158" i="1" s="1"/>
  <c r="J159" i="1"/>
  <c r="Q213" i="1"/>
  <c r="R213" i="1" s="1"/>
  <c r="S214" i="1"/>
  <c r="T214" i="1"/>
  <c r="O214" i="1"/>
  <c r="A215" i="1"/>
  <c r="C201" i="1"/>
  <c r="D215" i="1" l="1"/>
  <c r="E215" i="1" s="1"/>
  <c r="F216" i="1" s="1"/>
  <c r="J160" i="1"/>
  <c r="K159" i="1"/>
  <c r="L159" i="1" s="1"/>
  <c r="M159" i="1" s="1"/>
  <c r="N158" i="1"/>
  <c r="P158" i="1" s="1"/>
  <c r="B158" i="1" s="1"/>
  <c r="G160" i="1"/>
  <c r="H159" i="1"/>
  <c r="A216" i="1"/>
  <c r="O215" i="1"/>
  <c r="C202" i="1"/>
  <c r="Q214" i="1"/>
  <c r="R214" i="1" s="1"/>
  <c r="S215" i="1"/>
  <c r="T215" i="1"/>
  <c r="D216" i="1" l="1"/>
  <c r="E216" i="1" s="1"/>
  <c r="F217" i="1" s="1"/>
  <c r="N159" i="1"/>
  <c r="P159" i="1" s="1"/>
  <c r="B159" i="1" s="1"/>
  <c r="H160" i="1"/>
  <c r="G161" i="1"/>
  <c r="J161" i="1"/>
  <c r="K160" i="1"/>
  <c r="L160" i="1" s="1"/>
  <c r="M160" i="1" s="1"/>
  <c r="Q215" i="1"/>
  <c r="R215" i="1" s="1"/>
  <c r="T216" i="1"/>
  <c r="S216" i="1"/>
  <c r="O216" i="1"/>
  <c r="A217" i="1"/>
  <c r="C203" i="1"/>
  <c r="D217" i="1" l="1"/>
  <c r="E217" i="1" s="1"/>
  <c r="F218" i="1" s="1"/>
  <c r="J162" i="1"/>
  <c r="K161" i="1"/>
  <c r="L161" i="1" s="1"/>
  <c r="M161" i="1" s="1"/>
  <c r="G162" i="1"/>
  <c r="H161" i="1"/>
  <c r="N160" i="1"/>
  <c r="P160" i="1" s="1"/>
  <c r="B160" i="1" s="1"/>
  <c r="C204" i="1"/>
  <c r="A218" i="1"/>
  <c r="O217" i="1"/>
  <c r="Q216" i="1"/>
  <c r="R216" i="1" s="1"/>
  <c r="S217" i="1"/>
  <c r="T217" i="1"/>
  <c r="D218" i="1" l="1"/>
  <c r="E218" i="1" s="1"/>
  <c r="F219" i="1" s="1"/>
  <c r="N161" i="1"/>
  <c r="P161" i="1" s="1"/>
  <c r="B161" i="1" s="1"/>
  <c r="G163" i="1"/>
  <c r="H162" i="1"/>
  <c r="J163" i="1"/>
  <c r="K162" i="1"/>
  <c r="L162" i="1" s="1"/>
  <c r="M162" i="1" s="1"/>
  <c r="O218" i="1"/>
  <c r="A219" i="1"/>
  <c r="C205" i="1"/>
  <c r="Q217" i="1"/>
  <c r="R217" i="1" s="1"/>
  <c r="S218" i="1"/>
  <c r="T218" i="1"/>
  <c r="D219" i="1" l="1"/>
  <c r="E219" i="1" s="1"/>
  <c r="F220" i="1" s="1"/>
  <c r="K163" i="1"/>
  <c r="L163" i="1" s="1"/>
  <c r="M163" i="1" s="1"/>
  <c r="J164" i="1"/>
  <c r="N162" i="1"/>
  <c r="P162" i="1" s="1"/>
  <c r="B162" i="1" s="1"/>
  <c r="G164" i="1"/>
  <c r="H163" i="1"/>
  <c r="A220" i="1"/>
  <c r="O219" i="1"/>
  <c r="C206" i="1"/>
  <c r="Q218" i="1"/>
  <c r="R218" i="1" s="1"/>
  <c r="T219" i="1"/>
  <c r="S219" i="1"/>
  <c r="D220" i="1" l="1"/>
  <c r="E220" i="1" s="1"/>
  <c r="F221" i="1" s="1"/>
  <c r="N163" i="1"/>
  <c r="P163" i="1" s="1"/>
  <c r="B163" i="1" s="1"/>
  <c r="G165" i="1"/>
  <c r="H164" i="1"/>
  <c r="J165" i="1"/>
  <c r="K164" i="1"/>
  <c r="L164" i="1" s="1"/>
  <c r="M164" i="1" s="1"/>
  <c r="Q219" i="1"/>
  <c r="R219" i="1" s="1"/>
  <c r="S220" i="1"/>
  <c r="T220" i="1"/>
  <c r="C207" i="1"/>
  <c r="A221" i="1"/>
  <c r="O220" i="1"/>
  <c r="D221" i="1" l="1"/>
  <c r="E221" i="1" s="1"/>
  <c r="F222" i="1" s="1"/>
  <c r="K165" i="1"/>
  <c r="L165" i="1" s="1"/>
  <c r="M165" i="1" s="1"/>
  <c r="J166" i="1"/>
  <c r="N164" i="1"/>
  <c r="P164" i="1" s="1"/>
  <c r="B164" i="1" s="1"/>
  <c r="H165" i="1"/>
  <c r="G166" i="1"/>
  <c r="Q220" i="1"/>
  <c r="R220" i="1" s="1"/>
  <c r="S221" i="1"/>
  <c r="T221" i="1"/>
  <c r="A222" i="1"/>
  <c r="O221" i="1"/>
  <c r="C208" i="1"/>
  <c r="E222" i="1" l="1"/>
  <c r="F223" i="1" s="1"/>
  <c r="G167" i="1"/>
  <c r="H166" i="1"/>
  <c r="N165" i="1"/>
  <c r="P165" i="1" s="1"/>
  <c r="B165" i="1" s="1"/>
  <c r="J167" i="1"/>
  <c r="K166" i="1"/>
  <c r="L166" i="1" s="1"/>
  <c r="M166" i="1" s="1"/>
  <c r="Q221" i="1"/>
  <c r="R221" i="1" s="1"/>
  <c r="S222" i="1"/>
  <c r="T222" i="1"/>
  <c r="C209" i="1"/>
  <c r="A223" i="1"/>
  <c r="A224" i="1" s="1"/>
  <c r="O222" i="1"/>
  <c r="D223" i="1" l="1"/>
  <c r="E223" i="1" s="1"/>
  <c r="K167" i="1"/>
  <c r="L167" i="1" s="1"/>
  <c r="M167" i="1" s="1"/>
  <c r="J168" i="1"/>
  <c r="N166" i="1"/>
  <c r="P166" i="1" s="1"/>
  <c r="B166" i="1" s="1"/>
  <c r="G168" i="1"/>
  <c r="H167" i="1"/>
  <c r="O223" i="1"/>
  <c r="C210" i="1"/>
  <c r="Q222" i="1"/>
  <c r="R222" i="1" s="1"/>
  <c r="T223" i="1"/>
  <c r="S223" i="1"/>
  <c r="N167" i="1" l="1"/>
  <c r="P167" i="1" s="1"/>
  <c r="B167" i="1" s="1"/>
  <c r="G169" i="1"/>
  <c r="H168" i="1"/>
  <c r="K168" i="1"/>
  <c r="L168" i="1" s="1"/>
  <c r="M168" i="1" s="1"/>
  <c r="J169" i="1"/>
  <c r="C211" i="1"/>
  <c r="Q223" i="1"/>
  <c r="J170" i="1" l="1"/>
  <c r="K169" i="1"/>
  <c r="L169" i="1" s="1"/>
  <c r="M169" i="1" s="1"/>
  <c r="N168" i="1"/>
  <c r="P168" i="1" s="1"/>
  <c r="B168" i="1" s="1"/>
  <c r="G170" i="1"/>
  <c r="H169" i="1"/>
  <c r="C212" i="1"/>
  <c r="N169" i="1" l="1"/>
  <c r="P169" i="1" s="1"/>
  <c r="B169" i="1" s="1"/>
  <c r="G171" i="1"/>
  <c r="H170" i="1"/>
  <c r="J171" i="1"/>
  <c r="K170" i="1"/>
  <c r="L170" i="1" s="1"/>
  <c r="M170" i="1" s="1"/>
  <c r="C213" i="1"/>
  <c r="J172" i="1" l="1"/>
  <c r="K171" i="1"/>
  <c r="L171" i="1" s="1"/>
  <c r="M171" i="1" s="1"/>
  <c r="N170" i="1"/>
  <c r="P170" i="1" s="1"/>
  <c r="B170" i="1" s="1"/>
  <c r="H171" i="1"/>
  <c r="G172" i="1"/>
  <c r="C214" i="1"/>
  <c r="G173" i="1" l="1"/>
  <c r="H172" i="1"/>
  <c r="N171" i="1"/>
  <c r="P171" i="1" s="1"/>
  <c r="B171" i="1" s="1"/>
  <c r="J173" i="1"/>
  <c r="K172" i="1"/>
  <c r="L172" i="1" s="1"/>
  <c r="M172" i="1" s="1"/>
  <c r="C215" i="1"/>
  <c r="J174" i="1" l="1"/>
  <c r="K173" i="1"/>
  <c r="L173" i="1" s="1"/>
  <c r="M173" i="1" s="1"/>
  <c r="N172" i="1"/>
  <c r="P172" i="1" s="1"/>
  <c r="B172" i="1" s="1"/>
  <c r="G174" i="1"/>
  <c r="H173" i="1"/>
  <c r="C216" i="1"/>
  <c r="N173" i="1" l="1"/>
  <c r="P173" i="1" s="1"/>
  <c r="B173" i="1" s="1"/>
  <c r="G175" i="1"/>
  <c r="H174" i="1"/>
  <c r="K174" i="1"/>
  <c r="L174" i="1" s="1"/>
  <c r="M174" i="1" s="1"/>
  <c r="J175" i="1"/>
  <c r="C217" i="1"/>
  <c r="K175" i="1" l="1"/>
  <c r="L175" i="1" s="1"/>
  <c r="M175" i="1" s="1"/>
  <c r="J176" i="1"/>
  <c r="N174" i="1"/>
  <c r="P174" i="1" s="1"/>
  <c r="B174" i="1" s="1"/>
  <c r="H175" i="1"/>
  <c r="G176" i="1"/>
  <c r="C218" i="1"/>
  <c r="G177" i="1" l="1"/>
  <c r="H176" i="1"/>
  <c r="N175" i="1"/>
  <c r="P175" i="1" s="1"/>
  <c r="J177" i="1"/>
  <c r="K176" i="1"/>
  <c r="L176" i="1" s="1"/>
  <c r="M176" i="1" s="1"/>
  <c r="C219" i="1"/>
  <c r="B175" i="1" l="1"/>
  <c r="K177" i="1"/>
  <c r="L177" i="1" s="1"/>
  <c r="M177" i="1" s="1"/>
  <c r="J178" i="1"/>
  <c r="N176" i="1"/>
  <c r="P176" i="1" s="1"/>
  <c r="B176" i="1" s="1"/>
  <c r="G178" i="1"/>
  <c r="H177" i="1"/>
  <c r="C220" i="1"/>
  <c r="N177" i="1" l="1"/>
  <c r="P177" i="1" s="1"/>
  <c r="B177" i="1" s="1"/>
  <c r="G179" i="1"/>
  <c r="H178" i="1"/>
  <c r="K178" i="1"/>
  <c r="L178" i="1" s="1"/>
  <c r="M178" i="1" s="1"/>
  <c r="J179" i="1"/>
  <c r="C221" i="1"/>
  <c r="K179" i="1" l="1"/>
  <c r="L179" i="1" s="1"/>
  <c r="M179" i="1" s="1"/>
  <c r="J180" i="1"/>
  <c r="N178" i="1"/>
  <c r="P178" i="1" s="1"/>
  <c r="B178" i="1" s="1"/>
  <c r="G180" i="1"/>
  <c r="H179" i="1"/>
  <c r="C222" i="1"/>
  <c r="N179" i="1" l="1"/>
  <c r="P179" i="1" s="1"/>
  <c r="B179" i="1" s="1"/>
  <c r="G181" i="1"/>
  <c r="H180" i="1"/>
  <c r="J181" i="1"/>
  <c r="K180" i="1"/>
  <c r="L180" i="1" s="1"/>
  <c r="M180" i="1" s="1"/>
  <c r="C223" i="1"/>
  <c r="R223" i="1" l="1"/>
  <c r="C224" i="1" s="1"/>
  <c r="J182" i="1"/>
  <c r="K181" i="1"/>
  <c r="L181" i="1" s="1"/>
  <c r="M181" i="1" s="1"/>
  <c r="N180" i="1"/>
  <c r="P180" i="1" s="1"/>
  <c r="B180" i="1" s="1"/>
  <c r="G182" i="1"/>
  <c r="H181" i="1"/>
  <c r="N181" i="1" l="1"/>
  <c r="P181" i="1" s="1"/>
  <c r="B181" i="1" s="1"/>
  <c r="H182" i="1"/>
  <c r="G183" i="1"/>
  <c r="J183" i="1"/>
  <c r="K182" i="1"/>
  <c r="L182" i="1" s="1"/>
  <c r="M182" i="1" s="1"/>
  <c r="K183" i="1" l="1"/>
  <c r="L183" i="1" s="1"/>
  <c r="M183" i="1" s="1"/>
  <c r="J184" i="1"/>
  <c r="H183" i="1"/>
  <c r="G184" i="1"/>
  <c r="N182" i="1"/>
  <c r="P182" i="1" s="1"/>
  <c r="B182" i="1" s="1"/>
  <c r="H184" i="1" l="1"/>
  <c r="G185" i="1"/>
  <c r="N183" i="1"/>
  <c r="P183" i="1" s="1"/>
  <c r="B183" i="1" s="1"/>
  <c r="J185" i="1"/>
  <c r="K184" i="1"/>
  <c r="L184" i="1" s="1"/>
  <c r="M184" i="1" s="1"/>
  <c r="K185" i="1" l="1"/>
  <c r="L185" i="1" s="1"/>
  <c r="M185" i="1" s="1"/>
  <c r="J186" i="1"/>
  <c r="H185" i="1"/>
  <c r="G186" i="1"/>
  <c r="N184" i="1"/>
  <c r="P184" i="1" s="1"/>
  <c r="B184" i="1" s="1"/>
  <c r="G187" i="1" l="1"/>
  <c r="H186" i="1"/>
  <c r="N185" i="1"/>
  <c r="P185" i="1" s="1"/>
  <c r="B185" i="1" s="1"/>
  <c r="J187" i="1"/>
  <c r="K186" i="1"/>
  <c r="L186" i="1" s="1"/>
  <c r="M186" i="1" s="1"/>
  <c r="J188" i="1" l="1"/>
  <c r="K187" i="1"/>
  <c r="L187" i="1" s="1"/>
  <c r="M187" i="1" s="1"/>
  <c r="N186" i="1"/>
  <c r="P186" i="1" s="1"/>
  <c r="B186" i="1" s="1"/>
  <c r="G188" i="1"/>
  <c r="H187" i="1"/>
  <c r="N187" i="1" l="1"/>
  <c r="P187" i="1" s="1"/>
  <c r="B187" i="1" s="1"/>
  <c r="H188" i="1"/>
  <c r="G189" i="1"/>
  <c r="J189" i="1"/>
  <c r="K188" i="1"/>
  <c r="L188" i="1" s="1"/>
  <c r="M188" i="1" s="1"/>
  <c r="K189" i="1" l="1"/>
  <c r="L189" i="1" s="1"/>
  <c r="M189" i="1" s="1"/>
  <c r="J190" i="1"/>
  <c r="G190" i="1"/>
  <c r="H189" i="1"/>
  <c r="N188" i="1"/>
  <c r="P188" i="1" s="1"/>
  <c r="B188" i="1" s="1"/>
  <c r="N189" i="1" l="1"/>
  <c r="P189" i="1" s="1"/>
  <c r="B189" i="1" s="1"/>
  <c r="G191" i="1"/>
  <c r="H190" i="1"/>
  <c r="J191" i="1"/>
  <c r="K190" i="1"/>
  <c r="L190" i="1" s="1"/>
  <c r="M190" i="1" s="1"/>
  <c r="K191" i="1" l="1"/>
  <c r="L191" i="1" s="1"/>
  <c r="M191" i="1" s="1"/>
  <c r="J192" i="1"/>
  <c r="N190" i="1"/>
  <c r="P190" i="1" s="1"/>
  <c r="B190" i="1" s="1"/>
  <c r="H191" i="1"/>
  <c r="G192" i="1"/>
  <c r="H192" i="1" l="1"/>
  <c r="G193" i="1"/>
  <c r="N191" i="1"/>
  <c r="P191" i="1" s="1"/>
  <c r="B191" i="1" s="1"/>
  <c r="K192" i="1"/>
  <c r="L192" i="1" s="1"/>
  <c r="M192" i="1" s="1"/>
  <c r="J193" i="1"/>
  <c r="J194" i="1" l="1"/>
  <c r="K193" i="1"/>
  <c r="L193" i="1" s="1"/>
  <c r="M193" i="1" s="1"/>
  <c r="H193" i="1"/>
  <c r="G194" i="1"/>
  <c r="N192" i="1"/>
  <c r="P192" i="1" s="1"/>
  <c r="B192" i="1" s="1"/>
  <c r="G195" i="1" l="1"/>
  <c r="H194" i="1"/>
  <c r="N193" i="1"/>
  <c r="P193" i="1" s="1"/>
  <c r="B193" i="1" s="1"/>
  <c r="J195" i="1"/>
  <c r="K194" i="1"/>
  <c r="L194" i="1" s="1"/>
  <c r="M194" i="1" s="1"/>
  <c r="N194" i="1" l="1"/>
  <c r="P194" i="1" s="1"/>
  <c r="B194" i="1" s="1"/>
  <c r="K195" i="1"/>
  <c r="L195" i="1" s="1"/>
  <c r="M195" i="1" s="1"/>
  <c r="J196" i="1"/>
  <c r="G196" i="1"/>
  <c r="H195" i="1"/>
  <c r="H196" i="1" l="1"/>
  <c r="G197" i="1"/>
  <c r="N195" i="1"/>
  <c r="P195" i="1" s="1"/>
  <c r="B195" i="1" s="1"/>
  <c r="K196" i="1"/>
  <c r="L196" i="1" s="1"/>
  <c r="M196" i="1" s="1"/>
  <c r="J197" i="1"/>
  <c r="N196" i="1" l="1"/>
  <c r="P196" i="1" s="1"/>
  <c r="B196" i="1" s="1"/>
  <c r="K197" i="1"/>
  <c r="L197" i="1" s="1"/>
  <c r="M197" i="1" s="1"/>
  <c r="J198" i="1"/>
  <c r="G198" i="1"/>
  <c r="H197" i="1"/>
  <c r="N197" i="1" l="1"/>
  <c r="P197" i="1" s="1"/>
  <c r="B197" i="1" s="1"/>
  <c r="G199" i="1"/>
  <c r="H198" i="1"/>
  <c r="K198" i="1"/>
  <c r="L198" i="1" s="1"/>
  <c r="M198" i="1" s="1"/>
  <c r="J199" i="1"/>
  <c r="N198" i="1" l="1"/>
  <c r="P198" i="1" s="1"/>
  <c r="B198" i="1" s="1"/>
  <c r="J200" i="1"/>
  <c r="K199" i="1"/>
  <c r="L199" i="1" s="1"/>
  <c r="M199" i="1" s="1"/>
  <c r="H199" i="1"/>
  <c r="G200" i="1"/>
  <c r="N199" i="1" l="1"/>
  <c r="P199" i="1" s="1"/>
  <c r="B199" i="1" s="1"/>
  <c r="G201" i="1"/>
  <c r="H200" i="1"/>
  <c r="J201" i="1"/>
  <c r="K200" i="1"/>
  <c r="L200" i="1" s="1"/>
  <c r="M200" i="1" s="1"/>
  <c r="N200" i="1" l="1"/>
  <c r="P200" i="1" s="1"/>
  <c r="B200" i="1" s="1"/>
  <c r="J202" i="1"/>
  <c r="K201" i="1"/>
  <c r="L201" i="1" s="1"/>
  <c r="M201" i="1" s="1"/>
  <c r="G202" i="1"/>
  <c r="H201" i="1"/>
  <c r="N201" i="1" l="1"/>
  <c r="P201" i="1" s="1"/>
  <c r="B201" i="1" s="1"/>
  <c r="H202" i="1"/>
  <c r="G203" i="1"/>
  <c r="K202" i="1"/>
  <c r="L202" i="1" s="1"/>
  <c r="M202" i="1" s="1"/>
  <c r="J203" i="1"/>
  <c r="N202" i="1" l="1"/>
  <c r="P202" i="1" s="1"/>
  <c r="B202" i="1" s="1"/>
  <c r="K203" i="1"/>
  <c r="L203" i="1" s="1"/>
  <c r="M203" i="1" s="1"/>
  <c r="J204" i="1"/>
  <c r="G204" i="1"/>
  <c r="H203" i="1"/>
  <c r="N203" i="1" l="1"/>
  <c r="P203" i="1" s="1"/>
  <c r="B203" i="1" s="1"/>
  <c r="H204" i="1"/>
  <c r="G205" i="1"/>
  <c r="K204" i="1"/>
  <c r="L204" i="1" s="1"/>
  <c r="M204" i="1" s="1"/>
  <c r="J205" i="1"/>
  <c r="N204" i="1" l="1"/>
  <c r="P204" i="1" s="1"/>
  <c r="B204" i="1" s="1"/>
  <c r="K205" i="1"/>
  <c r="L205" i="1" s="1"/>
  <c r="M205" i="1" s="1"/>
  <c r="J206" i="1"/>
  <c r="G206" i="1"/>
  <c r="H205" i="1"/>
  <c r="N205" i="1" l="1"/>
  <c r="P205" i="1" s="1"/>
  <c r="B205" i="1" s="1"/>
  <c r="H206" i="1"/>
  <c r="G207" i="1"/>
  <c r="K206" i="1"/>
  <c r="L206" i="1" s="1"/>
  <c r="M206" i="1" s="1"/>
  <c r="J207" i="1"/>
  <c r="N206" i="1" l="1"/>
  <c r="P206" i="1" s="1"/>
  <c r="B206" i="1" s="1"/>
  <c r="K207" i="1"/>
  <c r="L207" i="1" s="1"/>
  <c r="M207" i="1" s="1"/>
  <c r="J208" i="1"/>
  <c r="G208" i="1"/>
  <c r="H207" i="1"/>
  <c r="N207" i="1" l="1"/>
  <c r="P207" i="1" s="1"/>
  <c r="H208" i="1"/>
  <c r="G209" i="1"/>
  <c r="K208" i="1"/>
  <c r="L208" i="1" s="1"/>
  <c r="M208" i="1" s="1"/>
  <c r="J209" i="1"/>
  <c r="B207" i="1" l="1"/>
  <c r="N208" i="1"/>
  <c r="P208" i="1" s="1"/>
  <c r="B208" i="1" s="1"/>
  <c r="J210" i="1"/>
  <c r="K209" i="1"/>
  <c r="L209" i="1" s="1"/>
  <c r="M209" i="1" s="1"/>
  <c r="G210" i="1"/>
  <c r="H209" i="1"/>
  <c r="N209" i="1" l="1"/>
  <c r="P209" i="1" s="1"/>
  <c r="B209" i="1" s="1"/>
  <c r="G211" i="1"/>
  <c r="H210" i="1"/>
  <c r="J211" i="1"/>
  <c r="K210" i="1"/>
  <c r="L210" i="1" s="1"/>
  <c r="M210" i="1" s="1"/>
  <c r="N210" i="1" l="1"/>
  <c r="P210" i="1" s="1"/>
  <c r="B210" i="1" s="1"/>
  <c r="K211" i="1"/>
  <c r="L211" i="1" s="1"/>
  <c r="M211" i="1" s="1"/>
  <c r="J212" i="1"/>
  <c r="H211" i="1"/>
  <c r="G212" i="1"/>
  <c r="H212" i="1" l="1"/>
  <c r="G213" i="1"/>
  <c r="N211" i="1"/>
  <c r="P211" i="1" s="1"/>
  <c r="B211" i="1" s="1"/>
  <c r="J213" i="1"/>
  <c r="K212" i="1"/>
  <c r="L212" i="1" s="1"/>
  <c r="M212" i="1" s="1"/>
  <c r="N212" i="1" l="1"/>
  <c r="P212" i="1" s="1"/>
  <c r="B212" i="1" s="1"/>
  <c r="J214" i="1"/>
  <c r="K213" i="1"/>
  <c r="L213" i="1" s="1"/>
  <c r="M213" i="1" s="1"/>
  <c r="H213" i="1"/>
  <c r="G214" i="1"/>
  <c r="G215" i="1" l="1"/>
  <c r="H214" i="1"/>
  <c r="N213" i="1"/>
  <c r="P213" i="1" s="1"/>
  <c r="B213" i="1" s="1"/>
  <c r="J215" i="1"/>
  <c r="K214" i="1"/>
  <c r="L214" i="1" s="1"/>
  <c r="M214" i="1" s="1"/>
  <c r="N214" i="1" l="1"/>
  <c r="P214" i="1" s="1"/>
  <c r="B214" i="1" s="1"/>
  <c r="J216" i="1"/>
  <c r="K215" i="1"/>
  <c r="L215" i="1" s="1"/>
  <c r="M215" i="1" s="1"/>
  <c r="G216" i="1"/>
  <c r="H215" i="1"/>
  <c r="N215" i="1" l="1"/>
  <c r="P215" i="1" s="1"/>
  <c r="B215" i="1" s="1"/>
  <c r="H216" i="1"/>
  <c r="G217" i="1"/>
  <c r="J217" i="1"/>
  <c r="K216" i="1"/>
  <c r="L216" i="1" s="1"/>
  <c r="M216" i="1" s="1"/>
  <c r="N216" i="1" l="1"/>
  <c r="P216" i="1" s="1"/>
  <c r="B216" i="1" s="1"/>
  <c r="K217" i="1"/>
  <c r="L217" i="1" s="1"/>
  <c r="M217" i="1" s="1"/>
  <c r="J218" i="1"/>
  <c r="G218" i="1"/>
  <c r="H217" i="1"/>
  <c r="N217" i="1" l="1"/>
  <c r="P217" i="1" s="1"/>
  <c r="B217" i="1" s="1"/>
  <c r="G219" i="1"/>
  <c r="H218" i="1"/>
  <c r="K218" i="1"/>
  <c r="L218" i="1" s="1"/>
  <c r="M218" i="1" s="1"/>
  <c r="J219" i="1"/>
  <c r="J220" i="1" l="1"/>
  <c r="K219" i="1"/>
  <c r="L219" i="1" s="1"/>
  <c r="M219" i="1" s="1"/>
  <c r="N218" i="1"/>
  <c r="P218" i="1" s="1"/>
  <c r="B218" i="1" s="1"/>
  <c r="H219" i="1"/>
  <c r="G220" i="1"/>
  <c r="G221" i="1" l="1"/>
  <c r="H220" i="1"/>
  <c r="N219" i="1"/>
  <c r="P219" i="1" s="1"/>
  <c r="B219" i="1" s="1"/>
  <c r="J221" i="1"/>
  <c r="K220" i="1"/>
  <c r="L220" i="1" s="1"/>
  <c r="M220" i="1" s="1"/>
  <c r="N220" i="1" l="1"/>
  <c r="P220" i="1" s="1"/>
  <c r="B220" i="1" s="1"/>
  <c r="K221" i="1"/>
  <c r="L221" i="1" s="1"/>
  <c r="M221" i="1" s="1"/>
  <c r="J222" i="1"/>
  <c r="G222" i="1"/>
  <c r="H221" i="1"/>
  <c r="N221" i="1" l="1"/>
  <c r="P221" i="1" s="1"/>
  <c r="B221" i="1" s="1"/>
  <c r="H222" i="1"/>
  <c r="G223" i="1"/>
  <c r="K222" i="1"/>
  <c r="L222" i="1" s="1"/>
  <c r="M222" i="1" s="1"/>
  <c r="J223" i="1"/>
  <c r="N222" i="1" l="1"/>
  <c r="P222" i="1" s="1"/>
  <c r="B222" i="1" s="1"/>
  <c r="K223" i="1"/>
  <c r="L223" i="1" s="1"/>
  <c r="M223" i="1" s="1"/>
  <c r="H223" i="1"/>
  <c r="N223" i="1" l="1"/>
  <c r="P223" i="1" s="1"/>
  <c r="B223" i="1" s="1"/>
  <c r="B12" i="1" l="1"/>
</calcChain>
</file>

<file path=xl/sharedStrings.xml><?xml version="1.0" encoding="utf-8"?>
<sst xmlns="http://schemas.openxmlformats.org/spreadsheetml/2006/main" count="118" uniqueCount="69">
  <si>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</si>
  <si>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</si>
  <si>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</si>
  <si>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</si>
  <si>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</si>
  <si>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</si>
  <si>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</si>
  <si>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</si>
  <si>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</si>
  <si>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</si>
  <si>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</si>
  <si>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</si>
  <si>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</si>
  <si>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</si>
  <si>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</si>
  <si>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</si>
  <si>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</si>
  <si>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</si>
  <si>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</si>
  <si>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</si>
  <si>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</si>
  <si>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</si>
  <si>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</si>
  <si>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</si>
  <si>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</si>
  <si>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</si>
  <si>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</si>
  <si>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</si>
  <si>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</si>
  <si>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</si>
  <si>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</si>
  <si>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</si>
  <si>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</si>
  <si>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</si>
  <si>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</si>
  <si>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</si>
  <si>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</si>
  <si>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</si>
  <si>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</si>
  <si>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</si>
  <si>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</si>
  <si>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</si>
  <si>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</si>
  <si>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</si>
  <si>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</si>
  <si>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</si>
  <si>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</si>
  <si>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</si>
  <si>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</si>
  <si>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</si>
  <si>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</si>
  <si>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</si>
  <si>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</si>
  <si>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</si>
  <si>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</si>
  <si>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INTEGRAL</t>
  </si>
  <si>
    <t>A+J=</t>
  </si>
  <si>
    <t>[CRONOGRAMA]</t>
  </si>
  <si>
    <t>DATA VENCIMENTO</t>
  </si>
  <si>
    <t>ACQIO HOLDING</t>
  </si>
  <si>
    <t>AGD</t>
  </si>
  <si>
    <t>AGD 14/07/2023</t>
  </si>
  <si>
    <t>QUANTIDADE</t>
  </si>
  <si>
    <t>DATA REPAC</t>
  </si>
  <si>
    <t>DI + 4,00%  A.A.</t>
  </si>
  <si>
    <t>ACQIO HOLDING PARTICIPAÇÕES S.A. - 1ª EMISSÃO DE DEBÊNTURES - 2ª SÉRIE - R$ 10.000.000,00 - 5.000 debêntures</t>
  </si>
  <si>
    <t>BRACQODBS034</t>
  </si>
  <si>
    <t>1ª EMI / 2ª SER</t>
  </si>
  <si>
    <t>ACQO21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</si>
</sst>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4" formatCode="&quot;R$&quot;#,##0.00"/>
    <numFmt numFmtId="175" formatCode="&quot;R$&quot;#,##0.00000000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</cellStyleXfs>
  <cellXfs count="14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6" fillId="0" borderId="0" xfId="0" applyNumberFormat="1" applyFont="1"/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5" fillId="3" borderId="0" xfId="0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center"/>
    </xf>
    <xf numFmtId="14" fontId="8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1" fillId="7" borderId="0" xfId="0" applyNumberFormat="1" applyFont="1" applyFill="1" applyAlignment="1">
      <alignment horizontal="center"/>
    </xf>
    <xf numFmtId="14" fontId="8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8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6" fontId="1" fillId="7" borderId="0" xfId="0" applyNumberFormat="1" applyFont="1" applyFill="1"/>
    <xf numFmtId="167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14" fontId="9" fillId="7" borderId="0" xfId="0" applyNumberFormat="1" applyFont="1" applyFill="1" applyAlignment="1">
      <alignment horizontal="left" vertical="center"/>
    </xf>
    <xf numFmtId="0" fontId="9" fillId="7" borderId="0" xfId="0" applyFont="1" applyFill="1" applyAlignment="1">
      <alignment horizontal="left"/>
    </xf>
    <xf numFmtId="0" fontId="9" fillId="7" borderId="0" xfId="0" applyFont="1" applyFill="1"/>
    <xf numFmtId="0" fontId="14" fillId="7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0" fontId="15" fillId="6" borderId="0" xfId="2" applyNumberFormat="1" applyFont="1" applyAlignment="1">
      <alignment horizontal="center"/>
    </xf>
    <xf numFmtId="166" fontId="8" fillId="7" borderId="0" xfId="0" applyNumberFormat="1" applyFont="1" applyFill="1" applyAlignment="1">
      <alignment horizontal="center"/>
    </xf>
    <xf numFmtId="0" fontId="12" fillId="5" borderId="0" xfId="1" applyAlignment="1">
      <alignment horizontal="center"/>
    </xf>
    <xf numFmtId="0" fontId="16" fillId="7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4" fontId="13" fillId="6" borderId="1" xfId="2" applyNumberFormat="1" applyBorder="1" applyAlignment="1">
      <alignment horizontal="center"/>
    </xf>
    <xf numFmtId="14" fontId="17" fillId="5" borderId="0" xfId="1" applyNumberFormat="1" applyFont="1" applyAlignment="1">
      <alignment horizontal="center"/>
    </xf>
    <xf numFmtId="165" fontId="17" fillId="5" borderId="0" xfId="1" applyNumberFormat="1" applyFont="1" applyAlignment="1">
      <alignment horizontal="center" vertical="center"/>
    </xf>
    <xf numFmtId="165" fontId="17" fillId="5" borderId="0" xfId="1" applyNumberFormat="1" applyFont="1" applyAlignment="1">
      <alignment horizontal="center"/>
    </xf>
    <xf numFmtId="10" fontId="17" fillId="5" borderId="0" xfId="1" applyNumberFormat="1" applyFont="1" applyAlignment="1">
      <alignment horizontal="center"/>
    </xf>
    <xf numFmtId="166" fontId="17" fillId="5" borderId="0" xfId="1" applyNumberFormat="1" applyFont="1" applyAlignment="1">
      <alignment horizontal="center"/>
    </xf>
    <xf numFmtId="0" fontId="17" fillId="5" borderId="0" xfId="1" applyFont="1" applyAlignment="1">
      <alignment horizontal="center"/>
    </xf>
    <xf numFmtId="3" fontId="17" fillId="5" borderId="0" xfId="1" applyNumberFormat="1" applyFont="1" applyAlignment="1">
      <alignment horizontal="center"/>
    </xf>
    <xf numFmtId="168" fontId="17" fillId="5" borderId="0" xfId="1" applyNumberFormat="1" applyFont="1" applyAlignment="1">
      <alignment horizontal="center"/>
    </xf>
    <xf numFmtId="171" fontId="17" fillId="5" borderId="0" xfId="1" applyNumberFormat="1" applyFont="1" applyAlignment="1">
      <alignment horizontal="center"/>
    </xf>
    <xf numFmtId="0" fontId="17" fillId="5" borderId="0" xfId="1" applyFont="1" applyAlignment="1">
      <alignment horizontal="right"/>
    </xf>
    <xf numFmtId="4" fontId="17" fillId="5" borderId="0" xfId="1" applyNumberFormat="1" applyFont="1" applyAlignment="1">
      <alignment horizontal="center"/>
    </xf>
    <xf numFmtId="174" fontId="17" fillId="5" borderId="0" xfId="1" applyNumberFormat="1" applyFont="1" applyAlignment="1">
      <alignment horizontal="center"/>
    </xf>
    <xf numFmtId="175" fontId="17" fillId="5" borderId="0" xfId="1" applyNumberFormat="1" applyFont="1" applyAlignment="1">
      <alignment horizontal="center"/>
    </xf>
    <xf numFmtId="166" fontId="13" fillId="6" borderId="0" xfId="2" applyNumberFormat="1" applyAlignment="1">
      <alignment horizontal="center"/>
    </xf>
    <xf numFmtId="166" fontId="18" fillId="6" borderId="0" xfId="2" applyNumberFormat="1" applyFont="1" applyAlignment="1">
      <alignment horizontal="center"/>
    </xf>
    <xf numFmtId="165" fontId="18" fillId="6" borderId="0" xfId="2" applyNumberFormat="1" applyFont="1" applyAlignment="1">
      <alignment horizontal="center"/>
    </xf>
    <xf numFmtId="14" fontId="15" fillId="6" borderId="1" xfId="2" applyNumberFormat="1" applyFont="1" applyBorder="1" applyAlignment="1">
      <alignment horizontal="center"/>
    </xf>
    <xf numFmtId="3" fontId="13" fillId="6" borderId="0" xfId="2" applyNumberFormat="1" applyAlignment="1">
      <alignment horizontal="center"/>
    </xf>
    <xf numFmtId="14" fontId="18" fillId="6" borderId="0" xfId="2" applyNumberFormat="1" applyFont="1" applyAlignment="1">
      <alignment horizontal="center"/>
    </xf>
    <xf numFmtId="165" fontId="18" fillId="6" borderId="0" xfId="2" applyNumberFormat="1" applyFont="1" applyAlignment="1">
      <alignment horizontal="center" vertical="center"/>
    </xf>
    <xf numFmtId="10" fontId="18" fillId="6" borderId="0" xfId="2" applyNumberFormat="1" applyFont="1" applyAlignment="1">
      <alignment horizontal="center"/>
    </xf>
    <xf numFmtId="0" fontId="18" fillId="6" borderId="0" xfId="2" applyFont="1" applyAlignment="1">
      <alignment horizontal="center"/>
    </xf>
    <xf numFmtId="3" fontId="18" fillId="6" borderId="0" xfId="2" applyNumberFormat="1" applyFont="1" applyAlignment="1">
      <alignment horizontal="center"/>
    </xf>
    <xf numFmtId="168" fontId="18" fillId="6" borderId="0" xfId="2" applyNumberFormat="1" applyFont="1" applyAlignment="1">
      <alignment horizontal="center"/>
    </xf>
    <xf numFmtId="171" fontId="18" fillId="6" borderId="0" xfId="2" applyNumberFormat="1" applyFont="1" applyAlignment="1">
      <alignment horizontal="center"/>
    </xf>
    <xf numFmtId="0" fontId="18" fillId="6" borderId="0" xfId="2" applyFont="1" applyAlignment="1">
      <alignment horizontal="right"/>
    </xf>
    <xf numFmtId="166" fontId="8" fillId="0" borderId="0" xfId="0" applyNumberFormat="1" applyFont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9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523875</xdr:colOff>
      <xdr:row>2</xdr:row>
      <xdr:rowOff>0</xdr:rowOff>
    </xdr:from>
    <xdr:to>
      <xdr:col>21</xdr:col>
      <xdr:colOff>733425</xdr:colOff>
      <xdr:row>4</xdr:row>
      <xdr:rowOff>0</xdr:rowOff>
    </xdr:to>
    <xdr:sp macro="" textlink="">
      <xdr:nvSpPr>
        <xdr:cNvPr id="8" name="Seta: para Baixo 7">
          <a:extLst>
            <a:ext uri="{FF2B5EF4-FFF2-40B4-BE49-F238E27FC236}">
              <a16:creationId xmlns:a16="http://schemas.microsoft.com/office/drawing/2014/main" id="{08F8D882-94E7-4245-B547-76633A8C263B}"/>
            </a:ext>
          </a:extLst>
        </xdr:cNvPr>
        <xdr:cNvSpPr/>
      </xdr:nvSpPr>
      <xdr:spPr>
        <a:xfrm>
          <a:off x="23183850" y="381000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438150</xdr:colOff>
      <xdr:row>1</xdr:row>
      <xdr:rowOff>161925</xdr:rowOff>
    </xdr:from>
    <xdr:to>
      <xdr:col>27</xdr:col>
      <xdr:colOff>647700</xdr:colOff>
      <xdr:row>3</xdr:row>
      <xdr:rowOff>133350</xdr:rowOff>
    </xdr:to>
    <xdr:sp macro="" textlink="">
      <xdr:nvSpPr>
        <xdr:cNvPr id="9" name="Seta: para Baixo 8">
          <a:extLst>
            <a:ext uri="{FF2B5EF4-FFF2-40B4-BE49-F238E27FC236}">
              <a16:creationId xmlns:a16="http://schemas.microsoft.com/office/drawing/2014/main" id="{2EF50726-A245-4D42-91AB-FF791A0BF384}"/>
            </a:ext>
          </a:extLst>
        </xdr:cNvPr>
        <xdr:cNvSpPr/>
      </xdr:nvSpPr>
      <xdr:spPr>
        <a:xfrm>
          <a:off x="30032325" y="352425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219075</xdr:colOff>
      <xdr:row>0</xdr:row>
      <xdr:rowOff>57150</xdr:rowOff>
    </xdr:from>
    <xdr:to>
      <xdr:col>0</xdr:col>
      <xdr:colOff>1162050</xdr:colOff>
      <xdr:row>2</xdr:row>
      <xdr:rowOff>131581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A76EAE8-35C6-487B-AFA7-5B3856E5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7150"/>
          <a:ext cx="942975" cy="4554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O7000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3.8554687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4.85546875" style="7" bestFit="1" customWidth="1"/>
    <col min="17" max="17" width="23.28515625" style="7" bestFit="1" customWidth="1"/>
    <col min="18" max="18" width="17.7109375" style="7" bestFit="1" customWidth="1"/>
    <col min="19" max="19" width="22.140625" style="7" bestFit="1" customWidth="1"/>
    <col min="20" max="20" width="17.140625" style="7" bestFit="1" customWidth="1"/>
    <col min="21" max="21" width="19.85546875" style="7" bestFit="1" customWidth="1"/>
    <col min="22" max="22" width="18.85546875" style="7" customWidth="1"/>
    <col min="23" max="23" width="20.140625" style="31" customWidth="1"/>
    <col min="24" max="24" width="23.85546875" style="7" bestFit="1" customWidth="1"/>
    <col min="25" max="25" width="12" style="7" customWidth="1"/>
    <col min="26" max="26" width="16.28515625" style="7" customWidth="1"/>
    <col min="27" max="27" width="22.28515625" style="7" customWidth="1"/>
    <col min="28" max="28" width="21.140625" style="7" bestFit="1" customWidth="1"/>
    <col min="29" max="29" width="18.5703125" style="7" customWidth="1"/>
    <col min="30" max="30" width="11.85546875" style="7" bestFit="1" customWidth="1"/>
    <col min="31" max="31" width="13.5703125" style="7" customWidth="1"/>
    <col min="32" max="32" width="13.7109375" style="7" customWidth="1"/>
    <col min="33" max="131" width="20.140625" style="7" customWidth="1"/>
    <col min="132" max="171" width="12.42578125" style="7" customWidth="1"/>
    <col min="172" max="172" width="20.140625" style="8" customWidth="1"/>
    <col min="173" max="173" width="21.42578125" style="8" customWidth="1"/>
    <col min="174" max="174" width="22.7109375" style="8" customWidth="1"/>
    <col min="175" max="175" width="13.7109375" style="8" customWidth="1"/>
    <col min="176" max="176" width="15" style="8" customWidth="1"/>
    <col min="177" max="179" width="17.5703125" style="8" customWidth="1"/>
    <col min="180" max="180" width="16.28515625" style="8" customWidth="1"/>
    <col min="181" max="181" width="15" style="8" customWidth="1"/>
    <col min="182" max="183" width="12.42578125" style="8" customWidth="1"/>
    <col min="184" max="185" width="17.5703125" style="8" customWidth="1"/>
    <col min="186" max="186" width="7.28515625" style="8" customWidth="1"/>
    <col min="187" max="187" width="21.42578125" style="8" customWidth="1"/>
    <col min="188" max="188" width="17.5703125" style="8" customWidth="1"/>
    <col min="189" max="189" width="20.140625" style="8" customWidth="1"/>
    <col min="190" max="190" width="16.28515625" style="8" customWidth="1"/>
    <col min="191" max="191" width="17.5703125" style="8" customWidth="1"/>
    <col min="192" max="192" width="6" style="8" customWidth="1"/>
    <col min="193" max="194" width="18.85546875" style="8" customWidth="1"/>
    <col min="195" max="196" width="20.140625" style="8" customWidth="1"/>
    <col min="197" max="197" width="6" style="8" customWidth="1"/>
    <col min="198" max="198" width="12.42578125" style="8" customWidth="1"/>
    <col min="199" max="199" width="18.85546875" style="8" customWidth="1"/>
    <col min="200" max="201" width="15" style="8" customWidth="1"/>
    <col min="202" max="202" width="7.28515625" style="8" customWidth="1"/>
    <col min="203" max="203" width="11.140625" style="8" customWidth="1"/>
    <col min="204" max="204" width="13.7109375" style="8" customWidth="1"/>
    <col min="205" max="205" width="18.85546875" style="8" customWidth="1"/>
    <col min="206" max="206" width="17.5703125" style="8" customWidth="1"/>
    <col min="207" max="207" width="25.28515625" style="8" customWidth="1"/>
    <col min="208" max="208" width="20.140625" style="8" customWidth="1"/>
    <col min="209" max="209" width="15" style="8" customWidth="1"/>
    <col min="210" max="210" width="17.5703125" style="8" customWidth="1"/>
    <col min="211" max="211" width="16.28515625" style="8" customWidth="1"/>
    <col min="212" max="213" width="15" style="8" customWidth="1"/>
    <col min="214" max="214" width="17.5703125" style="8" customWidth="1"/>
    <col min="215" max="215" width="20.140625" style="8" customWidth="1"/>
    <col min="216" max="216" width="16.28515625" style="8" customWidth="1"/>
    <col min="217" max="218" width="25.28515625" style="8" customWidth="1"/>
    <col min="219" max="219" width="18.85546875" style="8" customWidth="1"/>
    <col min="220" max="221" width="20.140625" style="8" customWidth="1"/>
    <col min="222" max="222" width="11.140625" style="8" customWidth="1"/>
    <col min="223" max="223" width="29.140625" style="8" customWidth="1"/>
    <col min="224" max="224" width="34.28515625" style="8" customWidth="1"/>
    <col min="225" max="226" width="9.85546875" style="8" customWidth="1"/>
    <col min="227" max="227" width="17.5703125" style="8" customWidth="1"/>
    <col min="228" max="228" width="18.85546875" style="8" customWidth="1"/>
    <col min="229" max="229" width="9.85546875" style="8" customWidth="1"/>
    <col min="230" max="231" width="6" style="8" customWidth="1"/>
    <col min="232" max="232" width="13.7109375" style="8" customWidth="1"/>
    <col min="233" max="234" width="15" style="8" customWidth="1"/>
    <col min="235" max="235" width="17.5703125" style="8" customWidth="1"/>
    <col min="236" max="236" width="9.85546875" style="8" customWidth="1"/>
    <col min="237" max="237" width="7.28515625" style="8" customWidth="1"/>
    <col min="238" max="238" width="6" style="8" customWidth="1"/>
    <col min="239" max="244" width="17.5703125" style="8" customWidth="1"/>
    <col min="245" max="387" width="20.140625" style="8" customWidth="1"/>
    <col min="388" max="427" width="12.42578125" style="8" customWidth="1"/>
    <col min="428" max="428" width="20.140625" style="8" customWidth="1"/>
    <col min="429" max="429" width="21.42578125" style="8" customWidth="1"/>
    <col min="430" max="430" width="22.7109375" style="8" customWidth="1"/>
    <col min="431" max="431" width="13.7109375" style="8" customWidth="1"/>
    <col min="432" max="432" width="15" style="8" customWidth="1"/>
    <col min="433" max="435" width="17.5703125" style="8" customWidth="1"/>
    <col min="436" max="436" width="16.28515625" style="8" customWidth="1"/>
    <col min="437" max="437" width="15" style="8" customWidth="1"/>
    <col min="438" max="439" width="12.42578125" style="8" customWidth="1"/>
    <col min="440" max="441" width="17.5703125" style="8" customWidth="1"/>
    <col min="442" max="442" width="7.28515625" style="8" customWidth="1"/>
    <col min="443" max="443" width="21.42578125" style="8" customWidth="1"/>
    <col min="444" max="444" width="17.5703125" style="8" customWidth="1"/>
    <col min="445" max="445" width="20.140625" style="8" customWidth="1"/>
    <col min="446" max="446" width="16.28515625" style="8" customWidth="1"/>
    <col min="447" max="447" width="17.5703125" style="8" customWidth="1"/>
    <col min="448" max="448" width="6" style="8" customWidth="1"/>
    <col min="449" max="450" width="18.85546875" style="8" customWidth="1"/>
    <col min="451" max="452" width="20.140625" style="8" customWidth="1"/>
    <col min="453" max="453" width="6" style="8" customWidth="1"/>
    <col min="454" max="454" width="12.42578125" style="8" customWidth="1"/>
    <col min="455" max="455" width="18.85546875" style="8" customWidth="1"/>
    <col min="456" max="457" width="15" style="8" customWidth="1"/>
    <col min="458" max="458" width="7.28515625" style="8" customWidth="1"/>
    <col min="459" max="459" width="11.140625" style="8" customWidth="1"/>
    <col min="460" max="460" width="13.7109375" style="8" customWidth="1"/>
    <col min="461" max="461" width="18.85546875" style="8" customWidth="1"/>
    <col min="462" max="462" width="17.5703125" style="8" customWidth="1"/>
    <col min="463" max="463" width="25.28515625" style="8" customWidth="1"/>
    <col min="464" max="464" width="20.140625" style="8" customWidth="1"/>
    <col min="465" max="465" width="15" style="8" customWidth="1"/>
    <col min="466" max="466" width="17.5703125" style="8" customWidth="1"/>
    <col min="467" max="467" width="16.28515625" style="8" customWidth="1"/>
    <col min="468" max="469" width="15" style="8" customWidth="1"/>
    <col min="470" max="470" width="17.5703125" style="8" customWidth="1"/>
    <col min="471" max="471" width="20.140625" style="8" customWidth="1"/>
    <col min="472" max="472" width="16.28515625" style="8" customWidth="1"/>
    <col min="473" max="474" width="25.28515625" style="8" customWidth="1"/>
    <col min="475" max="475" width="18.85546875" style="8" customWidth="1"/>
    <col min="476" max="477" width="20.140625" style="8" customWidth="1"/>
    <col min="478" max="478" width="11.140625" style="8" customWidth="1"/>
    <col min="479" max="479" width="29.140625" style="8" customWidth="1"/>
    <col min="480" max="480" width="34.28515625" style="8" customWidth="1"/>
    <col min="481" max="482" width="9.85546875" style="8" customWidth="1"/>
    <col min="483" max="483" width="17.5703125" style="8" customWidth="1"/>
    <col min="484" max="484" width="18.85546875" style="8" customWidth="1"/>
    <col min="485" max="485" width="9.85546875" style="8" customWidth="1"/>
    <col min="486" max="487" width="6" style="8" customWidth="1"/>
    <col min="488" max="488" width="13.7109375" style="8" customWidth="1"/>
    <col min="489" max="490" width="15" style="8" customWidth="1"/>
    <col min="491" max="491" width="17.5703125" style="8" customWidth="1"/>
    <col min="492" max="492" width="9.85546875" style="8" customWidth="1"/>
    <col min="493" max="493" width="7.28515625" style="8" customWidth="1"/>
    <col min="494" max="494" width="6" style="8" customWidth="1"/>
    <col min="495" max="500" width="17.5703125" style="8" customWidth="1"/>
    <col min="501" max="643" width="20.140625" style="8" customWidth="1"/>
    <col min="644" max="683" width="12.42578125" style="8" customWidth="1"/>
    <col min="684" max="684" width="20.140625" style="8" customWidth="1"/>
    <col min="685" max="685" width="21.42578125" style="8" customWidth="1"/>
    <col min="686" max="686" width="22.7109375" style="8" customWidth="1"/>
    <col min="687" max="687" width="13.7109375" style="8" customWidth="1"/>
    <col min="688" max="688" width="15" style="8" customWidth="1"/>
    <col min="689" max="691" width="17.5703125" style="8" customWidth="1"/>
    <col min="692" max="692" width="16.28515625" style="8" customWidth="1"/>
    <col min="693" max="693" width="15" style="8" customWidth="1"/>
    <col min="694" max="695" width="12.42578125" style="8" customWidth="1"/>
    <col min="696" max="697" width="17.5703125" style="8" customWidth="1"/>
    <col min="698" max="698" width="7.28515625" style="8" customWidth="1"/>
    <col min="699" max="699" width="21.42578125" style="8" customWidth="1"/>
    <col min="700" max="700" width="17.5703125" style="8" customWidth="1"/>
    <col min="701" max="701" width="20.140625" style="8" customWidth="1"/>
    <col min="702" max="702" width="16.28515625" style="8" customWidth="1"/>
    <col min="703" max="703" width="17.5703125" style="8" customWidth="1"/>
    <col min="704" max="704" width="6" style="8" customWidth="1"/>
    <col min="705" max="706" width="18.85546875" style="8" customWidth="1"/>
    <col min="707" max="708" width="20.140625" style="8" customWidth="1"/>
    <col min="709" max="709" width="6" style="8" customWidth="1"/>
    <col min="710" max="710" width="12.42578125" style="8" customWidth="1"/>
    <col min="711" max="711" width="18.85546875" style="8" customWidth="1"/>
    <col min="712" max="713" width="15" style="8" customWidth="1"/>
    <col min="714" max="714" width="7.28515625" style="8" customWidth="1"/>
    <col min="715" max="715" width="11.140625" style="8" customWidth="1"/>
    <col min="716" max="716" width="13.7109375" style="8" customWidth="1"/>
    <col min="717" max="717" width="18.85546875" style="8" customWidth="1"/>
    <col min="718" max="718" width="17.5703125" style="8" customWidth="1"/>
    <col min="719" max="719" width="25.28515625" style="8" customWidth="1"/>
    <col min="720" max="720" width="20.140625" style="8" customWidth="1"/>
    <col min="721" max="721" width="15" style="8" customWidth="1"/>
    <col min="722" max="722" width="17.5703125" style="8" customWidth="1"/>
    <col min="723" max="723" width="16.28515625" style="8" customWidth="1"/>
    <col min="724" max="725" width="15" style="8" customWidth="1"/>
    <col min="726" max="726" width="17.5703125" style="8" customWidth="1"/>
    <col min="727" max="727" width="20.140625" style="8" customWidth="1"/>
    <col min="728" max="728" width="16.28515625" style="8" customWidth="1"/>
    <col min="729" max="730" width="25.28515625" style="8" customWidth="1"/>
    <col min="731" max="731" width="18.85546875" style="8" customWidth="1"/>
    <col min="732" max="733" width="20.140625" style="8" customWidth="1"/>
    <col min="734" max="734" width="11.140625" style="8" customWidth="1"/>
    <col min="735" max="735" width="29.140625" style="8" customWidth="1"/>
    <col min="736" max="736" width="34.28515625" style="8" customWidth="1"/>
    <col min="737" max="738" width="9.85546875" style="8" customWidth="1"/>
    <col min="739" max="739" width="17.5703125" style="8" customWidth="1"/>
    <col min="740" max="740" width="18.85546875" style="8" customWidth="1"/>
    <col min="741" max="741" width="9.85546875" style="8" customWidth="1"/>
    <col min="742" max="743" width="6" style="8" customWidth="1"/>
    <col min="744" max="744" width="13.7109375" style="8" customWidth="1"/>
    <col min="745" max="746" width="15" style="8" customWidth="1"/>
    <col min="747" max="747" width="17.5703125" style="8" customWidth="1"/>
    <col min="748" max="748" width="9.85546875" style="8" customWidth="1"/>
    <col min="749" max="749" width="7.28515625" style="8" customWidth="1"/>
    <col min="750" max="750" width="6" style="8" customWidth="1"/>
    <col min="751" max="756" width="17.5703125" style="8" customWidth="1"/>
    <col min="757" max="899" width="20.140625" style="8" customWidth="1"/>
    <col min="900" max="939" width="12.42578125" style="8" customWidth="1"/>
    <col min="940" max="940" width="20.140625" style="8" customWidth="1"/>
    <col min="941" max="941" width="21.42578125" style="8" customWidth="1"/>
    <col min="942" max="942" width="22.7109375" style="8" customWidth="1"/>
    <col min="943" max="943" width="13.7109375" style="8" customWidth="1"/>
    <col min="944" max="944" width="15" style="8" customWidth="1"/>
    <col min="945" max="947" width="17.5703125" style="8" customWidth="1"/>
    <col min="948" max="948" width="16.28515625" style="8" customWidth="1"/>
    <col min="949" max="949" width="15" style="8" customWidth="1"/>
    <col min="950" max="951" width="12.42578125" style="8" customWidth="1"/>
    <col min="952" max="953" width="17.5703125" style="8" customWidth="1"/>
    <col min="954" max="954" width="7.28515625" style="8" customWidth="1"/>
    <col min="955" max="955" width="21.42578125" style="8" customWidth="1"/>
    <col min="956" max="956" width="17.5703125" style="8" customWidth="1"/>
    <col min="957" max="957" width="20.140625" style="8" customWidth="1"/>
    <col min="958" max="958" width="16.28515625" style="8" customWidth="1"/>
    <col min="959" max="959" width="17.5703125" style="8" customWidth="1"/>
    <col min="960" max="960" width="6" style="8" customWidth="1"/>
    <col min="961" max="962" width="18.85546875" style="8" customWidth="1"/>
    <col min="963" max="964" width="20.140625" style="8" customWidth="1"/>
    <col min="965" max="965" width="6" style="8" customWidth="1"/>
    <col min="966" max="966" width="12.42578125" style="8" customWidth="1"/>
    <col min="967" max="967" width="18.85546875" style="8" customWidth="1"/>
    <col min="968" max="969" width="15" style="8" customWidth="1"/>
    <col min="970" max="970" width="7.28515625" style="8" customWidth="1"/>
    <col min="971" max="971" width="11.140625" style="8" customWidth="1"/>
    <col min="972" max="972" width="13.7109375" style="8" customWidth="1"/>
    <col min="973" max="973" width="18.85546875" style="8" customWidth="1"/>
    <col min="974" max="974" width="17.5703125" style="8" customWidth="1"/>
    <col min="975" max="975" width="25.28515625" style="8" customWidth="1"/>
    <col min="976" max="976" width="20.140625" style="8" customWidth="1"/>
    <col min="977" max="977" width="15" style="8" customWidth="1"/>
    <col min="978" max="978" width="17.5703125" style="8" customWidth="1"/>
    <col min="979" max="979" width="16.28515625" style="8" customWidth="1"/>
    <col min="980" max="981" width="15" style="8" customWidth="1"/>
    <col min="982" max="982" width="17.5703125" style="8" customWidth="1"/>
    <col min="983" max="983" width="20.140625" style="8" customWidth="1"/>
    <col min="984" max="984" width="16.28515625" style="8" customWidth="1"/>
    <col min="985" max="986" width="25.28515625" style="8" customWidth="1"/>
    <col min="987" max="987" width="18.85546875" style="8" customWidth="1"/>
    <col min="988" max="989" width="20.140625" style="8" customWidth="1"/>
    <col min="990" max="990" width="11.140625" style="8" customWidth="1"/>
    <col min="991" max="991" width="29.140625" style="8" customWidth="1"/>
    <col min="992" max="992" width="34.28515625" style="8" customWidth="1"/>
    <col min="993" max="994" width="9.85546875" style="8" customWidth="1"/>
    <col min="995" max="995" width="17.5703125" style="8" customWidth="1"/>
    <col min="996" max="996" width="18.85546875" style="8" customWidth="1"/>
    <col min="997" max="997" width="9.85546875" style="8" customWidth="1"/>
    <col min="998" max="999" width="6" style="8" customWidth="1"/>
    <col min="1000" max="1000" width="13.7109375" style="8" customWidth="1"/>
    <col min="1001" max="1002" width="15" style="8" customWidth="1"/>
    <col min="1003" max="1003" width="17.5703125" style="8" customWidth="1"/>
    <col min="1004" max="1004" width="9.85546875" style="8" customWidth="1"/>
    <col min="1005" max="1005" width="7.28515625" style="8" customWidth="1"/>
    <col min="1006" max="1006" width="6" style="8" customWidth="1"/>
    <col min="1007" max="1012" width="17.5703125" style="8" customWidth="1"/>
    <col min="1013" max="1155" width="20.140625" style="8" customWidth="1"/>
    <col min="1156" max="1195" width="12.42578125" style="8" customWidth="1"/>
    <col min="1196" max="1196" width="20.140625" style="8" customWidth="1"/>
    <col min="1197" max="1197" width="21.42578125" style="8" customWidth="1"/>
    <col min="1198" max="1198" width="22.7109375" style="8" customWidth="1"/>
    <col min="1199" max="1199" width="13.7109375" style="8" customWidth="1"/>
    <col min="1200" max="1200" width="15" style="8" customWidth="1"/>
    <col min="1201" max="1203" width="17.5703125" style="8" customWidth="1"/>
    <col min="1204" max="1204" width="16.28515625" style="8" customWidth="1"/>
    <col min="1205" max="1205" width="15" style="8" customWidth="1"/>
    <col min="1206" max="1207" width="12.42578125" style="8" customWidth="1"/>
    <col min="1208" max="1209" width="17.5703125" style="8" customWidth="1"/>
    <col min="1210" max="1210" width="7.28515625" style="8" customWidth="1"/>
    <col min="1211" max="1211" width="21.42578125" style="8" customWidth="1"/>
    <col min="1212" max="1212" width="17.5703125" style="8" customWidth="1"/>
    <col min="1213" max="1213" width="20.140625" style="8" customWidth="1"/>
    <col min="1214" max="1214" width="16.28515625" style="8" customWidth="1"/>
    <col min="1215" max="1215" width="17.5703125" style="8" customWidth="1"/>
    <col min="1216" max="1216" width="6" style="8" customWidth="1"/>
    <col min="1217" max="1218" width="18.85546875" style="8" customWidth="1"/>
    <col min="1219" max="1220" width="20.140625" style="8" customWidth="1"/>
    <col min="1221" max="1221" width="6" style="8" customWidth="1"/>
    <col min="1222" max="1222" width="12.42578125" style="8" customWidth="1"/>
    <col min="1223" max="1223" width="18.85546875" style="8" customWidth="1"/>
    <col min="1224" max="1225" width="15" style="8" customWidth="1"/>
    <col min="1226" max="1226" width="7.28515625" style="8" customWidth="1"/>
    <col min="1227" max="1227" width="11.140625" style="8" customWidth="1"/>
    <col min="1228" max="1228" width="13.7109375" style="8" customWidth="1"/>
    <col min="1229" max="1229" width="18.85546875" style="8" customWidth="1"/>
    <col min="1230" max="1230" width="17.5703125" style="8" customWidth="1"/>
    <col min="1231" max="1231" width="25.28515625" style="8" customWidth="1"/>
    <col min="1232" max="1232" width="20.140625" style="8" customWidth="1"/>
    <col min="1233" max="1233" width="15" style="8" customWidth="1"/>
    <col min="1234" max="1234" width="17.5703125" style="8" customWidth="1"/>
    <col min="1235" max="1235" width="16.28515625" style="8" customWidth="1"/>
    <col min="1236" max="1237" width="15" style="8" customWidth="1"/>
    <col min="1238" max="1238" width="17.5703125" style="8" customWidth="1"/>
    <col min="1239" max="1239" width="20.140625" style="8" customWidth="1"/>
    <col min="1240" max="1240" width="16.28515625" style="8" customWidth="1"/>
    <col min="1241" max="1242" width="25.28515625" style="8" customWidth="1"/>
    <col min="1243" max="1243" width="18.85546875" style="8" customWidth="1"/>
    <col min="1244" max="1245" width="20.140625" style="8" customWidth="1"/>
    <col min="1246" max="1246" width="11.140625" style="8" customWidth="1"/>
    <col min="1247" max="1247" width="29.140625" style="8" customWidth="1"/>
    <col min="1248" max="1248" width="34.28515625" style="8" customWidth="1"/>
    <col min="1249" max="1250" width="9.85546875" style="8" customWidth="1"/>
    <col min="1251" max="1251" width="17.5703125" style="8" customWidth="1"/>
    <col min="1252" max="1252" width="18.85546875" style="8" customWidth="1"/>
    <col min="1253" max="1253" width="9.85546875" style="8" customWidth="1"/>
    <col min="1254" max="1255" width="6" style="8" customWidth="1"/>
    <col min="1256" max="1256" width="13.7109375" style="8" customWidth="1"/>
    <col min="1257" max="1258" width="15" style="8" customWidth="1"/>
    <col min="1259" max="1259" width="17.5703125" style="8" customWidth="1"/>
    <col min="1260" max="1260" width="9.85546875" style="8" customWidth="1"/>
    <col min="1261" max="1261" width="7.28515625" style="8" customWidth="1"/>
    <col min="1262" max="1262" width="6" style="8" customWidth="1"/>
    <col min="1263" max="1268" width="17.5703125" style="8" customWidth="1"/>
    <col min="1269" max="1411" width="20.140625" style="8" customWidth="1"/>
    <col min="1412" max="1451" width="12.42578125" style="8" customWidth="1"/>
    <col min="1452" max="1452" width="20.140625" style="8" customWidth="1"/>
    <col min="1453" max="1453" width="21.42578125" style="8" customWidth="1"/>
    <col min="1454" max="1454" width="22.7109375" style="8" customWidth="1"/>
    <col min="1455" max="1455" width="13.7109375" style="8" customWidth="1"/>
    <col min="1456" max="1456" width="15" style="8" customWidth="1"/>
    <col min="1457" max="1459" width="17.5703125" style="8" customWidth="1"/>
    <col min="1460" max="1460" width="16.28515625" style="8" customWidth="1"/>
    <col min="1461" max="1461" width="15" style="8" customWidth="1"/>
    <col min="1462" max="1463" width="12.42578125" style="8" customWidth="1"/>
    <col min="1464" max="1465" width="17.5703125" style="8" customWidth="1"/>
    <col min="1466" max="1466" width="7.28515625" style="8" customWidth="1"/>
    <col min="1467" max="1467" width="21.42578125" style="8" customWidth="1"/>
    <col min="1468" max="1468" width="17.5703125" style="8" customWidth="1"/>
    <col min="1469" max="1469" width="20.140625" style="8" customWidth="1"/>
    <col min="1470" max="1470" width="16.28515625" style="8" customWidth="1"/>
    <col min="1471" max="1471" width="17.5703125" style="8" customWidth="1"/>
    <col min="1472" max="1472" width="6" style="8" customWidth="1"/>
    <col min="1473" max="1474" width="18.85546875" style="8" customWidth="1"/>
    <col min="1475" max="1476" width="20.140625" style="8" customWidth="1"/>
    <col min="1477" max="1477" width="6" style="8" customWidth="1"/>
    <col min="1478" max="1478" width="12.42578125" style="8" customWidth="1"/>
    <col min="1479" max="1479" width="18.85546875" style="8" customWidth="1"/>
    <col min="1480" max="1481" width="15" style="8" customWidth="1"/>
    <col min="1482" max="1482" width="7.28515625" style="8" customWidth="1"/>
    <col min="1483" max="1483" width="11.140625" style="8" customWidth="1"/>
    <col min="1484" max="1484" width="13.7109375" style="8" customWidth="1"/>
    <col min="1485" max="1485" width="18.85546875" style="8" customWidth="1"/>
    <col min="1486" max="1486" width="17.5703125" style="8" customWidth="1"/>
    <col min="1487" max="1487" width="25.28515625" style="8" customWidth="1"/>
    <col min="1488" max="1488" width="20.140625" style="8" customWidth="1"/>
    <col min="1489" max="1489" width="15" style="8" customWidth="1"/>
    <col min="1490" max="1490" width="17.5703125" style="8" customWidth="1"/>
    <col min="1491" max="1491" width="16.28515625" style="8" customWidth="1"/>
    <col min="1492" max="1493" width="15" style="8" customWidth="1"/>
    <col min="1494" max="1494" width="17.5703125" style="8" customWidth="1"/>
    <col min="1495" max="1495" width="20.140625" style="8" customWidth="1"/>
    <col min="1496" max="1496" width="16.28515625" style="8" customWidth="1"/>
    <col min="1497" max="1498" width="25.28515625" style="8" customWidth="1"/>
    <col min="1499" max="1499" width="18.85546875" style="8" customWidth="1"/>
    <col min="1500" max="1501" width="20.140625" style="8" customWidth="1"/>
    <col min="1502" max="1502" width="11.140625" style="8" customWidth="1"/>
    <col min="1503" max="1503" width="29.140625" style="8" customWidth="1"/>
    <col min="1504" max="1504" width="34.28515625" style="8" customWidth="1"/>
    <col min="1505" max="1506" width="9.85546875" style="8" customWidth="1"/>
    <col min="1507" max="1507" width="17.5703125" style="8" customWidth="1"/>
    <col min="1508" max="1508" width="18.85546875" style="8" customWidth="1"/>
    <col min="1509" max="1509" width="9.85546875" style="8" customWidth="1"/>
    <col min="1510" max="1511" width="6" style="8" customWidth="1"/>
    <col min="1512" max="1512" width="13.7109375" style="8" customWidth="1"/>
    <col min="1513" max="1514" width="15" style="8" customWidth="1"/>
    <col min="1515" max="1515" width="17.5703125" style="8" customWidth="1"/>
    <col min="1516" max="1516" width="9.85546875" style="8" customWidth="1"/>
    <col min="1517" max="1517" width="7.28515625" style="8" customWidth="1"/>
    <col min="1518" max="1518" width="6" style="8" customWidth="1"/>
    <col min="1519" max="1524" width="17.5703125" style="8" customWidth="1"/>
    <col min="1525" max="1667" width="20.140625" style="8" customWidth="1"/>
    <col min="1668" max="1707" width="12.42578125" style="8" customWidth="1"/>
    <col min="1708" max="1708" width="20.140625" style="8" customWidth="1"/>
    <col min="1709" max="1709" width="21.42578125" style="8" customWidth="1"/>
    <col min="1710" max="1710" width="22.7109375" style="8" customWidth="1"/>
    <col min="1711" max="1711" width="13.7109375" style="8" customWidth="1"/>
    <col min="1712" max="1712" width="15" style="8" customWidth="1"/>
    <col min="1713" max="1715" width="17.5703125" style="8" customWidth="1"/>
    <col min="1716" max="1716" width="16.28515625" style="8" customWidth="1"/>
    <col min="1717" max="1717" width="15" style="8" customWidth="1"/>
    <col min="1718" max="1719" width="12.42578125" style="8" customWidth="1"/>
    <col min="1720" max="1721" width="17.5703125" style="8" customWidth="1"/>
    <col min="1722" max="1722" width="7.28515625" style="8" customWidth="1"/>
    <col min="1723" max="1723" width="21.42578125" style="8" customWidth="1"/>
    <col min="1724" max="1724" width="17.5703125" style="8" customWidth="1"/>
    <col min="1725" max="1725" width="20.140625" style="8" customWidth="1"/>
    <col min="1726" max="1726" width="16.28515625" style="8" customWidth="1"/>
    <col min="1727" max="1727" width="17.5703125" style="8" customWidth="1"/>
    <col min="1728" max="1728" width="6" style="8" customWidth="1"/>
    <col min="1729" max="1730" width="18.85546875" style="8" customWidth="1"/>
    <col min="1731" max="1732" width="20.140625" style="8" customWidth="1"/>
    <col min="1733" max="1733" width="6" style="8" customWidth="1"/>
    <col min="1734" max="1734" width="12.42578125" style="8" customWidth="1"/>
    <col min="1735" max="1735" width="18.85546875" style="8" customWidth="1"/>
    <col min="1736" max="1737" width="15" style="8" customWidth="1"/>
    <col min="1738" max="1738" width="7.28515625" style="8" customWidth="1"/>
    <col min="1739" max="1739" width="11.140625" style="8" customWidth="1"/>
    <col min="1740" max="1740" width="13.7109375" style="8" customWidth="1"/>
    <col min="1741" max="1741" width="18.85546875" style="8" customWidth="1"/>
    <col min="1742" max="1742" width="17.5703125" style="8" customWidth="1"/>
    <col min="1743" max="1743" width="25.28515625" style="8" customWidth="1"/>
    <col min="1744" max="1744" width="20.140625" style="8" customWidth="1"/>
    <col min="1745" max="1745" width="15" style="8" customWidth="1"/>
    <col min="1746" max="1746" width="17.5703125" style="8" customWidth="1"/>
    <col min="1747" max="1747" width="16.28515625" style="8" customWidth="1"/>
    <col min="1748" max="1749" width="15" style="8" customWidth="1"/>
    <col min="1750" max="1750" width="17.5703125" style="8" customWidth="1"/>
    <col min="1751" max="1751" width="20.140625" style="8" customWidth="1"/>
    <col min="1752" max="1752" width="16.28515625" style="8" customWidth="1"/>
    <col min="1753" max="1754" width="25.28515625" style="8" customWidth="1"/>
    <col min="1755" max="1755" width="18.85546875" style="8" customWidth="1"/>
    <col min="1756" max="1757" width="20.140625" style="8" customWidth="1"/>
    <col min="1758" max="1758" width="11.140625" style="8" customWidth="1"/>
    <col min="1759" max="1759" width="29.140625" style="8" customWidth="1"/>
    <col min="1760" max="1760" width="34.28515625" style="8" customWidth="1"/>
    <col min="1761" max="1762" width="9.85546875" style="8" customWidth="1"/>
    <col min="1763" max="1763" width="17.5703125" style="8" customWidth="1"/>
    <col min="1764" max="1764" width="18.85546875" style="8" customWidth="1"/>
    <col min="1765" max="1765" width="9.85546875" style="8" customWidth="1"/>
    <col min="1766" max="1767" width="6" style="8" customWidth="1"/>
    <col min="1768" max="1768" width="13.7109375" style="8" customWidth="1"/>
    <col min="1769" max="1770" width="15" style="8" customWidth="1"/>
    <col min="1771" max="1771" width="17.5703125" style="8" customWidth="1"/>
    <col min="1772" max="1772" width="9.85546875" style="8" customWidth="1"/>
    <col min="1773" max="1773" width="7.28515625" style="8" customWidth="1"/>
    <col min="1774" max="1774" width="6" style="8" customWidth="1"/>
    <col min="1775" max="1780" width="17.5703125" style="8" customWidth="1"/>
    <col min="1781" max="1923" width="20.140625" style="8" customWidth="1"/>
    <col min="1924" max="1963" width="12.42578125" style="8" customWidth="1"/>
    <col min="1964" max="1964" width="20.140625" style="8" customWidth="1"/>
    <col min="1965" max="1965" width="21.42578125" style="8" customWidth="1"/>
    <col min="1966" max="1966" width="22.7109375" style="8" customWidth="1"/>
    <col min="1967" max="1967" width="13.7109375" style="8" customWidth="1"/>
    <col min="1968" max="1968" width="15" style="8" customWidth="1"/>
    <col min="1969" max="1971" width="17.5703125" style="8" customWidth="1"/>
    <col min="1972" max="1972" width="16.28515625" style="8" customWidth="1"/>
    <col min="1973" max="1973" width="15" style="8" customWidth="1"/>
    <col min="1974" max="1975" width="12.42578125" style="8" customWidth="1"/>
    <col min="1976" max="1977" width="17.5703125" style="8" customWidth="1"/>
    <col min="1978" max="1978" width="7.28515625" style="8" customWidth="1"/>
    <col min="1979" max="1979" width="21.42578125" style="8" customWidth="1"/>
    <col min="1980" max="1980" width="17.5703125" style="8" customWidth="1"/>
    <col min="1981" max="1981" width="20.140625" style="8" customWidth="1"/>
    <col min="1982" max="1982" width="16.28515625" style="8" customWidth="1"/>
    <col min="1983" max="1983" width="17.5703125" style="8" customWidth="1"/>
    <col min="1984" max="1984" width="6" style="8" customWidth="1"/>
    <col min="1985" max="1986" width="18.85546875" style="8" customWidth="1"/>
    <col min="1987" max="1988" width="20.140625" style="8" customWidth="1"/>
    <col min="1989" max="1989" width="6" style="8" customWidth="1"/>
    <col min="1990" max="1990" width="12.42578125" style="8" customWidth="1"/>
    <col min="1991" max="1991" width="18.85546875" style="8" customWidth="1"/>
    <col min="1992" max="1993" width="15" style="8" customWidth="1"/>
    <col min="1994" max="1994" width="7.28515625" style="8" customWidth="1"/>
    <col min="1995" max="1995" width="11.140625" style="8" customWidth="1"/>
    <col min="1996" max="1996" width="13.7109375" style="8" customWidth="1"/>
    <col min="1997" max="1997" width="18.85546875" style="8" customWidth="1"/>
    <col min="1998" max="1998" width="17.5703125" style="8" customWidth="1"/>
    <col min="1999" max="1999" width="25.28515625" style="8" customWidth="1"/>
    <col min="2000" max="2000" width="20.140625" style="8" customWidth="1"/>
    <col min="2001" max="2001" width="15" style="8" customWidth="1"/>
    <col min="2002" max="2002" width="17.5703125" style="8" customWidth="1"/>
    <col min="2003" max="2003" width="16.28515625" style="8" customWidth="1"/>
    <col min="2004" max="2005" width="15" style="8" customWidth="1"/>
    <col min="2006" max="2006" width="17.5703125" style="8" customWidth="1"/>
    <col min="2007" max="2007" width="20.140625" style="8" customWidth="1"/>
    <col min="2008" max="2008" width="16.28515625" style="8" customWidth="1"/>
    <col min="2009" max="2010" width="25.28515625" style="8" customWidth="1"/>
    <col min="2011" max="2011" width="18.85546875" style="8" customWidth="1"/>
    <col min="2012" max="2013" width="20.140625" style="8" customWidth="1"/>
    <col min="2014" max="2014" width="11.140625" style="8" customWidth="1"/>
    <col min="2015" max="2015" width="29.140625" style="8" customWidth="1"/>
    <col min="2016" max="2016" width="34.28515625" style="8" customWidth="1"/>
    <col min="2017" max="2018" width="9.85546875" style="8" customWidth="1"/>
    <col min="2019" max="2019" width="17.5703125" style="8" customWidth="1"/>
    <col min="2020" max="2020" width="18.85546875" style="8" customWidth="1"/>
    <col min="2021" max="2021" width="9.85546875" style="8" customWidth="1"/>
    <col min="2022" max="2023" width="6" style="8" customWidth="1"/>
    <col min="2024" max="2024" width="13.7109375" style="8" customWidth="1"/>
    <col min="2025" max="2026" width="15" style="8" customWidth="1"/>
    <col min="2027" max="2027" width="17.5703125" style="8" customWidth="1"/>
    <col min="2028" max="2028" width="9.85546875" style="8" customWidth="1"/>
    <col min="2029" max="2029" width="7.28515625" style="8" customWidth="1"/>
    <col min="2030" max="2030" width="6" style="8" customWidth="1"/>
    <col min="2031" max="2036" width="17.5703125" style="8" customWidth="1"/>
    <col min="2037" max="2179" width="20.140625" style="8" customWidth="1"/>
    <col min="2180" max="2219" width="12.42578125" style="8" customWidth="1"/>
    <col min="2220" max="2220" width="20.140625" style="8" customWidth="1"/>
    <col min="2221" max="2221" width="21.42578125" style="8" customWidth="1"/>
    <col min="2222" max="2222" width="22.7109375" style="8" customWidth="1"/>
    <col min="2223" max="2223" width="13.7109375" style="8" customWidth="1"/>
    <col min="2224" max="2224" width="15" style="8" customWidth="1"/>
    <col min="2225" max="2227" width="17.5703125" style="8" customWidth="1"/>
    <col min="2228" max="2228" width="16.28515625" style="8" customWidth="1"/>
    <col min="2229" max="2229" width="15" style="8" customWidth="1"/>
    <col min="2230" max="2231" width="12.42578125" style="8" customWidth="1"/>
    <col min="2232" max="2233" width="17.5703125" style="8" customWidth="1"/>
    <col min="2234" max="2234" width="7.28515625" style="8" customWidth="1"/>
    <col min="2235" max="2235" width="21.42578125" style="8" customWidth="1"/>
    <col min="2236" max="2236" width="17.5703125" style="8" customWidth="1"/>
    <col min="2237" max="2237" width="20.140625" style="8" customWidth="1"/>
    <col min="2238" max="2238" width="16.28515625" style="8" customWidth="1"/>
    <col min="2239" max="2239" width="17.5703125" style="8" customWidth="1"/>
    <col min="2240" max="2240" width="6" style="8" customWidth="1"/>
    <col min="2241" max="2242" width="18.85546875" style="8" customWidth="1"/>
    <col min="2243" max="2244" width="20.140625" style="8" customWidth="1"/>
    <col min="2245" max="2245" width="6" style="8" customWidth="1"/>
    <col min="2246" max="2246" width="12.42578125" style="8" customWidth="1"/>
    <col min="2247" max="2247" width="18.85546875" style="8" customWidth="1"/>
    <col min="2248" max="2249" width="15" style="8" customWidth="1"/>
    <col min="2250" max="2250" width="7.28515625" style="8" customWidth="1"/>
    <col min="2251" max="2251" width="11.140625" style="8" customWidth="1"/>
    <col min="2252" max="2252" width="13.7109375" style="8" customWidth="1"/>
    <col min="2253" max="2253" width="18.85546875" style="8" customWidth="1"/>
    <col min="2254" max="2254" width="17.5703125" style="8" customWidth="1"/>
    <col min="2255" max="2255" width="25.28515625" style="8" customWidth="1"/>
    <col min="2256" max="2256" width="20.140625" style="8" customWidth="1"/>
    <col min="2257" max="2257" width="15" style="8" customWidth="1"/>
    <col min="2258" max="2258" width="17.5703125" style="8" customWidth="1"/>
    <col min="2259" max="2259" width="16.28515625" style="8" customWidth="1"/>
    <col min="2260" max="2261" width="15" style="8" customWidth="1"/>
    <col min="2262" max="2262" width="17.5703125" style="8" customWidth="1"/>
    <col min="2263" max="2263" width="20.140625" style="8" customWidth="1"/>
    <col min="2264" max="2264" width="16.28515625" style="8" customWidth="1"/>
    <col min="2265" max="2266" width="25.28515625" style="8" customWidth="1"/>
    <col min="2267" max="2267" width="18.85546875" style="8" customWidth="1"/>
    <col min="2268" max="2269" width="20.140625" style="8" customWidth="1"/>
    <col min="2270" max="2270" width="11.140625" style="8" customWidth="1"/>
    <col min="2271" max="2271" width="29.140625" style="8" customWidth="1"/>
    <col min="2272" max="2272" width="34.28515625" style="8" customWidth="1"/>
    <col min="2273" max="2274" width="9.85546875" style="8" customWidth="1"/>
    <col min="2275" max="2275" width="17.5703125" style="8" customWidth="1"/>
    <col min="2276" max="2276" width="18.85546875" style="8" customWidth="1"/>
    <col min="2277" max="2277" width="9.85546875" style="8" customWidth="1"/>
    <col min="2278" max="2279" width="6" style="8" customWidth="1"/>
    <col min="2280" max="2280" width="13.7109375" style="8" customWidth="1"/>
    <col min="2281" max="2282" width="15" style="8" customWidth="1"/>
    <col min="2283" max="2283" width="17.5703125" style="8" customWidth="1"/>
    <col min="2284" max="2284" width="9.85546875" style="8" customWidth="1"/>
    <col min="2285" max="2285" width="7.28515625" style="8" customWidth="1"/>
    <col min="2286" max="2286" width="6" style="8" customWidth="1"/>
    <col min="2287" max="2292" width="17.5703125" style="8" customWidth="1"/>
    <col min="2293" max="2435" width="20.140625" style="8" customWidth="1"/>
    <col min="2436" max="2475" width="12.42578125" style="8" customWidth="1"/>
    <col min="2476" max="2476" width="20.140625" style="8" customWidth="1"/>
    <col min="2477" max="2477" width="21.42578125" style="8" customWidth="1"/>
    <col min="2478" max="2478" width="22.7109375" style="8" customWidth="1"/>
    <col min="2479" max="2479" width="13.7109375" style="8" customWidth="1"/>
    <col min="2480" max="2480" width="15" style="8" customWidth="1"/>
    <col min="2481" max="2483" width="17.5703125" style="8" customWidth="1"/>
    <col min="2484" max="2484" width="16.28515625" style="8" customWidth="1"/>
    <col min="2485" max="2485" width="15" style="8" customWidth="1"/>
    <col min="2486" max="2487" width="12.42578125" style="8" customWidth="1"/>
    <col min="2488" max="2489" width="17.5703125" style="8" customWidth="1"/>
    <col min="2490" max="2490" width="7.28515625" style="8" customWidth="1"/>
    <col min="2491" max="2491" width="21.42578125" style="8" customWidth="1"/>
    <col min="2492" max="2492" width="17.5703125" style="8" customWidth="1"/>
    <col min="2493" max="2493" width="20.140625" style="8" customWidth="1"/>
    <col min="2494" max="2494" width="16.28515625" style="8" customWidth="1"/>
    <col min="2495" max="2495" width="17.5703125" style="8" customWidth="1"/>
    <col min="2496" max="2496" width="6" style="8" customWidth="1"/>
    <col min="2497" max="2498" width="18.85546875" style="8" customWidth="1"/>
    <col min="2499" max="2500" width="20.140625" style="8" customWidth="1"/>
    <col min="2501" max="2501" width="6" style="8" customWidth="1"/>
    <col min="2502" max="2502" width="12.42578125" style="8" customWidth="1"/>
    <col min="2503" max="2503" width="18.85546875" style="8" customWidth="1"/>
    <col min="2504" max="2505" width="15" style="8" customWidth="1"/>
    <col min="2506" max="2506" width="7.28515625" style="8" customWidth="1"/>
    <col min="2507" max="2507" width="11.140625" style="8" customWidth="1"/>
    <col min="2508" max="2508" width="13.7109375" style="8" customWidth="1"/>
    <col min="2509" max="2509" width="18.85546875" style="8" customWidth="1"/>
    <col min="2510" max="2510" width="17.5703125" style="8" customWidth="1"/>
    <col min="2511" max="2511" width="25.28515625" style="8" customWidth="1"/>
    <col min="2512" max="2512" width="20.140625" style="8" customWidth="1"/>
    <col min="2513" max="2513" width="15" style="8" customWidth="1"/>
    <col min="2514" max="2514" width="17.5703125" style="8" customWidth="1"/>
    <col min="2515" max="2515" width="16.28515625" style="8" customWidth="1"/>
    <col min="2516" max="2517" width="15" style="8" customWidth="1"/>
    <col min="2518" max="2518" width="17.5703125" style="8" customWidth="1"/>
    <col min="2519" max="2519" width="20.140625" style="8" customWidth="1"/>
    <col min="2520" max="2520" width="16.28515625" style="8" customWidth="1"/>
    <col min="2521" max="2522" width="25.28515625" style="8" customWidth="1"/>
    <col min="2523" max="2523" width="18.85546875" style="8" customWidth="1"/>
    <col min="2524" max="2525" width="20.140625" style="8" customWidth="1"/>
    <col min="2526" max="2526" width="11.140625" style="8" customWidth="1"/>
    <col min="2527" max="2527" width="29.140625" style="8" customWidth="1"/>
    <col min="2528" max="2528" width="34.28515625" style="8" customWidth="1"/>
    <col min="2529" max="2530" width="9.85546875" style="8" customWidth="1"/>
    <col min="2531" max="2531" width="17.5703125" style="8" customWidth="1"/>
    <col min="2532" max="2532" width="18.85546875" style="8" customWidth="1"/>
    <col min="2533" max="2533" width="9.85546875" style="8" customWidth="1"/>
    <col min="2534" max="2535" width="6" style="8" customWidth="1"/>
    <col min="2536" max="2536" width="13.7109375" style="8" customWidth="1"/>
    <col min="2537" max="2538" width="15" style="8" customWidth="1"/>
    <col min="2539" max="2539" width="17.5703125" style="8" customWidth="1"/>
    <col min="2540" max="2540" width="9.85546875" style="8" customWidth="1"/>
    <col min="2541" max="2541" width="7.28515625" style="8" customWidth="1"/>
    <col min="2542" max="2542" width="6" style="8" customWidth="1"/>
    <col min="2543" max="2548" width="17.5703125" style="8" customWidth="1"/>
    <col min="2549" max="2691" width="20.140625" style="8" customWidth="1"/>
    <col min="2692" max="2731" width="12.42578125" style="8" customWidth="1"/>
    <col min="2732" max="2732" width="20.140625" style="8" customWidth="1"/>
    <col min="2733" max="2733" width="21.42578125" style="8" customWidth="1"/>
    <col min="2734" max="2734" width="22.7109375" style="8" customWidth="1"/>
    <col min="2735" max="2735" width="13.7109375" style="8" customWidth="1"/>
    <col min="2736" max="2736" width="15" style="8" customWidth="1"/>
    <col min="2737" max="2739" width="17.5703125" style="8" customWidth="1"/>
    <col min="2740" max="2740" width="16.28515625" style="8" customWidth="1"/>
    <col min="2741" max="2741" width="15" style="8" customWidth="1"/>
    <col min="2742" max="2743" width="12.42578125" style="8" customWidth="1"/>
    <col min="2744" max="2745" width="17.5703125" style="8" customWidth="1"/>
    <col min="2746" max="2746" width="7.28515625" style="8" customWidth="1"/>
    <col min="2747" max="2747" width="21.42578125" style="8" customWidth="1"/>
    <col min="2748" max="2748" width="17.5703125" style="8" customWidth="1"/>
    <col min="2749" max="2749" width="20.140625" style="8" customWidth="1"/>
    <col min="2750" max="2750" width="16.28515625" style="8" customWidth="1"/>
    <col min="2751" max="2751" width="17.5703125" style="8" customWidth="1"/>
    <col min="2752" max="2752" width="6" style="8" customWidth="1"/>
    <col min="2753" max="2754" width="18.85546875" style="8" customWidth="1"/>
    <col min="2755" max="2756" width="20.140625" style="8" customWidth="1"/>
    <col min="2757" max="2757" width="6" style="8" customWidth="1"/>
    <col min="2758" max="2758" width="12.42578125" style="8" customWidth="1"/>
    <col min="2759" max="2759" width="18.85546875" style="8" customWidth="1"/>
    <col min="2760" max="2761" width="15" style="8" customWidth="1"/>
    <col min="2762" max="2762" width="7.28515625" style="8" customWidth="1"/>
    <col min="2763" max="2763" width="11.140625" style="8" customWidth="1"/>
    <col min="2764" max="2764" width="13.7109375" style="8" customWidth="1"/>
    <col min="2765" max="2765" width="18.85546875" style="8" customWidth="1"/>
    <col min="2766" max="2766" width="17.5703125" style="8" customWidth="1"/>
    <col min="2767" max="2767" width="25.28515625" style="8" customWidth="1"/>
    <col min="2768" max="2768" width="20.140625" style="8" customWidth="1"/>
    <col min="2769" max="2769" width="15" style="8" customWidth="1"/>
    <col min="2770" max="2770" width="17.5703125" style="8" customWidth="1"/>
    <col min="2771" max="2771" width="16.28515625" style="8" customWidth="1"/>
    <col min="2772" max="2773" width="15" style="8" customWidth="1"/>
    <col min="2774" max="2774" width="17.5703125" style="8" customWidth="1"/>
    <col min="2775" max="2775" width="20.140625" style="8" customWidth="1"/>
    <col min="2776" max="2776" width="16.28515625" style="8" customWidth="1"/>
    <col min="2777" max="2778" width="25.28515625" style="8" customWidth="1"/>
    <col min="2779" max="2779" width="18.85546875" style="8" customWidth="1"/>
    <col min="2780" max="2781" width="20.140625" style="8" customWidth="1"/>
    <col min="2782" max="2782" width="11.140625" style="8" customWidth="1"/>
    <col min="2783" max="2783" width="29.140625" style="8" customWidth="1"/>
    <col min="2784" max="2784" width="34.28515625" style="8" customWidth="1"/>
    <col min="2785" max="2786" width="9.85546875" style="8" customWidth="1"/>
    <col min="2787" max="2787" width="17.5703125" style="8" customWidth="1"/>
    <col min="2788" max="2788" width="18.85546875" style="8" customWidth="1"/>
    <col min="2789" max="2789" width="9.85546875" style="8" customWidth="1"/>
    <col min="2790" max="2791" width="6" style="8" customWidth="1"/>
    <col min="2792" max="2792" width="13.7109375" style="8" customWidth="1"/>
    <col min="2793" max="2794" width="15" style="8" customWidth="1"/>
    <col min="2795" max="2795" width="17.5703125" style="8" customWidth="1"/>
    <col min="2796" max="2796" width="9.85546875" style="8" customWidth="1"/>
    <col min="2797" max="2797" width="7.28515625" style="8" customWidth="1"/>
    <col min="2798" max="2798" width="6" style="8" customWidth="1"/>
    <col min="2799" max="2804" width="17.5703125" style="8" customWidth="1"/>
    <col min="2805" max="2947" width="20.140625" style="8" customWidth="1"/>
    <col min="2948" max="2987" width="12.42578125" style="8" customWidth="1"/>
    <col min="2988" max="2988" width="20.140625" style="8" customWidth="1"/>
    <col min="2989" max="2989" width="21.42578125" style="8" customWidth="1"/>
    <col min="2990" max="2990" width="22.7109375" style="8" customWidth="1"/>
    <col min="2991" max="2991" width="13.7109375" style="8" customWidth="1"/>
    <col min="2992" max="2992" width="15" style="8" customWidth="1"/>
    <col min="2993" max="2995" width="17.5703125" style="8" customWidth="1"/>
    <col min="2996" max="2996" width="16.28515625" style="8" customWidth="1"/>
    <col min="2997" max="2997" width="15" style="8" customWidth="1"/>
    <col min="2998" max="2999" width="12.42578125" style="8" customWidth="1"/>
    <col min="3000" max="3001" width="17.5703125" style="8" customWidth="1"/>
    <col min="3002" max="3002" width="7.28515625" style="8" customWidth="1"/>
    <col min="3003" max="3003" width="21.42578125" style="8" customWidth="1"/>
    <col min="3004" max="3004" width="17.5703125" style="8" customWidth="1"/>
    <col min="3005" max="3005" width="20.140625" style="8" customWidth="1"/>
    <col min="3006" max="3006" width="16.28515625" style="8" customWidth="1"/>
    <col min="3007" max="3007" width="17.5703125" style="8" customWidth="1"/>
    <col min="3008" max="3008" width="6" style="8" customWidth="1"/>
    <col min="3009" max="3010" width="18.85546875" style="8" customWidth="1"/>
    <col min="3011" max="3012" width="20.140625" style="8" customWidth="1"/>
    <col min="3013" max="3013" width="6" style="8" customWidth="1"/>
    <col min="3014" max="3014" width="12.42578125" style="8" customWidth="1"/>
    <col min="3015" max="3015" width="18.85546875" style="8" customWidth="1"/>
    <col min="3016" max="3017" width="15" style="8" customWidth="1"/>
    <col min="3018" max="3018" width="7.28515625" style="8" customWidth="1"/>
    <col min="3019" max="3019" width="11.140625" style="8" customWidth="1"/>
    <col min="3020" max="3020" width="13.7109375" style="8" customWidth="1"/>
    <col min="3021" max="3021" width="18.85546875" style="8" customWidth="1"/>
    <col min="3022" max="3022" width="17.5703125" style="8" customWidth="1"/>
    <col min="3023" max="3023" width="25.28515625" style="8" customWidth="1"/>
    <col min="3024" max="3024" width="20.140625" style="8" customWidth="1"/>
    <col min="3025" max="3025" width="15" style="8" customWidth="1"/>
    <col min="3026" max="3026" width="17.5703125" style="8" customWidth="1"/>
    <col min="3027" max="3027" width="16.28515625" style="8" customWidth="1"/>
    <col min="3028" max="3029" width="15" style="8" customWidth="1"/>
    <col min="3030" max="3030" width="17.5703125" style="8" customWidth="1"/>
    <col min="3031" max="3031" width="20.140625" style="8" customWidth="1"/>
    <col min="3032" max="3032" width="16.28515625" style="8" customWidth="1"/>
    <col min="3033" max="3034" width="25.28515625" style="8" customWidth="1"/>
    <col min="3035" max="3035" width="18.85546875" style="8" customWidth="1"/>
    <col min="3036" max="3037" width="20.140625" style="8" customWidth="1"/>
    <col min="3038" max="3038" width="11.140625" style="8" customWidth="1"/>
    <col min="3039" max="3039" width="29.140625" style="8" customWidth="1"/>
    <col min="3040" max="3040" width="34.28515625" style="8" customWidth="1"/>
    <col min="3041" max="3042" width="9.85546875" style="8" customWidth="1"/>
    <col min="3043" max="3043" width="17.5703125" style="8" customWidth="1"/>
    <col min="3044" max="3044" width="18.85546875" style="8" customWidth="1"/>
    <col min="3045" max="3045" width="9.85546875" style="8" customWidth="1"/>
    <col min="3046" max="3047" width="6" style="8" customWidth="1"/>
    <col min="3048" max="3048" width="13.7109375" style="8" customWidth="1"/>
    <col min="3049" max="3050" width="15" style="8" customWidth="1"/>
    <col min="3051" max="3051" width="17.5703125" style="8" customWidth="1"/>
    <col min="3052" max="3052" width="9.85546875" style="8" customWidth="1"/>
    <col min="3053" max="3053" width="7.28515625" style="8" customWidth="1"/>
    <col min="3054" max="3054" width="6" style="8" customWidth="1"/>
    <col min="3055" max="3060" width="17.5703125" style="8" customWidth="1"/>
    <col min="3061" max="3203" width="20.140625" style="8" customWidth="1"/>
    <col min="3204" max="3243" width="12.42578125" style="8" customWidth="1"/>
    <col min="3244" max="3244" width="20.140625" style="8" customWidth="1"/>
    <col min="3245" max="3245" width="21.42578125" style="8" customWidth="1"/>
    <col min="3246" max="3246" width="22.7109375" style="8" customWidth="1"/>
    <col min="3247" max="3247" width="13.7109375" style="8" customWidth="1"/>
    <col min="3248" max="3248" width="15" style="8" customWidth="1"/>
    <col min="3249" max="3251" width="17.5703125" style="8" customWidth="1"/>
    <col min="3252" max="3252" width="16.28515625" style="8" customWidth="1"/>
    <col min="3253" max="3253" width="15" style="8" customWidth="1"/>
    <col min="3254" max="3255" width="12.42578125" style="8" customWidth="1"/>
    <col min="3256" max="3257" width="17.5703125" style="8" customWidth="1"/>
    <col min="3258" max="3258" width="7.28515625" style="8" customWidth="1"/>
    <col min="3259" max="3259" width="21.42578125" style="8" customWidth="1"/>
    <col min="3260" max="3260" width="17.5703125" style="8" customWidth="1"/>
    <col min="3261" max="3261" width="20.140625" style="8" customWidth="1"/>
    <col min="3262" max="3262" width="16.28515625" style="8" customWidth="1"/>
    <col min="3263" max="3263" width="17.5703125" style="8" customWidth="1"/>
    <col min="3264" max="3264" width="6" style="8" customWidth="1"/>
    <col min="3265" max="3266" width="18.85546875" style="8" customWidth="1"/>
    <col min="3267" max="3268" width="20.140625" style="8" customWidth="1"/>
    <col min="3269" max="3269" width="6" style="8" customWidth="1"/>
    <col min="3270" max="3270" width="12.42578125" style="8" customWidth="1"/>
    <col min="3271" max="3271" width="18.85546875" style="8" customWidth="1"/>
    <col min="3272" max="3273" width="15" style="8" customWidth="1"/>
    <col min="3274" max="3274" width="7.28515625" style="8" customWidth="1"/>
    <col min="3275" max="3275" width="11.140625" style="8" customWidth="1"/>
    <col min="3276" max="3276" width="13.7109375" style="8" customWidth="1"/>
    <col min="3277" max="3277" width="18.85546875" style="8" customWidth="1"/>
    <col min="3278" max="3278" width="17.5703125" style="8" customWidth="1"/>
    <col min="3279" max="3279" width="25.28515625" style="8" customWidth="1"/>
    <col min="3280" max="3280" width="20.140625" style="8" customWidth="1"/>
    <col min="3281" max="3281" width="15" style="8" customWidth="1"/>
    <col min="3282" max="3282" width="17.5703125" style="8" customWidth="1"/>
    <col min="3283" max="3283" width="16.28515625" style="8" customWidth="1"/>
    <col min="3284" max="3285" width="15" style="8" customWidth="1"/>
    <col min="3286" max="3286" width="17.5703125" style="8" customWidth="1"/>
    <col min="3287" max="3287" width="20.140625" style="8" customWidth="1"/>
    <col min="3288" max="3288" width="16.28515625" style="8" customWidth="1"/>
    <col min="3289" max="3290" width="25.28515625" style="8" customWidth="1"/>
    <col min="3291" max="3291" width="18.85546875" style="8" customWidth="1"/>
    <col min="3292" max="3293" width="20.140625" style="8" customWidth="1"/>
    <col min="3294" max="3294" width="11.140625" style="8" customWidth="1"/>
    <col min="3295" max="3295" width="29.140625" style="8" customWidth="1"/>
    <col min="3296" max="3296" width="34.28515625" style="8" customWidth="1"/>
    <col min="3297" max="3298" width="9.85546875" style="8" customWidth="1"/>
    <col min="3299" max="3299" width="17.5703125" style="8" customWidth="1"/>
    <col min="3300" max="3300" width="18.85546875" style="8" customWidth="1"/>
    <col min="3301" max="3301" width="9.85546875" style="8" customWidth="1"/>
    <col min="3302" max="3303" width="6" style="8" customWidth="1"/>
    <col min="3304" max="3304" width="13.7109375" style="8" customWidth="1"/>
    <col min="3305" max="3306" width="15" style="8" customWidth="1"/>
    <col min="3307" max="3307" width="17.5703125" style="8" customWidth="1"/>
    <col min="3308" max="3308" width="9.85546875" style="8" customWidth="1"/>
    <col min="3309" max="3309" width="7.28515625" style="8" customWidth="1"/>
    <col min="3310" max="3310" width="6" style="8" customWidth="1"/>
    <col min="3311" max="3316" width="17.5703125" style="8" customWidth="1"/>
    <col min="3317" max="3459" width="20.140625" style="8" customWidth="1"/>
    <col min="3460" max="3499" width="12.42578125" style="8" customWidth="1"/>
    <col min="3500" max="3500" width="20.140625" style="8" customWidth="1"/>
    <col min="3501" max="3501" width="21.42578125" style="8" customWidth="1"/>
    <col min="3502" max="3502" width="22.7109375" style="8" customWidth="1"/>
    <col min="3503" max="3503" width="13.7109375" style="8" customWidth="1"/>
    <col min="3504" max="3504" width="15" style="8" customWidth="1"/>
    <col min="3505" max="3507" width="17.5703125" style="8" customWidth="1"/>
    <col min="3508" max="3508" width="16.28515625" style="8" customWidth="1"/>
    <col min="3509" max="3509" width="15" style="8" customWidth="1"/>
    <col min="3510" max="3511" width="12.42578125" style="8" customWidth="1"/>
    <col min="3512" max="3513" width="17.5703125" style="8" customWidth="1"/>
    <col min="3514" max="3514" width="7.28515625" style="8" customWidth="1"/>
    <col min="3515" max="3515" width="21.42578125" style="8" customWidth="1"/>
    <col min="3516" max="3516" width="17.5703125" style="8" customWidth="1"/>
    <col min="3517" max="3517" width="20.140625" style="8" customWidth="1"/>
    <col min="3518" max="3518" width="16.28515625" style="8" customWidth="1"/>
    <col min="3519" max="3519" width="17.5703125" style="8" customWidth="1"/>
    <col min="3520" max="3520" width="6" style="8" customWidth="1"/>
    <col min="3521" max="3522" width="18.85546875" style="8" customWidth="1"/>
    <col min="3523" max="3524" width="20.140625" style="8" customWidth="1"/>
    <col min="3525" max="3525" width="6" style="8" customWidth="1"/>
    <col min="3526" max="3526" width="12.42578125" style="8" customWidth="1"/>
    <col min="3527" max="3527" width="18.85546875" style="8" customWidth="1"/>
    <col min="3528" max="3529" width="15" style="8" customWidth="1"/>
    <col min="3530" max="3530" width="7.28515625" style="8" customWidth="1"/>
    <col min="3531" max="3531" width="11.140625" style="8" customWidth="1"/>
    <col min="3532" max="3532" width="13.7109375" style="8" customWidth="1"/>
    <col min="3533" max="3533" width="18.85546875" style="8" customWidth="1"/>
    <col min="3534" max="3534" width="17.5703125" style="8" customWidth="1"/>
    <col min="3535" max="3535" width="25.28515625" style="8" customWidth="1"/>
    <col min="3536" max="3536" width="20.140625" style="8" customWidth="1"/>
    <col min="3537" max="3537" width="15" style="8" customWidth="1"/>
    <col min="3538" max="3538" width="17.5703125" style="8" customWidth="1"/>
    <col min="3539" max="3539" width="16.28515625" style="8" customWidth="1"/>
    <col min="3540" max="3541" width="15" style="8" customWidth="1"/>
    <col min="3542" max="3542" width="17.5703125" style="8" customWidth="1"/>
    <col min="3543" max="3543" width="20.140625" style="8" customWidth="1"/>
    <col min="3544" max="3544" width="16.28515625" style="8" customWidth="1"/>
    <col min="3545" max="3546" width="25.28515625" style="8" customWidth="1"/>
    <col min="3547" max="3547" width="18.85546875" style="8" customWidth="1"/>
    <col min="3548" max="3549" width="20.140625" style="8" customWidth="1"/>
    <col min="3550" max="3550" width="11.140625" style="8" customWidth="1"/>
    <col min="3551" max="3551" width="29.140625" style="8" customWidth="1"/>
    <col min="3552" max="3552" width="34.28515625" style="8" customWidth="1"/>
    <col min="3553" max="3554" width="9.85546875" style="8" customWidth="1"/>
    <col min="3555" max="3555" width="17.5703125" style="8" customWidth="1"/>
    <col min="3556" max="3556" width="18.85546875" style="8" customWidth="1"/>
    <col min="3557" max="3557" width="9.85546875" style="8" customWidth="1"/>
    <col min="3558" max="3559" width="6" style="8" customWidth="1"/>
    <col min="3560" max="3560" width="13.7109375" style="8" customWidth="1"/>
    <col min="3561" max="3562" width="15" style="8" customWidth="1"/>
    <col min="3563" max="3563" width="17.5703125" style="8" customWidth="1"/>
    <col min="3564" max="3564" width="9.85546875" style="8" customWidth="1"/>
    <col min="3565" max="3565" width="7.28515625" style="8" customWidth="1"/>
    <col min="3566" max="3566" width="6" style="8" customWidth="1"/>
    <col min="3567" max="3572" width="17.5703125" style="8" customWidth="1"/>
    <col min="3573" max="3715" width="20.140625" style="8" customWidth="1"/>
    <col min="3716" max="3755" width="12.42578125" style="8" customWidth="1"/>
    <col min="3756" max="3756" width="20.140625" style="8" customWidth="1"/>
    <col min="3757" max="3757" width="21.42578125" style="8" customWidth="1"/>
    <col min="3758" max="3758" width="22.7109375" style="8" customWidth="1"/>
    <col min="3759" max="3759" width="13.7109375" style="8" customWidth="1"/>
    <col min="3760" max="3760" width="15" style="8" customWidth="1"/>
    <col min="3761" max="3763" width="17.5703125" style="8" customWidth="1"/>
    <col min="3764" max="3764" width="16.28515625" style="8" customWidth="1"/>
    <col min="3765" max="3765" width="15" style="8" customWidth="1"/>
    <col min="3766" max="3767" width="12.42578125" style="8" customWidth="1"/>
    <col min="3768" max="3769" width="17.5703125" style="8" customWidth="1"/>
    <col min="3770" max="3770" width="7.28515625" style="8" customWidth="1"/>
    <col min="3771" max="3771" width="21.42578125" style="8" customWidth="1"/>
    <col min="3772" max="3772" width="17.5703125" style="8" customWidth="1"/>
    <col min="3773" max="3773" width="20.140625" style="8" customWidth="1"/>
    <col min="3774" max="3774" width="16.28515625" style="8" customWidth="1"/>
    <col min="3775" max="3775" width="17.5703125" style="8" customWidth="1"/>
    <col min="3776" max="3776" width="6" style="8" customWidth="1"/>
    <col min="3777" max="3778" width="18.85546875" style="8" customWidth="1"/>
    <col min="3779" max="3780" width="20.140625" style="8" customWidth="1"/>
    <col min="3781" max="3781" width="6" style="8" customWidth="1"/>
    <col min="3782" max="3782" width="12.42578125" style="8" customWidth="1"/>
    <col min="3783" max="3783" width="18.85546875" style="8" customWidth="1"/>
    <col min="3784" max="3785" width="15" style="8" customWidth="1"/>
    <col min="3786" max="3786" width="7.28515625" style="8" customWidth="1"/>
    <col min="3787" max="3787" width="11.140625" style="8" customWidth="1"/>
    <col min="3788" max="3788" width="13.7109375" style="8" customWidth="1"/>
    <col min="3789" max="3789" width="18.85546875" style="8" customWidth="1"/>
    <col min="3790" max="3790" width="17.5703125" style="8" customWidth="1"/>
    <col min="3791" max="3791" width="25.28515625" style="8" customWidth="1"/>
    <col min="3792" max="3792" width="20.140625" style="8" customWidth="1"/>
    <col min="3793" max="3793" width="15" style="8" customWidth="1"/>
    <col min="3794" max="3794" width="17.5703125" style="8" customWidth="1"/>
    <col min="3795" max="3795" width="16.28515625" style="8" customWidth="1"/>
    <col min="3796" max="3797" width="15" style="8" customWidth="1"/>
    <col min="3798" max="3798" width="17.5703125" style="8" customWidth="1"/>
    <col min="3799" max="3799" width="20.140625" style="8" customWidth="1"/>
    <col min="3800" max="3800" width="16.28515625" style="8" customWidth="1"/>
    <col min="3801" max="3802" width="25.28515625" style="8" customWidth="1"/>
    <col min="3803" max="3803" width="18.85546875" style="8" customWidth="1"/>
    <col min="3804" max="3805" width="20.140625" style="8" customWidth="1"/>
    <col min="3806" max="3806" width="11.140625" style="8" customWidth="1"/>
    <col min="3807" max="3807" width="29.140625" style="8" customWidth="1"/>
    <col min="3808" max="3808" width="34.28515625" style="8" customWidth="1"/>
    <col min="3809" max="3810" width="9.85546875" style="8" customWidth="1"/>
    <col min="3811" max="3811" width="17.5703125" style="8" customWidth="1"/>
    <col min="3812" max="3812" width="18.85546875" style="8" customWidth="1"/>
    <col min="3813" max="3813" width="9.85546875" style="8" customWidth="1"/>
    <col min="3814" max="3815" width="6" style="8" customWidth="1"/>
    <col min="3816" max="3816" width="13.7109375" style="8" customWidth="1"/>
    <col min="3817" max="3818" width="15" style="8" customWidth="1"/>
    <col min="3819" max="3819" width="17.5703125" style="8" customWidth="1"/>
    <col min="3820" max="3820" width="9.85546875" style="8" customWidth="1"/>
    <col min="3821" max="3821" width="7.28515625" style="8" customWidth="1"/>
    <col min="3822" max="3822" width="6" style="8" customWidth="1"/>
    <col min="3823" max="3828" width="17.5703125" style="8" customWidth="1"/>
    <col min="3829" max="3971" width="20.140625" style="8" customWidth="1"/>
    <col min="3972" max="4011" width="12.42578125" style="8" customWidth="1"/>
    <col min="4012" max="4012" width="20.140625" style="8" customWidth="1"/>
    <col min="4013" max="4013" width="21.42578125" style="8" customWidth="1"/>
    <col min="4014" max="4014" width="22.7109375" style="8" customWidth="1"/>
    <col min="4015" max="4015" width="13.7109375" style="8" customWidth="1"/>
    <col min="4016" max="4016" width="15" style="8" customWidth="1"/>
    <col min="4017" max="4019" width="17.5703125" style="8" customWidth="1"/>
    <col min="4020" max="4020" width="16.28515625" style="8" customWidth="1"/>
    <col min="4021" max="4021" width="15" style="8" customWidth="1"/>
    <col min="4022" max="4023" width="12.42578125" style="8" customWidth="1"/>
    <col min="4024" max="4025" width="17.5703125" style="8" customWidth="1"/>
    <col min="4026" max="4026" width="7.28515625" style="8" customWidth="1"/>
    <col min="4027" max="4027" width="21.42578125" style="8" customWidth="1"/>
    <col min="4028" max="4028" width="17.5703125" style="8" customWidth="1"/>
    <col min="4029" max="4029" width="20.140625" style="8" customWidth="1"/>
    <col min="4030" max="4030" width="16.28515625" style="8" customWidth="1"/>
    <col min="4031" max="4031" width="17.5703125" style="8" customWidth="1"/>
    <col min="4032" max="4032" width="6" style="8" customWidth="1"/>
    <col min="4033" max="4034" width="18.85546875" style="8" customWidth="1"/>
    <col min="4035" max="4036" width="20.140625" style="8" customWidth="1"/>
    <col min="4037" max="4037" width="6" style="8" customWidth="1"/>
    <col min="4038" max="4038" width="12.42578125" style="8" customWidth="1"/>
    <col min="4039" max="4039" width="18.85546875" style="8" customWidth="1"/>
    <col min="4040" max="4041" width="15" style="8" customWidth="1"/>
    <col min="4042" max="4042" width="7.28515625" style="8" customWidth="1"/>
    <col min="4043" max="4043" width="11.140625" style="8" customWidth="1"/>
    <col min="4044" max="4044" width="13.7109375" style="8" customWidth="1"/>
    <col min="4045" max="4045" width="18.85546875" style="8" customWidth="1"/>
    <col min="4046" max="4046" width="17.5703125" style="8" customWidth="1"/>
    <col min="4047" max="4047" width="25.28515625" style="8" customWidth="1"/>
    <col min="4048" max="4048" width="20.140625" style="8" customWidth="1"/>
    <col min="4049" max="4049" width="15" style="8" customWidth="1"/>
    <col min="4050" max="4050" width="17.5703125" style="8" customWidth="1"/>
    <col min="4051" max="4051" width="16.28515625" style="8" customWidth="1"/>
    <col min="4052" max="4053" width="15" style="8" customWidth="1"/>
    <col min="4054" max="4054" width="17.5703125" style="8" customWidth="1"/>
    <col min="4055" max="4055" width="20.140625" style="8" customWidth="1"/>
    <col min="4056" max="4056" width="16.28515625" style="8" customWidth="1"/>
    <col min="4057" max="4058" width="25.28515625" style="8" customWidth="1"/>
    <col min="4059" max="4059" width="18.85546875" style="8" customWidth="1"/>
    <col min="4060" max="4061" width="20.140625" style="8" customWidth="1"/>
    <col min="4062" max="4062" width="11.140625" style="8" customWidth="1"/>
    <col min="4063" max="4063" width="29.140625" style="8" customWidth="1"/>
    <col min="4064" max="4064" width="34.28515625" style="8" customWidth="1"/>
    <col min="4065" max="4066" width="9.85546875" style="8" customWidth="1"/>
    <col min="4067" max="4067" width="17.5703125" style="8" customWidth="1"/>
    <col min="4068" max="4068" width="18.85546875" style="8" customWidth="1"/>
    <col min="4069" max="4069" width="9.85546875" style="8" customWidth="1"/>
    <col min="4070" max="4071" width="6" style="8" customWidth="1"/>
    <col min="4072" max="4072" width="13.7109375" style="8" customWidth="1"/>
    <col min="4073" max="4074" width="15" style="8" customWidth="1"/>
    <col min="4075" max="4075" width="17.5703125" style="8" customWidth="1"/>
    <col min="4076" max="4076" width="9.85546875" style="8" customWidth="1"/>
    <col min="4077" max="4077" width="7.28515625" style="8" customWidth="1"/>
    <col min="4078" max="4078" width="6" style="8" customWidth="1"/>
    <col min="4079" max="4084" width="17.5703125" style="8" customWidth="1"/>
    <col min="4085" max="4227" width="20.140625" style="8" customWidth="1"/>
    <col min="4228" max="4267" width="12.42578125" style="8" customWidth="1"/>
    <col min="4268" max="4268" width="20.140625" style="8" customWidth="1"/>
    <col min="4269" max="4269" width="21.42578125" style="8" customWidth="1"/>
    <col min="4270" max="4270" width="22.7109375" style="8" customWidth="1"/>
    <col min="4271" max="4271" width="13.7109375" style="8" customWidth="1"/>
    <col min="4272" max="4272" width="15" style="8" customWidth="1"/>
    <col min="4273" max="4275" width="17.5703125" style="8" customWidth="1"/>
    <col min="4276" max="4276" width="16.28515625" style="8" customWidth="1"/>
    <col min="4277" max="4277" width="15" style="8" customWidth="1"/>
    <col min="4278" max="4279" width="12.42578125" style="8" customWidth="1"/>
    <col min="4280" max="4281" width="17.5703125" style="8" customWidth="1"/>
    <col min="4282" max="4282" width="7.28515625" style="8" customWidth="1"/>
    <col min="4283" max="4283" width="21.42578125" style="8" customWidth="1"/>
    <col min="4284" max="4284" width="17.5703125" style="8" customWidth="1"/>
    <col min="4285" max="4285" width="20.140625" style="8" customWidth="1"/>
    <col min="4286" max="4286" width="16.28515625" style="8" customWidth="1"/>
    <col min="4287" max="4287" width="17.5703125" style="8" customWidth="1"/>
    <col min="4288" max="4288" width="6" style="8" customWidth="1"/>
    <col min="4289" max="4290" width="18.85546875" style="8" customWidth="1"/>
    <col min="4291" max="4292" width="20.140625" style="8" customWidth="1"/>
    <col min="4293" max="4293" width="6" style="8" customWidth="1"/>
    <col min="4294" max="4294" width="12.42578125" style="8" customWidth="1"/>
    <col min="4295" max="4295" width="18.85546875" style="8" customWidth="1"/>
    <col min="4296" max="4297" width="15" style="8" customWidth="1"/>
    <col min="4298" max="4298" width="7.28515625" style="8" customWidth="1"/>
    <col min="4299" max="4299" width="11.140625" style="8" customWidth="1"/>
    <col min="4300" max="4300" width="13.7109375" style="8" customWidth="1"/>
    <col min="4301" max="4301" width="18.85546875" style="8" customWidth="1"/>
    <col min="4302" max="4302" width="17.5703125" style="8" customWidth="1"/>
    <col min="4303" max="4303" width="25.28515625" style="8" customWidth="1"/>
    <col min="4304" max="4304" width="20.140625" style="8" customWidth="1"/>
    <col min="4305" max="4305" width="15" style="8" customWidth="1"/>
    <col min="4306" max="4306" width="17.5703125" style="8" customWidth="1"/>
    <col min="4307" max="4307" width="16.28515625" style="8" customWidth="1"/>
    <col min="4308" max="4309" width="15" style="8" customWidth="1"/>
    <col min="4310" max="4310" width="17.5703125" style="8" customWidth="1"/>
    <col min="4311" max="4311" width="20.140625" style="8" customWidth="1"/>
    <col min="4312" max="4312" width="16.28515625" style="8" customWidth="1"/>
    <col min="4313" max="4314" width="25.28515625" style="8" customWidth="1"/>
    <col min="4315" max="4315" width="18.85546875" style="8" customWidth="1"/>
    <col min="4316" max="4317" width="20.140625" style="8" customWidth="1"/>
    <col min="4318" max="4318" width="11.140625" style="8" customWidth="1"/>
    <col min="4319" max="4319" width="29.140625" style="8" customWidth="1"/>
    <col min="4320" max="4320" width="34.28515625" style="8" customWidth="1"/>
    <col min="4321" max="4322" width="9.85546875" style="8" customWidth="1"/>
    <col min="4323" max="4323" width="17.5703125" style="8" customWidth="1"/>
    <col min="4324" max="4324" width="18.85546875" style="8" customWidth="1"/>
    <col min="4325" max="4325" width="9.85546875" style="8" customWidth="1"/>
    <col min="4326" max="4327" width="6" style="8" customWidth="1"/>
    <col min="4328" max="4328" width="13.7109375" style="8" customWidth="1"/>
    <col min="4329" max="4330" width="15" style="8" customWidth="1"/>
    <col min="4331" max="4331" width="17.5703125" style="8" customWidth="1"/>
    <col min="4332" max="4332" width="9.85546875" style="8" customWidth="1"/>
    <col min="4333" max="4333" width="7.28515625" style="8" customWidth="1"/>
    <col min="4334" max="4334" width="6" style="8" customWidth="1"/>
    <col min="4335" max="4340" width="17.5703125" style="8" customWidth="1"/>
    <col min="4341" max="4483" width="20.140625" style="8" customWidth="1"/>
    <col min="4484" max="4523" width="12.42578125" style="8" customWidth="1"/>
    <col min="4524" max="4524" width="20.140625" style="8" customWidth="1"/>
    <col min="4525" max="4525" width="21.42578125" style="8" customWidth="1"/>
    <col min="4526" max="4526" width="22.7109375" style="8" customWidth="1"/>
    <col min="4527" max="4527" width="13.7109375" style="8" customWidth="1"/>
    <col min="4528" max="4528" width="15" style="8" customWidth="1"/>
    <col min="4529" max="4531" width="17.5703125" style="8" customWidth="1"/>
    <col min="4532" max="4532" width="16.28515625" style="8" customWidth="1"/>
    <col min="4533" max="4533" width="15" style="8" customWidth="1"/>
    <col min="4534" max="4535" width="12.42578125" style="8" customWidth="1"/>
    <col min="4536" max="4537" width="17.5703125" style="8" customWidth="1"/>
    <col min="4538" max="4538" width="7.28515625" style="8" customWidth="1"/>
    <col min="4539" max="4539" width="21.42578125" style="8" customWidth="1"/>
    <col min="4540" max="4540" width="17.5703125" style="8" customWidth="1"/>
    <col min="4541" max="4541" width="20.140625" style="8" customWidth="1"/>
    <col min="4542" max="4542" width="16.28515625" style="8" customWidth="1"/>
    <col min="4543" max="4543" width="17.5703125" style="8" customWidth="1"/>
    <col min="4544" max="4544" width="6" style="8" customWidth="1"/>
    <col min="4545" max="4546" width="18.85546875" style="8" customWidth="1"/>
    <col min="4547" max="4548" width="20.140625" style="8" customWidth="1"/>
    <col min="4549" max="4549" width="6" style="8" customWidth="1"/>
    <col min="4550" max="4550" width="12.42578125" style="8" customWidth="1"/>
    <col min="4551" max="4551" width="18.85546875" style="8" customWidth="1"/>
    <col min="4552" max="4553" width="15" style="8" customWidth="1"/>
    <col min="4554" max="4554" width="7.28515625" style="8" customWidth="1"/>
    <col min="4555" max="4555" width="11.140625" style="8" customWidth="1"/>
    <col min="4556" max="4556" width="13.7109375" style="8" customWidth="1"/>
    <col min="4557" max="4557" width="18.85546875" style="8" customWidth="1"/>
    <col min="4558" max="4558" width="17.5703125" style="8" customWidth="1"/>
    <col min="4559" max="4559" width="25.28515625" style="8" customWidth="1"/>
    <col min="4560" max="4560" width="20.140625" style="8" customWidth="1"/>
    <col min="4561" max="4561" width="15" style="8" customWidth="1"/>
    <col min="4562" max="4562" width="17.5703125" style="8" customWidth="1"/>
    <col min="4563" max="4563" width="16.28515625" style="8" customWidth="1"/>
    <col min="4564" max="4565" width="15" style="8" customWidth="1"/>
    <col min="4566" max="4566" width="17.5703125" style="8" customWidth="1"/>
    <col min="4567" max="4567" width="20.140625" style="8" customWidth="1"/>
    <col min="4568" max="4568" width="16.28515625" style="8" customWidth="1"/>
    <col min="4569" max="4570" width="25.28515625" style="8" customWidth="1"/>
    <col min="4571" max="4571" width="18.85546875" style="8" customWidth="1"/>
    <col min="4572" max="4573" width="20.140625" style="8" customWidth="1"/>
    <col min="4574" max="4574" width="11.140625" style="8" customWidth="1"/>
    <col min="4575" max="4575" width="29.140625" style="8" customWidth="1"/>
    <col min="4576" max="4576" width="34.28515625" style="8" customWidth="1"/>
    <col min="4577" max="4578" width="9.85546875" style="8" customWidth="1"/>
    <col min="4579" max="4579" width="17.5703125" style="8" customWidth="1"/>
    <col min="4580" max="4580" width="18.85546875" style="8" customWidth="1"/>
    <col min="4581" max="4581" width="9.85546875" style="8" customWidth="1"/>
    <col min="4582" max="4583" width="6" style="8" customWidth="1"/>
    <col min="4584" max="4584" width="13.7109375" style="8" customWidth="1"/>
    <col min="4585" max="4586" width="15" style="8" customWidth="1"/>
    <col min="4587" max="4587" width="17.5703125" style="8" customWidth="1"/>
    <col min="4588" max="4588" width="9.85546875" style="8" customWidth="1"/>
    <col min="4589" max="4589" width="7.28515625" style="8" customWidth="1"/>
    <col min="4590" max="4590" width="6" style="8" customWidth="1"/>
    <col min="4591" max="4596" width="17.5703125" style="8" customWidth="1"/>
    <col min="4597" max="4739" width="20.140625" style="8" customWidth="1"/>
    <col min="4740" max="4779" width="12.42578125" style="8" customWidth="1"/>
    <col min="4780" max="4780" width="20.140625" style="8" customWidth="1"/>
    <col min="4781" max="4781" width="21.42578125" style="8" customWidth="1"/>
    <col min="4782" max="4782" width="22.7109375" style="8" customWidth="1"/>
    <col min="4783" max="4783" width="13.7109375" style="8" customWidth="1"/>
    <col min="4784" max="4784" width="15" style="8" customWidth="1"/>
    <col min="4785" max="4787" width="17.5703125" style="8" customWidth="1"/>
    <col min="4788" max="4788" width="16.28515625" style="8" customWidth="1"/>
    <col min="4789" max="4789" width="15" style="8" customWidth="1"/>
    <col min="4790" max="4791" width="12.42578125" style="8" customWidth="1"/>
    <col min="4792" max="4793" width="17.5703125" style="8" customWidth="1"/>
    <col min="4794" max="4794" width="7.28515625" style="8" customWidth="1"/>
    <col min="4795" max="4795" width="21.42578125" style="8" customWidth="1"/>
    <col min="4796" max="4796" width="17.5703125" style="8" customWidth="1"/>
    <col min="4797" max="4797" width="20.140625" style="8" customWidth="1"/>
    <col min="4798" max="4798" width="16.28515625" style="8" customWidth="1"/>
    <col min="4799" max="4799" width="17.5703125" style="8" customWidth="1"/>
    <col min="4800" max="4800" width="6" style="8" customWidth="1"/>
    <col min="4801" max="4802" width="18.85546875" style="8" customWidth="1"/>
    <col min="4803" max="4804" width="20.140625" style="8" customWidth="1"/>
    <col min="4805" max="4805" width="6" style="8" customWidth="1"/>
    <col min="4806" max="4806" width="12.42578125" style="8" customWidth="1"/>
    <col min="4807" max="4807" width="18.85546875" style="8" customWidth="1"/>
    <col min="4808" max="4809" width="15" style="8" customWidth="1"/>
    <col min="4810" max="4810" width="7.28515625" style="8" customWidth="1"/>
    <col min="4811" max="4811" width="11.140625" style="8" customWidth="1"/>
    <col min="4812" max="4812" width="13.7109375" style="8" customWidth="1"/>
    <col min="4813" max="4813" width="18.85546875" style="8" customWidth="1"/>
    <col min="4814" max="4814" width="17.5703125" style="8" customWidth="1"/>
    <col min="4815" max="4815" width="25.28515625" style="8" customWidth="1"/>
    <col min="4816" max="4816" width="20.140625" style="8" customWidth="1"/>
    <col min="4817" max="4817" width="15" style="8" customWidth="1"/>
    <col min="4818" max="4818" width="17.5703125" style="8" customWidth="1"/>
    <col min="4819" max="4819" width="16.28515625" style="8" customWidth="1"/>
    <col min="4820" max="4821" width="15" style="8" customWidth="1"/>
    <col min="4822" max="4822" width="17.5703125" style="8" customWidth="1"/>
    <col min="4823" max="4823" width="20.140625" style="8" customWidth="1"/>
    <col min="4824" max="4824" width="16.28515625" style="8" customWidth="1"/>
    <col min="4825" max="4826" width="25.28515625" style="8" customWidth="1"/>
    <col min="4827" max="4827" width="18.85546875" style="8" customWidth="1"/>
    <col min="4828" max="4829" width="20.140625" style="8" customWidth="1"/>
    <col min="4830" max="4830" width="11.140625" style="8" customWidth="1"/>
    <col min="4831" max="4831" width="29.140625" style="8" customWidth="1"/>
    <col min="4832" max="4832" width="34.28515625" style="8" customWidth="1"/>
    <col min="4833" max="4834" width="9.85546875" style="8" customWidth="1"/>
    <col min="4835" max="4835" width="17.5703125" style="8" customWidth="1"/>
    <col min="4836" max="4836" width="18.85546875" style="8" customWidth="1"/>
    <col min="4837" max="4837" width="9.85546875" style="8" customWidth="1"/>
    <col min="4838" max="4839" width="6" style="8" customWidth="1"/>
    <col min="4840" max="4840" width="13.7109375" style="8" customWidth="1"/>
    <col min="4841" max="4842" width="15" style="8" customWidth="1"/>
    <col min="4843" max="4843" width="17.5703125" style="8" customWidth="1"/>
    <col min="4844" max="4844" width="9.85546875" style="8" customWidth="1"/>
    <col min="4845" max="4845" width="7.28515625" style="8" customWidth="1"/>
    <col min="4846" max="4846" width="6" style="8" customWidth="1"/>
    <col min="4847" max="4852" width="17.5703125" style="8" customWidth="1"/>
    <col min="4853" max="4995" width="20.140625" style="8" customWidth="1"/>
    <col min="4996" max="5035" width="12.42578125" style="8" customWidth="1"/>
    <col min="5036" max="5036" width="20.140625" style="8" customWidth="1"/>
    <col min="5037" max="5037" width="21.42578125" style="8" customWidth="1"/>
    <col min="5038" max="5038" width="22.7109375" style="8" customWidth="1"/>
    <col min="5039" max="5039" width="13.7109375" style="8" customWidth="1"/>
    <col min="5040" max="5040" width="15" style="8" customWidth="1"/>
    <col min="5041" max="5043" width="17.5703125" style="8" customWidth="1"/>
    <col min="5044" max="5044" width="16.28515625" style="8" customWidth="1"/>
    <col min="5045" max="5045" width="15" style="8" customWidth="1"/>
    <col min="5046" max="5047" width="12.42578125" style="8" customWidth="1"/>
    <col min="5048" max="5049" width="17.5703125" style="8" customWidth="1"/>
    <col min="5050" max="5050" width="7.28515625" style="8" customWidth="1"/>
    <col min="5051" max="5051" width="21.42578125" style="8" customWidth="1"/>
    <col min="5052" max="5052" width="17.5703125" style="8" customWidth="1"/>
    <col min="5053" max="5053" width="20.140625" style="8" customWidth="1"/>
    <col min="5054" max="5054" width="16.28515625" style="8" customWidth="1"/>
    <col min="5055" max="5055" width="17.5703125" style="8" customWidth="1"/>
    <col min="5056" max="5056" width="6" style="8" customWidth="1"/>
    <col min="5057" max="5058" width="18.85546875" style="8" customWidth="1"/>
    <col min="5059" max="5060" width="20.140625" style="8" customWidth="1"/>
    <col min="5061" max="5061" width="6" style="8" customWidth="1"/>
    <col min="5062" max="5062" width="12.42578125" style="8" customWidth="1"/>
    <col min="5063" max="5063" width="18.85546875" style="8" customWidth="1"/>
    <col min="5064" max="5065" width="15" style="8" customWidth="1"/>
    <col min="5066" max="5066" width="7.28515625" style="8" customWidth="1"/>
    <col min="5067" max="5067" width="11.140625" style="8" customWidth="1"/>
    <col min="5068" max="5068" width="13.7109375" style="8" customWidth="1"/>
    <col min="5069" max="5069" width="18.85546875" style="8" customWidth="1"/>
    <col min="5070" max="5070" width="17.5703125" style="8" customWidth="1"/>
    <col min="5071" max="5071" width="25.28515625" style="8" customWidth="1"/>
    <col min="5072" max="5072" width="20.140625" style="8" customWidth="1"/>
    <col min="5073" max="5073" width="15" style="8" customWidth="1"/>
    <col min="5074" max="5074" width="17.5703125" style="8" customWidth="1"/>
    <col min="5075" max="5075" width="16.28515625" style="8" customWidth="1"/>
    <col min="5076" max="5077" width="15" style="8" customWidth="1"/>
    <col min="5078" max="5078" width="17.5703125" style="8" customWidth="1"/>
    <col min="5079" max="5079" width="20.140625" style="8" customWidth="1"/>
    <col min="5080" max="5080" width="16.28515625" style="8" customWidth="1"/>
    <col min="5081" max="5082" width="25.28515625" style="8" customWidth="1"/>
    <col min="5083" max="5083" width="18.85546875" style="8" customWidth="1"/>
    <col min="5084" max="5085" width="20.140625" style="8" customWidth="1"/>
    <col min="5086" max="5086" width="11.140625" style="8" customWidth="1"/>
    <col min="5087" max="5087" width="29.140625" style="8" customWidth="1"/>
    <col min="5088" max="5088" width="34.28515625" style="8" customWidth="1"/>
    <col min="5089" max="5090" width="9.85546875" style="8" customWidth="1"/>
    <col min="5091" max="5091" width="17.5703125" style="8" customWidth="1"/>
    <col min="5092" max="5092" width="18.85546875" style="8" customWidth="1"/>
    <col min="5093" max="5093" width="9.85546875" style="8" customWidth="1"/>
    <col min="5094" max="5095" width="6" style="8" customWidth="1"/>
    <col min="5096" max="5096" width="13.7109375" style="8" customWidth="1"/>
    <col min="5097" max="5098" width="15" style="8" customWidth="1"/>
    <col min="5099" max="5099" width="17.5703125" style="8" customWidth="1"/>
    <col min="5100" max="5100" width="9.85546875" style="8" customWidth="1"/>
    <col min="5101" max="5101" width="7.28515625" style="8" customWidth="1"/>
    <col min="5102" max="5102" width="6" style="8" customWidth="1"/>
    <col min="5103" max="5108" width="17.5703125" style="8" customWidth="1"/>
    <col min="5109" max="5251" width="20.140625" style="8" customWidth="1"/>
    <col min="5252" max="5291" width="12.42578125" style="8" customWidth="1"/>
    <col min="5292" max="5292" width="20.140625" style="8" customWidth="1"/>
    <col min="5293" max="5293" width="21.42578125" style="8" customWidth="1"/>
    <col min="5294" max="5294" width="22.7109375" style="8" customWidth="1"/>
    <col min="5295" max="5295" width="13.7109375" style="8" customWidth="1"/>
    <col min="5296" max="5296" width="15" style="8" customWidth="1"/>
    <col min="5297" max="5299" width="17.5703125" style="8" customWidth="1"/>
    <col min="5300" max="5300" width="16.28515625" style="8" customWidth="1"/>
    <col min="5301" max="5301" width="15" style="8" customWidth="1"/>
    <col min="5302" max="5303" width="12.42578125" style="8" customWidth="1"/>
    <col min="5304" max="5305" width="17.5703125" style="8" customWidth="1"/>
    <col min="5306" max="5306" width="7.28515625" style="8" customWidth="1"/>
    <col min="5307" max="5307" width="21.42578125" style="8" customWidth="1"/>
    <col min="5308" max="5308" width="17.5703125" style="8" customWidth="1"/>
    <col min="5309" max="5309" width="20.140625" style="8" customWidth="1"/>
    <col min="5310" max="5310" width="16.28515625" style="8" customWidth="1"/>
    <col min="5311" max="5311" width="17.5703125" style="8" customWidth="1"/>
    <col min="5312" max="5312" width="6" style="8" customWidth="1"/>
    <col min="5313" max="5314" width="18.85546875" style="8" customWidth="1"/>
    <col min="5315" max="5316" width="20.140625" style="8" customWidth="1"/>
    <col min="5317" max="5317" width="6" style="8" customWidth="1"/>
    <col min="5318" max="5318" width="12.42578125" style="8" customWidth="1"/>
    <col min="5319" max="5319" width="18.85546875" style="8" customWidth="1"/>
    <col min="5320" max="5321" width="15" style="8" customWidth="1"/>
    <col min="5322" max="5322" width="7.28515625" style="8" customWidth="1"/>
    <col min="5323" max="5323" width="11.140625" style="8" customWidth="1"/>
    <col min="5324" max="5324" width="13.7109375" style="8" customWidth="1"/>
    <col min="5325" max="5325" width="18.85546875" style="8" customWidth="1"/>
    <col min="5326" max="5326" width="17.5703125" style="8" customWidth="1"/>
    <col min="5327" max="5327" width="25.28515625" style="8" customWidth="1"/>
    <col min="5328" max="5328" width="20.140625" style="8" customWidth="1"/>
    <col min="5329" max="5329" width="15" style="8" customWidth="1"/>
    <col min="5330" max="5330" width="17.5703125" style="8" customWidth="1"/>
    <col min="5331" max="5331" width="16.28515625" style="8" customWidth="1"/>
    <col min="5332" max="5333" width="15" style="8" customWidth="1"/>
    <col min="5334" max="5334" width="17.5703125" style="8" customWidth="1"/>
    <col min="5335" max="5335" width="20.140625" style="8" customWidth="1"/>
    <col min="5336" max="5336" width="16.28515625" style="8" customWidth="1"/>
    <col min="5337" max="5338" width="25.28515625" style="8" customWidth="1"/>
    <col min="5339" max="5339" width="18.85546875" style="8" customWidth="1"/>
    <col min="5340" max="5341" width="20.140625" style="8" customWidth="1"/>
    <col min="5342" max="5342" width="11.140625" style="8" customWidth="1"/>
    <col min="5343" max="5343" width="29.140625" style="8" customWidth="1"/>
    <col min="5344" max="5344" width="34.28515625" style="8" customWidth="1"/>
    <col min="5345" max="5346" width="9.85546875" style="8" customWidth="1"/>
    <col min="5347" max="5347" width="17.5703125" style="8" customWidth="1"/>
    <col min="5348" max="5348" width="18.85546875" style="8" customWidth="1"/>
    <col min="5349" max="5349" width="9.85546875" style="8" customWidth="1"/>
    <col min="5350" max="5351" width="6" style="8" customWidth="1"/>
    <col min="5352" max="5352" width="13.7109375" style="8" customWidth="1"/>
    <col min="5353" max="5354" width="15" style="8" customWidth="1"/>
    <col min="5355" max="5355" width="17.5703125" style="8" customWidth="1"/>
    <col min="5356" max="5356" width="9.85546875" style="8" customWidth="1"/>
    <col min="5357" max="5357" width="7.28515625" style="8" customWidth="1"/>
    <col min="5358" max="5358" width="6" style="8" customWidth="1"/>
    <col min="5359" max="5364" width="17.5703125" style="8" customWidth="1"/>
    <col min="5365" max="5507" width="20.140625" style="8" customWidth="1"/>
    <col min="5508" max="5547" width="12.42578125" style="8" customWidth="1"/>
    <col min="5548" max="5548" width="20.140625" style="8" customWidth="1"/>
    <col min="5549" max="5549" width="21.42578125" style="8" customWidth="1"/>
    <col min="5550" max="5550" width="22.7109375" style="8" customWidth="1"/>
    <col min="5551" max="5551" width="13.7109375" style="8" customWidth="1"/>
    <col min="5552" max="5552" width="15" style="8" customWidth="1"/>
    <col min="5553" max="5555" width="17.5703125" style="8" customWidth="1"/>
    <col min="5556" max="5556" width="16.28515625" style="8" customWidth="1"/>
    <col min="5557" max="5557" width="15" style="8" customWidth="1"/>
    <col min="5558" max="5559" width="12.42578125" style="8" customWidth="1"/>
    <col min="5560" max="5561" width="17.5703125" style="8" customWidth="1"/>
    <col min="5562" max="5562" width="7.28515625" style="8" customWidth="1"/>
    <col min="5563" max="5563" width="21.42578125" style="8" customWidth="1"/>
    <col min="5564" max="5564" width="17.5703125" style="8" customWidth="1"/>
    <col min="5565" max="5565" width="20.140625" style="8" customWidth="1"/>
    <col min="5566" max="5566" width="16.28515625" style="8" customWidth="1"/>
    <col min="5567" max="5567" width="17.5703125" style="8" customWidth="1"/>
    <col min="5568" max="5568" width="6" style="8" customWidth="1"/>
    <col min="5569" max="5570" width="18.85546875" style="8" customWidth="1"/>
    <col min="5571" max="5572" width="20.140625" style="8" customWidth="1"/>
    <col min="5573" max="5573" width="6" style="8" customWidth="1"/>
    <col min="5574" max="5574" width="12.42578125" style="8" customWidth="1"/>
    <col min="5575" max="5575" width="18.85546875" style="8" customWidth="1"/>
    <col min="5576" max="5577" width="15" style="8" customWidth="1"/>
    <col min="5578" max="5578" width="7.28515625" style="8" customWidth="1"/>
    <col min="5579" max="5579" width="11.140625" style="8" customWidth="1"/>
    <col min="5580" max="5580" width="13.7109375" style="8" customWidth="1"/>
    <col min="5581" max="5581" width="18.85546875" style="8" customWidth="1"/>
    <col min="5582" max="5582" width="17.5703125" style="8" customWidth="1"/>
    <col min="5583" max="5583" width="25.28515625" style="8" customWidth="1"/>
    <col min="5584" max="5584" width="20.140625" style="8" customWidth="1"/>
    <col min="5585" max="5585" width="15" style="8" customWidth="1"/>
    <col min="5586" max="5586" width="17.5703125" style="8" customWidth="1"/>
    <col min="5587" max="5587" width="16.28515625" style="8" customWidth="1"/>
    <col min="5588" max="5589" width="15" style="8" customWidth="1"/>
    <col min="5590" max="5590" width="17.5703125" style="8" customWidth="1"/>
    <col min="5591" max="5591" width="20.140625" style="8" customWidth="1"/>
    <col min="5592" max="5592" width="16.28515625" style="8" customWidth="1"/>
    <col min="5593" max="5594" width="25.28515625" style="8" customWidth="1"/>
    <col min="5595" max="5595" width="18.85546875" style="8" customWidth="1"/>
    <col min="5596" max="5597" width="20.140625" style="8" customWidth="1"/>
    <col min="5598" max="5598" width="11.140625" style="8" customWidth="1"/>
    <col min="5599" max="5599" width="29.140625" style="8" customWidth="1"/>
    <col min="5600" max="5600" width="34.28515625" style="8" customWidth="1"/>
    <col min="5601" max="5602" width="9.85546875" style="8" customWidth="1"/>
    <col min="5603" max="5603" width="17.5703125" style="8" customWidth="1"/>
    <col min="5604" max="5604" width="18.85546875" style="8" customWidth="1"/>
    <col min="5605" max="5605" width="9.85546875" style="8" customWidth="1"/>
    <col min="5606" max="5607" width="6" style="8" customWidth="1"/>
    <col min="5608" max="5608" width="13.7109375" style="8" customWidth="1"/>
    <col min="5609" max="5610" width="15" style="8" customWidth="1"/>
    <col min="5611" max="5611" width="17.5703125" style="8" customWidth="1"/>
    <col min="5612" max="5612" width="9.85546875" style="8" customWidth="1"/>
    <col min="5613" max="5613" width="7.28515625" style="8" customWidth="1"/>
    <col min="5614" max="5614" width="6" style="8" customWidth="1"/>
    <col min="5615" max="5620" width="17.5703125" style="8" customWidth="1"/>
    <col min="5621" max="5763" width="20.140625" style="8" customWidth="1"/>
    <col min="5764" max="5803" width="12.42578125" style="8" customWidth="1"/>
    <col min="5804" max="5804" width="20.140625" style="8" customWidth="1"/>
    <col min="5805" max="5805" width="21.42578125" style="8" customWidth="1"/>
    <col min="5806" max="5806" width="22.7109375" style="8" customWidth="1"/>
    <col min="5807" max="5807" width="13.7109375" style="8" customWidth="1"/>
    <col min="5808" max="5808" width="15" style="8" customWidth="1"/>
    <col min="5809" max="5811" width="17.5703125" style="8" customWidth="1"/>
    <col min="5812" max="5812" width="16.28515625" style="8" customWidth="1"/>
    <col min="5813" max="5813" width="15" style="8" customWidth="1"/>
    <col min="5814" max="5815" width="12.42578125" style="8" customWidth="1"/>
    <col min="5816" max="5817" width="17.5703125" style="8" customWidth="1"/>
    <col min="5818" max="5818" width="7.28515625" style="8" customWidth="1"/>
    <col min="5819" max="5819" width="21.42578125" style="8" customWidth="1"/>
    <col min="5820" max="5820" width="17.5703125" style="8" customWidth="1"/>
    <col min="5821" max="5821" width="20.140625" style="8" customWidth="1"/>
    <col min="5822" max="5822" width="16.28515625" style="8" customWidth="1"/>
    <col min="5823" max="5823" width="17.5703125" style="8" customWidth="1"/>
    <col min="5824" max="5824" width="6" style="8" customWidth="1"/>
    <col min="5825" max="5826" width="18.85546875" style="8" customWidth="1"/>
    <col min="5827" max="5828" width="20.140625" style="8" customWidth="1"/>
    <col min="5829" max="5829" width="6" style="8" customWidth="1"/>
    <col min="5830" max="5830" width="12.42578125" style="8" customWidth="1"/>
    <col min="5831" max="5831" width="18.85546875" style="8" customWidth="1"/>
    <col min="5832" max="5833" width="15" style="8" customWidth="1"/>
    <col min="5834" max="5834" width="7.28515625" style="8" customWidth="1"/>
    <col min="5835" max="5835" width="11.140625" style="8" customWidth="1"/>
    <col min="5836" max="5836" width="13.7109375" style="8" customWidth="1"/>
    <col min="5837" max="5837" width="18.85546875" style="8" customWidth="1"/>
    <col min="5838" max="5838" width="17.5703125" style="8" customWidth="1"/>
    <col min="5839" max="5839" width="25.28515625" style="8" customWidth="1"/>
    <col min="5840" max="5840" width="20.140625" style="8" customWidth="1"/>
    <col min="5841" max="5841" width="15" style="8" customWidth="1"/>
    <col min="5842" max="5842" width="17.5703125" style="8" customWidth="1"/>
    <col min="5843" max="5843" width="16.28515625" style="8" customWidth="1"/>
    <col min="5844" max="5845" width="15" style="8" customWidth="1"/>
    <col min="5846" max="5846" width="17.5703125" style="8" customWidth="1"/>
    <col min="5847" max="5847" width="20.140625" style="8" customWidth="1"/>
    <col min="5848" max="5848" width="16.28515625" style="8" customWidth="1"/>
    <col min="5849" max="5850" width="25.28515625" style="8" customWidth="1"/>
    <col min="5851" max="5851" width="18.85546875" style="8" customWidth="1"/>
    <col min="5852" max="5853" width="20.140625" style="8" customWidth="1"/>
    <col min="5854" max="5854" width="11.140625" style="8" customWidth="1"/>
    <col min="5855" max="5855" width="29.140625" style="8" customWidth="1"/>
    <col min="5856" max="5856" width="34.28515625" style="8" customWidth="1"/>
    <col min="5857" max="5858" width="9.85546875" style="8" customWidth="1"/>
    <col min="5859" max="5859" width="17.5703125" style="8" customWidth="1"/>
    <col min="5860" max="5860" width="18.85546875" style="8" customWidth="1"/>
    <col min="5861" max="5861" width="9.85546875" style="8" customWidth="1"/>
    <col min="5862" max="5863" width="6" style="8" customWidth="1"/>
    <col min="5864" max="5864" width="13.7109375" style="8" customWidth="1"/>
    <col min="5865" max="5866" width="15" style="8" customWidth="1"/>
    <col min="5867" max="5867" width="17.5703125" style="8" customWidth="1"/>
    <col min="5868" max="5868" width="9.85546875" style="8" customWidth="1"/>
    <col min="5869" max="5869" width="7.28515625" style="8" customWidth="1"/>
    <col min="5870" max="5870" width="6" style="8" customWidth="1"/>
    <col min="5871" max="5876" width="17.5703125" style="8" customWidth="1"/>
    <col min="5877" max="6019" width="20.140625" style="8" customWidth="1"/>
    <col min="6020" max="6059" width="12.42578125" style="8" customWidth="1"/>
    <col min="6060" max="6060" width="20.140625" style="8" customWidth="1"/>
    <col min="6061" max="6061" width="21.42578125" style="8" customWidth="1"/>
    <col min="6062" max="6062" width="22.7109375" style="8" customWidth="1"/>
    <col min="6063" max="6063" width="13.7109375" style="8" customWidth="1"/>
    <col min="6064" max="6064" width="15" style="8" customWidth="1"/>
    <col min="6065" max="6067" width="17.5703125" style="8" customWidth="1"/>
    <col min="6068" max="6068" width="16.28515625" style="8" customWidth="1"/>
    <col min="6069" max="6069" width="15" style="8" customWidth="1"/>
    <col min="6070" max="6071" width="12.42578125" style="8" customWidth="1"/>
    <col min="6072" max="6073" width="17.5703125" style="8" customWidth="1"/>
    <col min="6074" max="6074" width="7.28515625" style="8" customWidth="1"/>
    <col min="6075" max="6075" width="21.42578125" style="8" customWidth="1"/>
    <col min="6076" max="6076" width="17.5703125" style="8" customWidth="1"/>
    <col min="6077" max="6077" width="20.140625" style="8" customWidth="1"/>
    <col min="6078" max="6078" width="16.28515625" style="8" customWidth="1"/>
    <col min="6079" max="6079" width="17.5703125" style="8" customWidth="1"/>
    <col min="6080" max="6080" width="6" style="8" customWidth="1"/>
    <col min="6081" max="6082" width="18.85546875" style="8" customWidth="1"/>
    <col min="6083" max="6084" width="20.140625" style="8" customWidth="1"/>
    <col min="6085" max="6085" width="6" style="8" customWidth="1"/>
    <col min="6086" max="6086" width="12.42578125" style="8" customWidth="1"/>
    <col min="6087" max="6087" width="18.85546875" style="8" customWidth="1"/>
    <col min="6088" max="6089" width="15" style="8" customWidth="1"/>
    <col min="6090" max="6090" width="7.28515625" style="8" customWidth="1"/>
    <col min="6091" max="6091" width="11.140625" style="8" customWidth="1"/>
    <col min="6092" max="6092" width="13.7109375" style="8" customWidth="1"/>
    <col min="6093" max="6093" width="18.85546875" style="8" customWidth="1"/>
    <col min="6094" max="6094" width="17.5703125" style="8" customWidth="1"/>
    <col min="6095" max="6095" width="25.28515625" style="8" customWidth="1"/>
    <col min="6096" max="6096" width="20.140625" style="8" customWidth="1"/>
    <col min="6097" max="6097" width="15" style="8" customWidth="1"/>
    <col min="6098" max="6098" width="17.5703125" style="8" customWidth="1"/>
    <col min="6099" max="6099" width="16.28515625" style="8" customWidth="1"/>
    <col min="6100" max="6101" width="15" style="8" customWidth="1"/>
    <col min="6102" max="6102" width="17.5703125" style="8" customWidth="1"/>
    <col min="6103" max="6103" width="20.140625" style="8" customWidth="1"/>
    <col min="6104" max="6104" width="16.28515625" style="8" customWidth="1"/>
    <col min="6105" max="6106" width="25.28515625" style="8" customWidth="1"/>
    <col min="6107" max="6107" width="18.85546875" style="8" customWidth="1"/>
    <col min="6108" max="6109" width="20.140625" style="8" customWidth="1"/>
    <col min="6110" max="6110" width="11.140625" style="8" customWidth="1"/>
    <col min="6111" max="6111" width="29.140625" style="8" customWidth="1"/>
    <col min="6112" max="6112" width="34.28515625" style="8" customWidth="1"/>
    <col min="6113" max="6114" width="9.85546875" style="8" customWidth="1"/>
    <col min="6115" max="6115" width="17.5703125" style="8" customWidth="1"/>
    <col min="6116" max="6116" width="18.85546875" style="8" customWidth="1"/>
    <col min="6117" max="6117" width="9.85546875" style="8" customWidth="1"/>
    <col min="6118" max="6119" width="6" style="8" customWidth="1"/>
    <col min="6120" max="6120" width="13.7109375" style="8" customWidth="1"/>
    <col min="6121" max="6122" width="15" style="8" customWidth="1"/>
    <col min="6123" max="6123" width="17.5703125" style="8" customWidth="1"/>
    <col min="6124" max="6124" width="9.85546875" style="8" customWidth="1"/>
    <col min="6125" max="6125" width="7.28515625" style="8" customWidth="1"/>
    <col min="6126" max="6126" width="6" style="8" customWidth="1"/>
    <col min="6127" max="6132" width="17.5703125" style="8" customWidth="1"/>
    <col min="6133" max="6275" width="20.140625" style="8" customWidth="1"/>
    <col min="6276" max="6315" width="12.42578125" style="8" customWidth="1"/>
    <col min="6316" max="6316" width="20.140625" style="8" customWidth="1"/>
    <col min="6317" max="6317" width="21.42578125" style="8" customWidth="1"/>
    <col min="6318" max="6318" width="22.7109375" style="8" customWidth="1"/>
    <col min="6319" max="6319" width="13.7109375" style="8" customWidth="1"/>
    <col min="6320" max="6320" width="15" style="8" customWidth="1"/>
    <col min="6321" max="6323" width="17.5703125" style="8" customWidth="1"/>
    <col min="6324" max="6324" width="16.28515625" style="8" customWidth="1"/>
    <col min="6325" max="6325" width="15" style="8" customWidth="1"/>
    <col min="6326" max="6327" width="12.42578125" style="8" customWidth="1"/>
    <col min="6328" max="6329" width="17.5703125" style="8" customWidth="1"/>
    <col min="6330" max="6330" width="7.28515625" style="8" customWidth="1"/>
    <col min="6331" max="6331" width="21.42578125" style="8" customWidth="1"/>
    <col min="6332" max="6332" width="17.5703125" style="8" customWidth="1"/>
    <col min="6333" max="6333" width="20.140625" style="8" customWidth="1"/>
    <col min="6334" max="6334" width="16.28515625" style="8" customWidth="1"/>
    <col min="6335" max="6335" width="17.5703125" style="8" customWidth="1"/>
    <col min="6336" max="6336" width="6" style="8" customWidth="1"/>
    <col min="6337" max="6338" width="18.85546875" style="8" customWidth="1"/>
    <col min="6339" max="6340" width="20.140625" style="8" customWidth="1"/>
    <col min="6341" max="6341" width="6" style="8" customWidth="1"/>
    <col min="6342" max="6342" width="12.42578125" style="8" customWidth="1"/>
    <col min="6343" max="6343" width="18.85546875" style="8" customWidth="1"/>
    <col min="6344" max="6345" width="15" style="8" customWidth="1"/>
    <col min="6346" max="6346" width="7.28515625" style="8" customWidth="1"/>
    <col min="6347" max="6347" width="11.140625" style="8" customWidth="1"/>
    <col min="6348" max="6348" width="13.7109375" style="8" customWidth="1"/>
    <col min="6349" max="6349" width="18.85546875" style="8" customWidth="1"/>
    <col min="6350" max="6350" width="17.5703125" style="8" customWidth="1"/>
    <col min="6351" max="6351" width="25.28515625" style="8" customWidth="1"/>
    <col min="6352" max="6352" width="20.140625" style="8" customWidth="1"/>
    <col min="6353" max="6353" width="15" style="8" customWidth="1"/>
    <col min="6354" max="6354" width="17.5703125" style="8" customWidth="1"/>
    <col min="6355" max="6355" width="16.28515625" style="8" customWidth="1"/>
    <col min="6356" max="6357" width="15" style="8" customWidth="1"/>
    <col min="6358" max="6358" width="17.5703125" style="8" customWidth="1"/>
    <col min="6359" max="6359" width="20.140625" style="8" customWidth="1"/>
    <col min="6360" max="6360" width="16.28515625" style="8" customWidth="1"/>
    <col min="6361" max="6362" width="25.28515625" style="8" customWidth="1"/>
    <col min="6363" max="6363" width="18.85546875" style="8" customWidth="1"/>
    <col min="6364" max="6365" width="20.140625" style="8" customWidth="1"/>
    <col min="6366" max="6366" width="11.140625" style="8" customWidth="1"/>
    <col min="6367" max="6367" width="29.140625" style="8" customWidth="1"/>
    <col min="6368" max="6368" width="34.28515625" style="8" customWidth="1"/>
    <col min="6369" max="6370" width="9.85546875" style="8" customWidth="1"/>
    <col min="6371" max="6371" width="17.5703125" style="8" customWidth="1"/>
    <col min="6372" max="6372" width="18.85546875" style="8" customWidth="1"/>
    <col min="6373" max="6373" width="9.85546875" style="8" customWidth="1"/>
    <col min="6374" max="6375" width="6" style="8" customWidth="1"/>
    <col min="6376" max="6376" width="13.7109375" style="8" customWidth="1"/>
    <col min="6377" max="6378" width="15" style="8" customWidth="1"/>
    <col min="6379" max="6379" width="17.5703125" style="8" customWidth="1"/>
    <col min="6380" max="6380" width="9.85546875" style="8" customWidth="1"/>
    <col min="6381" max="6381" width="7.28515625" style="8" customWidth="1"/>
    <col min="6382" max="6382" width="6" style="8" customWidth="1"/>
    <col min="6383" max="6388" width="17.5703125" style="8" customWidth="1"/>
    <col min="6389" max="6531" width="20.140625" style="8" customWidth="1"/>
    <col min="6532" max="6571" width="12.42578125" style="8" customWidth="1"/>
    <col min="6572" max="6572" width="20.140625" style="8" customWidth="1"/>
    <col min="6573" max="6573" width="21.42578125" style="8" customWidth="1"/>
    <col min="6574" max="6574" width="22.7109375" style="8" customWidth="1"/>
    <col min="6575" max="6575" width="13.7109375" style="8" customWidth="1"/>
    <col min="6576" max="6576" width="15" style="8" customWidth="1"/>
    <col min="6577" max="6579" width="17.5703125" style="8" customWidth="1"/>
    <col min="6580" max="6580" width="16.28515625" style="8" customWidth="1"/>
    <col min="6581" max="6581" width="15" style="8" customWidth="1"/>
    <col min="6582" max="6583" width="12.42578125" style="8" customWidth="1"/>
    <col min="6584" max="6585" width="17.5703125" style="8" customWidth="1"/>
    <col min="6586" max="6586" width="7.28515625" style="8" customWidth="1"/>
    <col min="6587" max="6587" width="21.42578125" style="8" customWidth="1"/>
    <col min="6588" max="6588" width="17.5703125" style="8" customWidth="1"/>
    <col min="6589" max="6589" width="20.140625" style="8" customWidth="1"/>
    <col min="6590" max="6590" width="16.28515625" style="8" customWidth="1"/>
    <col min="6591" max="6591" width="17.5703125" style="8" customWidth="1"/>
    <col min="6592" max="6592" width="6" style="8" customWidth="1"/>
    <col min="6593" max="6594" width="18.85546875" style="8" customWidth="1"/>
    <col min="6595" max="6596" width="20.140625" style="8" customWidth="1"/>
    <col min="6597" max="6597" width="6" style="8" customWidth="1"/>
    <col min="6598" max="6598" width="12.42578125" style="8" customWidth="1"/>
    <col min="6599" max="6599" width="18.85546875" style="8" customWidth="1"/>
    <col min="6600" max="6601" width="15" style="8" customWidth="1"/>
    <col min="6602" max="6602" width="7.28515625" style="8" customWidth="1"/>
    <col min="6603" max="6603" width="11.140625" style="8" customWidth="1"/>
    <col min="6604" max="6604" width="13.7109375" style="8" customWidth="1"/>
    <col min="6605" max="6605" width="18.85546875" style="8" customWidth="1"/>
    <col min="6606" max="6606" width="17.5703125" style="8" customWidth="1"/>
    <col min="6607" max="6607" width="25.28515625" style="8" customWidth="1"/>
    <col min="6608" max="6608" width="20.140625" style="8" customWidth="1"/>
    <col min="6609" max="6609" width="15" style="8" customWidth="1"/>
    <col min="6610" max="6610" width="17.5703125" style="8" customWidth="1"/>
    <col min="6611" max="6611" width="16.28515625" style="8" customWidth="1"/>
    <col min="6612" max="6613" width="15" style="8" customWidth="1"/>
    <col min="6614" max="6614" width="17.5703125" style="8" customWidth="1"/>
    <col min="6615" max="6615" width="20.140625" style="8" customWidth="1"/>
    <col min="6616" max="6616" width="16.28515625" style="8" customWidth="1"/>
    <col min="6617" max="6618" width="25.28515625" style="8" customWidth="1"/>
    <col min="6619" max="6619" width="18.85546875" style="8" customWidth="1"/>
    <col min="6620" max="6621" width="20.140625" style="8" customWidth="1"/>
    <col min="6622" max="6622" width="11.140625" style="8" customWidth="1"/>
    <col min="6623" max="6623" width="29.140625" style="8" customWidth="1"/>
    <col min="6624" max="6624" width="34.28515625" style="8" customWidth="1"/>
    <col min="6625" max="6626" width="9.85546875" style="8" customWidth="1"/>
    <col min="6627" max="6627" width="17.5703125" style="8" customWidth="1"/>
    <col min="6628" max="6628" width="18.85546875" style="8" customWidth="1"/>
    <col min="6629" max="6629" width="9.85546875" style="8" customWidth="1"/>
    <col min="6630" max="6631" width="6" style="8" customWidth="1"/>
    <col min="6632" max="6632" width="13.7109375" style="8" customWidth="1"/>
    <col min="6633" max="6634" width="15" style="8" customWidth="1"/>
    <col min="6635" max="6635" width="17.5703125" style="8" customWidth="1"/>
    <col min="6636" max="6636" width="9.85546875" style="8" customWidth="1"/>
    <col min="6637" max="6637" width="7.28515625" style="8" customWidth="1"/>
    <col min="6638" max="6638" width="6" style="8" customWidth="1"/>
    <col min="6639" max="6644" width="17.5703125" style="8" customWidth="1"/>
    <col min="6645" max="6787" width="20.140625" style="8" customWidth="1"/>
    <col min="6788" max="6827" width="12.42578125" style="8" customWidth="1"/>
    <col min="6828" max="6828" width="20.140625" style="8" customWidth="1"/>
    <col min="6829" max="6829" width="21.42578125" style="8" customWidth="1"/>
    <col min="6830" max="6830" width="22.7109375" style="8" customWidth="1"/>
    <col min="6831" max="6831" width="13.7109375" style="8" customWidth="1"/>
    <col min="6832" max="6832" width="15" style="8" customWidth="1"/>
    <col min="6833" max="6835" width="17.5703125" style="8" customWidth="1"/>
    <col min="6836" max="6836" width="16.28515625" style="8" customWidth="1"/>
    <col min="6837" max="6837" width="15" style="8" customWidth="1"/>
    <col min="6838" max="6839" width="12.42578125" style="8" customWidth="1"/>
    <col min="6840" max="6841" width="17.5703125" style="8" customWidth="1"/>
    <col min="6842" max="6842" width="7.28515625" style="8" customWidth="1"/>
    <col min="6843" max="6843" width="21.42578125" style="8" customWidth="1"/>
    <col min="6844" max="6844" width="17.5703125" style="8" customWidth="1"/>
    <col min="6845" max="6845" width="20.140625" style="8" customWidth="1"/>
    <col min="6846" max="6846" width="16.28515625" style="8" customWidth="1"/>
    <col min="6847" max="6847" width="17.5703125" style="8" customWidth="1"/>
    <col min="6848" max="6848" width="6" style="8" customWidth="1"/>
    <col min="6849" max="6850" width="18.85546875" style="8" customWidth="1"/>
    <col min="6851" max="6852" width="20.140625" style="8" customWidth="1"/>
    <col min="6853" max="6853" width="6" style="8" customWidth="1"/>
    <col min="6854" max="6854" width="12.42578125" style="8" customWidth="1"/>
    <col min="6855" max="6855" width="18.85546875" style="8" customWidth="1"/>
    <col min="6856" max="6857" width="15" style="8" customWidth="1"/>
    <col min="6858" max="6858" width="7.28515625" style="8" customWidth="1"/>
    <col min="6859" max="6859" width="11.140625" style="8" customWidth="1"/>
    <col min="6860" max="6860" width="13.7109375" style="8" customWidth="1"/>
    <col min="6861" max="6861" width="18.85546875" style="8" customWidth="1"/>
    <col min="6862" max="6862" width="17.5703125" style="8" customWidth="1"/>
    <col min="6863" max="6863" width="25.28515625" style="8" customWidth="1"/>
    <col min="6864" max="6864" width="20.140625" style="8" customWidth="1"/>
    <col min="6865" max="6865" width="15" style="8" customWidth="1"/>
    <col min="6866" max="6866" width="17.5703125" style="8" customWidth="1"/>
    <col min="6867" max="6867" width="16.28515625" style="8" customWidth="1"/>
    <col min="6868" max="6869" width="15" style="8" customWidth="1"/>
    <col min="6870" max="6870" width="17.5703125" style="8" customWidth="1"/>
    <col min="6871" max="6871" width="20.140625" style="8" customWidth="1"/>
    <col min="6872" max="6872" width="16.28515625" style="8" customWidth="1"/>
    <col min="6873" max="6874" width="25.28515625" style="8" customWidth="1"/>
    <col min="6875" max="6875" width="18.85546875" style="8" customWidth="1"/>
    <col min="6876" max="6877" width="20.140625" style="8" customWidth="1"/>
    <col min="6878" max="6878" width="11.140625" style="8" customWidth="1"/>
    <col min="6879" max="6879" width="29.140625" style="8" customWidth="1"/>
    <col min="6880" max="6880" width="34.28515625" style="8" customWidth="1"/>
    <col min="6881" max="6882" width="9.85546875" style="8" customWidth="1"/>
    <col min="6883" max="6883" width="17.5703125" style="8" customWidth="1"/>
    <col min="6884" max="6884" width="18.85546875" style="8" customWidth="1"/>
    <col min="6885" max="6885" width="9.85546875" style="8" customWidth="1"/>
    <col min="6886" max="6887" width="6" style="8" customWidth="1"/>
    <col min="6888" max="6888" width="13.7109375" style="8" customWidth="1"/>
    <col min="6889" max="6890" width="15" style="8" customWidth="1"/>
    <col min="6891" max="6891" width="17.5703125" style="8" customWidth="1"/>
    <col min="6892" max="6892" width="9.85546875" style="8" customWidth="1"/>
    <col min="6893" max="6893" width="7.28515625" style="8" customWidth="1"/>
    <col min="6894" max="6894" width="6" style="8" customWidth="1"/>
    <col min="6895" max="6900" width="17.5703125" style="8" customWidth="1"/>
    <col min="6901" max="7043" width="20.140625" style="8" customWidth="1"/>
    <col min="7044" max="7083" width="12.42578125" style="8" customWidth="1"/>
    <col min="7084" max="7084" width="20.140625" style="8" customWidth="1"/>
    <col min="7085" max="7085" width="21.42578125" style="8" customWidth="1"/>
    <col min="7086" max="7086" width="22.7109375" style="8" customWidth="1"/>
    <col min="7087" max="7087" width="13.7109375" style="8" customWidth="1"/>
    <col min="7088" max="7088" width="15" style="8" customWidth="1"/>
    <col min="7089" max="7091" width="17.5703125" style="8" customWidth="1"/>
    <col min="7092" max="7092" width="16.28515625" style="8" customWidth="1"/>
    <col min="7093" max="7093" width="15" style="8" customWidth="1"/>
    <col min="7094" max="7095" width="12.42578125" style="8" customWidth="1"/>
    <col min="7096" max="7097" width="17.5703125" style="8" customWidth="1"/>
    <col min="7098" max="7098" width="7.28515625" style="8" customWidth="1"/>
    <col min="7099" max="7099" width="21.42578125" style="8" customWidth="1"/>
    <col min="7100" max="7100" width="17.5703125" style="8" customWidth="1"/>
    <col min="7101" max="7101" width="20.140625" style="8" customWidth="1"/>
    <col min="7102" max="7102" width="16.28515625" style="8" customWidth="1"/>
    <col min="7103" max="7103" width="17.5703125" style="8" customWidth="1"/>
    <col min="7104" max="7104" width="6" style="8" customWidth="1"/>
    <col min="7105" max="7106" width="18.85546875" style="8" customWidth="1"/>
    <col min="7107" max="7108" width="20.140625" style="8" customWidth="1"/>
    <col min="7109" max="7109" width="6" style="8" customWidth="1"/>
    <col min="7110" max="7110" width="12.42578125" style="8" customWidth="1"/>
    <col min="7111" max="7111" width="18.85546875" style="8" customWidth="1"/>
    <col min="7112" max="7113" width="15" style="8" customWidth="1"/>
    <col min="7114" max="7114" width="7.28515625" style="8" customWidth="1"/>
    <col min="7115" max="7115" width="11.140625" style="8" customWidth="1"/>
    <col min="7116" max="7116" width="13.7109375" style="8" customWidth="1"/>
    <col min="7117" max="7117" width="18.85546875" style="8" customWidth="1"/>
    <col min="7118" max="7118" width="17.5703125" style="8" customWidth="1"/>
    <col min="7119" max="7119" width="25.28515625" style="8" customWidth="1"/>
    <col min="7120" max="7120" width="20.140625" style="8" customWidth="1"/>
    <col min="7121" max="7121" width="15" style="8" customWidth="1"/>
    <col min="7122" max="7122" width="17.5703125" style="8" customWidth="1"/>
    <col min="7123" max="7123" width="16.28515625" style="8" customWidth="1"/>
    <col min="7124" max="7125" width="15" style="8" customWidth="1"/>
    <col min="7126" max="7126" width="17.5703125" style="8" customWidth="1"/>
    <col min="7127" max="7127" width="20.140625" style="8" customWidth="1"/>
    <col min="7128" max="7128" width="16.28515625" style="8" customWidth="1"/>
    <col min="7129" max="7130" width="25.28515625" style="8" customWidth="1"/>
    <col min="7131" max="7131" width="18.85546875" style="8" customWidth="1"/>
    <col min="7132" max="7133" width="20.140625" style="8" customWidth="1"/>
    <col min="7134" max="7134" width="11.140625" style="8" customWidth="1"/>
    <col min="7135" max="7135" width="29.140625" style="8" customWidth="1"/>
    <col min="7136" max="7136" width="34.28515625" style="8" customWidth="1"/>
    <col min="7137" max="7138" width="9.85546875" style="8" customWidth="1"/>
    <col min="7139" max="7139" width="17.5703125" style="8" customWidth="1"/>
    <col min="7140" max="7140" width="18.85546875" style="8" customWidth="1"/>
    <col min="7141" max="7141" width="9.85546875" style="8" customWidth="1"/>
    <col min="7142" max="7143" width="6" style="8" customWidth="1"/>
    <col min="7144" max="7144" width="13.7109375" style="8" customWidth="1"/>
    <col min="7145" max="7146" width="15" style="8" customWidth="1"/>
    <col min="7147" max="7147" width="17.5703125" style="8" customWidth="1"/>
    <col min="7148" max="7148" width="9.85546875" style="8" customWidth="1"/>
    <col min="7149" max="7149" width="7.28515625" style="8" customWidth="1"/>
    <col min="7150" max="7150" width="6" style="8" customWidth="1"/>
    <col min="7151" max="7156" width="17.5703125" style="8" customWidth="1"/>
    <col min="7157" max="7299" width="20.140625" style="8" customWidth="1"/>
    <col min="7300" max="7339" width="12.42578125" style="8" customWidth="1"/>
    <col min="7340" max="7340" width="20.140625" style="8" customWidth="1"/>
    <col min="7341" max="7341" width="21.42578125" style="8" customWidth="1"/>
    <col min="7342" max="7342" width="22.7109375" style="8" customWidth="1"/>
    <col min="7343" max="7343" width="13.7109375" style="8" customWidth="1"/>
    <col min="7344" max="7344" width="15" style="8" customWidth="1"/>
    <col min="7345" max="7347" width="17.5703125" style="8" customWidth="1"/>
    <col min="7348" max="7348" width="16.28515625" style="8" customWidth="1"/>
    <col min="7349" max="7349" width="15" style="8" customWidth="1"/>
    <col min="7350" max="7351" width="12.42578125" style="8" customWidth="1"/>
    <col min="7352" max="7353" width="17.5703125" style="8" customWidth="1"/>
    <col min="7354" max="7354" width="7.28515625" style="8" customWidth="1"/>
    <col min="7355" max="7355" width="21.42578125" style="8" customWidth="1"/>
    <col min="7356" max="7356" width="17.5703125" style="8" customWidth="1"/>
    <col min="7357" max="7357" width="20.140625" style="8" customWidth="1"/>
    <col min="7358" max="7358" width="16.28515625" style="8" customWidth="1"/>
    <col min="7359" max="7359" width="17.5703125" style="8" customWidth="1"/>
    <col min="7360" max="7360" width="6" style="8" customWidth="1"/>
    <col min="7361" max="7362" width="18.85546875" style="8" customWidth="1"/>
    <col min="7363" max="7364" width="20.140625" style="8" customWidth="1"/>
    <col min="7365" max="7365" width="6" style="8" customWidth="1"/>
    <col min="7366" max="7366" width="12.42578125" style="8" customWidth="1"/>
    <col min="7367" max="7367" width="18.85546875" style="8" customWidth="1"/>
    <col min="7368" max="7369" width="15" style="8" customWidth="1"/>
    <col min="7370" max="7370" width="7.28515625" style="8" customWidth="1"/>
    <col min="7371" max="7371" width="11.140625" style="8" customWidth="1"/>
    <col min="7372" max="7372" width="13.7109375" style="8" customWidth="1"/>
    <col min="7373" max="7373" width="18.85546875" style="8" customWidth="1"/>
    <col min="7374" max="7374" width="17.5703125" style="8" customWidth="1"/>
    <col min="7375" max="7375" width="25.28515625" style="8" customWidth="1"/>
    <col min="7376" max="7376" width="20.140625" style="8" customWidth="1"/>
    <col min="7377" max="7377" width="15" style="8" customWidth="1"/>
    <col min="7378" max="7378" width="17.5703125" style="8" customWidth="1"/>
    <col min="7379" max="7379" width="16.28515625" style="8" customWidth="1"/>
    <col min="7380" max="7381" width="15" style="8" customWidth="1"/>
    <col min="7382" max="7382" width="17.5703125" style="8" customWidth="1"/>
    <col min="7383" max="7383" width="20.140625" style="8" customWidth="1"/>
    <col min="7384" max="7384" width="16.28515625" style="8" customWidth="1"/>
    <col min="7385" max="7386" width="25.28515625" style="8" customWidth="1"/>
    <col min="7387" max="7387" width="18.85546875" style="8" customWidth="1"/>
    <col min="7388" max="7389" width="20.140625" style="8" customWidth="1"/>
    <col min="7390" max="7390" width="11.140625" style="8" customWidth="1"/>
    <col min="7391" max="7391" width="29.140625" style="8" customWidth="1"/>
    <col min="7392" max="7392" width="34.28515625" style="8" customWidth="1"/>
    <col min="7393" max="7394" width="9.85546875" style="8" customWidth="1"/>
    <col min="7395" max="7395" width="17.5703125" style="8" customWidth="1"/>
    <col min="7396" max="7396" width="18.85546875" style="8" customWidth="1"/>
    <col min="7397" max="7397" width="9.85546875" style="8" customWidth="1"/>
    <col min="7398" max="7399" width="6" style="8" customWidth="1"/>
    <col min="7400" max="7400" width="13.7109375" style="8" customWidth="1"/>
    <col min="7401" max="7402" width="15" style="8" customWidth="1"/>
    <col min="7403" max="7403" width="17.5703125" style="8" customWidth="1"/>
    <col min="7404" max="7404" width="9.85546875" style="8" customWidth="1"/>
    <col min="7405" max="7405" width="7.28515625" style="8" customWidth="1"/>
    <col min="7406" max="7406" width="6" style="8" customWidth="1"/>
    <col min="7407" max="7412" width="17.5703125" style="8" customWidth="1"/>
    <col min="7413" max="7555" width="20.140625" style="8" customWidth="1"/>
    <col min="7556" max="7595" width="12.42578125" style="8" customWidth="1"/>
    <col min="7596" max="7596" width="20.140625" style="8" customWidth="1"/>
    <col min="7597" max="7597" width="21.42578125" style="8" customWidth="1"/>
    <col min="7598" max="7598" width="22.7109375" style="8" customWidth="1"/>
    <col min="7599" max="7599" width="13.7109375" style="8" customWidth="1"/>
    <col min="7600" max="7600" width="15" style="8" customWidth="1"/>
    <col min="7601" max="7603" width="17.5703125" style="8" customWidth="1"/>
    <col min="7604" max="7604" width="16.28515625" style="8" customWidth="1"/>
    <col min="7605" max="7605" width="15" style="8" customWidth="1"/>
    <col min="7606" max="7607" width="12.42578125" style="8" customWidth="1"/>
    <col min="7608" max="7609" width="17.5703125" style="8" customWidth="1"/>
    <col min="7610" max="7610" width="7.28515625" style="8" customWidth="1"/>
    <col min="7611" max="7611" width="21.42578125" style="8" customWidth="1"/>
    <col min="7612" max="7612" width="17.5703125" style="8" customWidth="1"/>
    <col min="7613" max="7613" width="20.140625" style="8" customWidth="1"/>
    <col min="7614" max="7614" width="16.28515625" style="8" customWidth="1"/>
    <col min="7615" max="7615" width="17.5703125" style="8" customWidth="1"/>
    <col min="7616" max="7616" width="6" style="8" customWidth="1"/>
    <col min="7617" max="7618" width="18.85546875" style="8" customWidth="1"/>
    <col min="7619" max="7620" width="20.140625" style="8" customWidth="1"/>
    <col min="7621" max="7621" width="6" style="8" customWidth="1"/>
    <col min="7622" max="7622" width="12.42578125" style="8" customWidth="1"/>
    <col min="7623" max="7623" width="18.85546875" style="8" customWidth="1"/>
    <col min="7624" max="7625" width="15" style="8" customWidth="1"/>
    <col min="7626" max="7626" width="7.28515625" style="8" customWidth="1"/>
    <col min="7627" max="7627" width="11.140625" style="8" customWidth="1"/>
    <col min="7628" max="7628" width="13.7109375" style="8" customWidth="1"/>
    <col min="7629" max="7629" width="18.85546875" style="8" customWidth="1"/>
    <col min="7630" max="7630" width="17.5703125" style="8" customWidth="1"/>
    <col min="7631" max="7631" width="25.28515625" style="8" customWidth="1"/>
    <col min="7632" max="7632" width="20.140625" style="8" customWidth="1"/>
    <col min="7633" max="7633" width="15" style="8" customWidth="1"/>
    <col min="7634" max="7634" width="17.5703125" style="8" customWidth="1"/>
    <col min="7635" max="7635" width="16.28515625" style="8" customWidth="1"/>
    <col min="7636" max="7637" width="15" style="8" customWidth="1"/>
    <col min="7638" max="7638" width="17.5703125" style="8" customWidth="1"/>
    <col min="7639" max="7639" width="20.140625" style="8" customWidth="1"/>
    <col min="7640" max="7640" width="16.28515625" style="8" customWidth="1"/>
    <col min="7641" max="7642" width="25.28515625" style="8" customWidth="1"/>
    <col min="7643" max="7643" width="18.85546875" style="8" customWidth="1"/>
    <col min="7644" max="7645" width="20.140625" style="8" customWidth="1"/>
    <col min="7646" max="7646" width="11.140625" style="8" customWidth="1"/>
    <col min="7647" max="7647" width="29.140625" style="8" customWidth="1"/>
    <col min="7648" max="7648" width="34.28515625" style="8" customWidth="1"/>
    <col min="7649" max="7650" width="9.85546875" style="8" customWidth="1"/>
    <col min="7651" max="7651" width="17.5703125" style="8" customWidth="1"/>
    <col min="7652" max="7652" width="18.85546875" style="8" customWidth="1"/>
    <col min="7653" max="7653" width="9.85546875" style="8" customWidth="1"/>
    <col min="7654" max="7655" width="6" style="8" customWidth="1"/>
    <col min="7656" max="7656" width="13.7109375" style="8" customWidth="1"/>
    <col min="7657" max="7658" width="15" style="8" customWidth="1"/>
    <col min="7659" max="7659" width="17.5703125" style="8" customWidth="1"/>
    <col min="7660" max="7660" width="9.85546875" style="8" customWidth="1"/>
    <col min="7661" max="7661" width="7.28515625" style="8" customWidth="1"/>
    <col min="7662" max="7662" width="6" style="8" customWidth="1"/>
    <col min="7663" max="7668" width="17.5703125" style="8" customWidth="1"/>
    <col min="7669" max="7811" width="20.140625" style="8" customWidth="1"/>
    <col min="7812" max="7851" width="12.42578125" style="8" customWidth="1"/>
    <col min="7852" max="7852" width="20.140625" style="8" customWidth="1"/>
    <col min="7853" max="7853" width="21.42578125" style="8" customWidth="1"/>
    <col min="7854" max="7854" width="22.7109375" style="8" customWidth="1"/>
    <col min="7855" max="7855" width="13.7109375" style="8" customWidth="1"/>
    <col min="7856" max="7856" width="15" style="8" customWidth="1"/>
    <col min="7857" max="7859" width="17.5703125" style="8" customWidth="1"/>
    <col min="7860" max="7860" width="16.28515625" style="8" customWidth="1"/>
    <col min="7861" max="7861" width="15" style="8" customWidth="1"/>
    <col min="7862" max="7863" width="12.42578125" style="8" customWidth="1"/>
    <col min="7864" max="7865" width="17.5703125" style="8" customWidth="1"/>
    <col min="7866" max="7866" width="7.28515625" style="8" customWidth="1"/>
    <col min="7867" max="7867" width="21.42578125" style="8" customWidth="1"/>
    <col min="7868" max="7868" width="17.5703125" style="8" customWidth="1"/>
    <col min="7869" max="7869" width="20.140625" style="8" customWidth="1"/>
    <col min="7870" max="7870" width="16.28515625" style="8" customWidth="1"/>
    <col min="7871" max="7871" width="17.5703125" style="8" customWidth="1"/>
    <col min="7872" max="7872" width="6" style="8" customWidth="1"/>
    <col min="7873" max="7874" width="18.85546875" style="8" customWidth="1"/>
    <col min="7875" max="7876" width="20.140625" style="8" customWidth="1"/>
    <col min="7877" max="7877" width="6" style="8" customWidth="1"/>
    <col min="7878" max="7878" width="12.42578125" style="8" customWidth="1"/>
    <col min="7879" max="7879" width="18.85546875" style="8" customWidth="1"/>
    <col min="7880" max="7881" width="15" style="8" customWidth="1"/>
    <col min="7882" max="7882" width="7.28515625" style="8" customWidth="1"/>
    <col min="7883" max="7883" width="11.140625" style="8" customWidth="1"/>
    <col min="7884" max="7884" width="13.7109375" style="8" customWidth="1"/>
    <col min="7885" max="7885" width="18.85546875" style="8" customWidth="1"/>
    <col min="7886" max="7886" width="17.5703125" style="8" customWidth="1"/>
    <col min="7887" max="7887" width="25.28515625" style="8" customWidth="1"/>
    <col min="7888" max="7888" width="20.140625" style="8" customWidth="1"/>
    <col min="7889" max="7889" width="15" style="8" customWidth="1"/>
    <col min="7890" max="7890" width="17.5703125" style="8" customWidth="1"/>
    <col min="7891" max="7891" width="16.28515625" style="8" customWidth="1"/>
    <col min="7892" max="7893" width="15" style="8" customWidth="1"/>
    <col min="7894" max="7894" width="17.5703125" style="8" customWidth="1"/>
    <col min="7895" max="7895" width="20.140625" style="8" customWidth="1"/>
    <col min="7896" max="7896" width="16.28515625" style="8" customWidth="1"/>
    <col min="7897" max="7898" width="25.28515625" style="8" customWidth="1"/>
    <col min="7899" max="7899" width="18.85546875" style="8" customWidth="1"/>
    <col min="7900" max="7901" width="20.140625" style="8" customWidth="1"/>
    <col min="7902" max="7902" width="11.140625" style="8" customWidth="1"/>
    <col min="7903" max="7903" width="29.140625" style="8" customWidth="1"/>
    <col min="7904" max="7904" width="34.28515625" style="8" customWidth="1"/>
    <col min="7905" max="7906" width="9.85546875" style="8" customWidth="1"/>
    <col min="7907" max="7907" width="17.5703125" style="8" customWidth="1"/>
    <col min="7908" max="7908" width="18.85546875" style="8" customWidth="1"/>
    <col min="7909" max="7909" width="9.85546875" style="8" customWidth="1"/>
    <col min="7910" max="7911" width="6" style="8" customWidth="1"/>
    <col min="7912" max="7912" width="13.7109375" style="8" customWidth="1"/>
    <col min="7913" max="7914" width="15" style="8" customWidth="1"/>
    <col min="7915" max="7915" width="17.5703125" style="8" customWidth="1"/>
    <col min="7916" max="7916" width="9.85546875" style="8" customWidth="1"/>
    <col min="7917" max="7917" width="7.28515625" style="8" customWidth="1"/>
    <col min="7918" max="7918" width="6" style="8" customWidth="1"/>
    <col min="7919" max="7924" width="17.5703125" style="8" customWidth="1"/>
    <col min="7925" max="8067" width="20.140625" style="8" customWidth="1"/>
    <col min="8068" max="8107" width="12.42578125" style="8" customWidth="1"/>
    <col min="8108" max="8108" width="20.140625" style="8" customWidth="1"/>
    <col min="8109" max="8109" width="21.42578125" style="8" customWidth="1"/>
    <col min="8110" max="8110" width="22.7109375" style="8" customWidth="1"/>
    <col min="8111" max="8111" width="13.7109375" style="8" customWidth="1"/>
    <col min="8112" max="8112" width="15" style="8" customWidth="1"/>
    <col min="8113" max="8115" width="17.5703125" style="8" customWidth="1"/>
    <col min="8116" max="8116" width="16.28515625" style="8" customWidth="1"/>
    <col min="8117" max="8117" width="15" style="8" customWidth="1"/>
    <col min="8118" max="8119" width="12.42578125" style="8" customWidth="1"/>
    <col min="8120" max="8121" width="17.5703125" style="8" customWidth="1"/>
    <col min="8122" max="8122" width="7.28515625" style="8" customWidth="1"/>
    <col min="8123" max="8123" width="21.42578125" style="8" customWidth="1"/>
    <col min="8124" max="8124" width="17.5703125" style="8" customWidth="1"/>
    <col min="8125" max="8125" width="20.140625" style="8" customWidth="1"/>
    <col min="8126" max="8126" width="16.28515625" style="8" customWidth="1"/>
    <col min="8127" max="8127" width="17.5703125" style="8" customWidth="1"/>
    <col min="8128" max="8128" width="6" style="8" customWidth="1"/>
    <col min="8129" max="8130" width="18.85546875" style="8" customWidth="1"/>
    <col min="8131" max="8132" width="20.140625" style="8" customWidth="1"/>
    <col min="8133" max="8133" width="6" style="8" customWidth="1"/>
    <col min="8134" max="8134" width="12.42578125" style="8" customWidth="1"/>
    <col min="8135" max="8135" width="18.85546875" style="8" customWidth="1"/>
    <col min="8136" max="8137" width="15" style="8" customWidth="1"/>
    <col min="8138" max="8138" width="7.28515625" style="8" customWidth="1"/>
    <col min="8139" max="8139" width="11.140625" style="8" customWidth="1"/>
    <col min="8140" max="8140" width="13.7109375" style="8" customWidth="1"/>
    <col min="8141" max="8141" width="18.85546875" style="8" customWidth="1"/>
    <col min="8142" max="8142" width="17.5703125" style="8" customWidth="1"/>
    <col min="8143" max="8143" width="25.28515625" style="8" customWidth="1"/>
    <col min="8144" max="8144" width="20.140625" style="8" customWidth="1"/>
    <col min="8145" max="8145" width="15" style="8" customWidth="1"/>
    <col min="8146" max="8146" width="17.5703125" style="8" customWidth="1"/>
    <col min="8147" max="8147" width="16.28515625" style="8" customWidth="1"/>
    <col min="8148" max="8149" width="15" style="8" customWidth="1"/>
    <col min="8150" max="8150" width="17.5703125" style="8" customWidth="1"/>
    <col min="8151" max="8151" width="20.140625" style="8" customWidth="1"/>
    <col min="8152" max="8152" width="16.28515625" style="8" customWidth="1"/>
    <col min="8153" max="8154" width="25.28515625" style="8" customWidth="1"/>
    <col min="8155" max="8155" width="18.85546875" style="8" customWidth="1"/>
    <col min="8156" max="8157" width="20.140625" style="8" customWidth="1"/>
    <col min="8158" max="8158" width="11.140625" style="8" customWidth="1"/>
    <col min="8159" max="8159" width="29.140625" style="8" customWidth="1"/>
    <col min="8160" max="8160" width="34.28515625" style="8" customWidth="1"/>
    <col min="8161" max="8162" width="9.85546875" style="8" customWidth="1"/>
    <col min="8163" max="8163" width="17.5703125" style="8" customWidth="1"/>
    <col min="8164" max="8164" width="18.85546875" style="8" customWidth="1"/>
    <col min="8165" max="8165" width="9.85546875" style="8" customWidth="1"/>
    <col min="8166" max="8167" width="6" style="8" customWidth="1"/>
    <col min="8168" max="8168" width="13.7109375" style="8" customWidth="1"/>
    <col min="8169" max="8170" width="15" style="8" customWidth="1"/>
    <col min="8171" max="8171" width="17.5703125" style="8" customWidth="1"/>
    <col min="8172" max="8172" width="9.85546875" style="8" customWidth="1"/>
    <col min="8173" max="8173" width="7.28515625" style="8" customWidth="1"/>
    <col min="8174" max="8174" width="6" style="8" customWidth="1"/>
    <col min="8175" max="8180" width="17.5703125" style="8" customWidth="1"/>
    <col min="8181" max="8323" width="20.140625" style="8" customWidth="1"/>
    <col min="8324" max="8363" width="12.42578125" style="8" customWidth="1"/>
    <col min="8364" max="8364" width="20.140625" style="8" customWidth="1"/>
    <col min="8365" max="8365" width="21.42578125" style="8" customWidth="1"/>
    <col min="8366" max="8366" width="22.7109375" style="8" customWidth="1"/>
    <col min="8367" max="8367" width="13.7109375" style="8" customWidth="1"/>
    <col min="8368" max="8368" width="15" style="8" customWidth="1"/>
    <col min="8369" max="8371" width="17.5703125" style="8" customWidth="1"/>
    <col min="8372" max="8372" width="16.28515625" style="8" customWidth="1"/>
    <col min="8373" max="8373" width="15" style="8" customWidth="1"/>
    <col min="8374" max="8375" width="12.42578125" style="8" customWidth="1"/>
    <col min="8376" max="8377" width="17.5703125" style="8" customWidth="1"/>
    <col min="8378" max="8378" width="7.28515625" style="8" customWidth="1"/>
    <col min="8379" max="8379" width="21.42578125" style="8" customWidth="1"/>
    <col min="8380" max="8380" width="17.5703125" style="8" customWidth="1"/>
    <col min="8381" max="8381" width="20.140625" style="8" customWidth="1"/>
    <col min="8382" max="8382" width="16.28515625" style="8" customWidth="1"/>
    <col min="8383" max="8383" width="17.5703125" style="8" customWidth="1"/>
    <col min="8384" max="8384" width="6" style="8" customWidth="1"/>
    <col min="8385" max="8386" width="18.85546875" style="8" customWidth="1"/>
    <col min="8387" max="8388" width="20.140625" style="8" customWidth="1"/>
    <col min="8389" max="8389" width="6" style="8" customWidth="1"/>
    <col min="8390" max="8390" width="12.42578125" style="8" customWidth="1"/>
    <col min="8391" max="8391" width="18.85546875" style="8" customWidth="1"/>
    <col min="8392" max="8393" width="15" style="8" customWidth="1"/>
    <col min="8394" max="8394" width="7.28515625" style="8" customWidth="1"/>
    <col min="8395" max="8395" width="11.140625" style="8" customWidth="1"/>
    <col min="8396" max="8396" width="13.7109375" style="8" customWidth="1"/>
    <col min="8397" max="8397" width="18.85546875" style="8" customWidth="1"/>
    <col min="8398" max="8398" width="17.5703125" style="8" customWidth="1"/>
    <col min="8399" max="8399" width="25.28515625" style="8" customWidth="1"/>
    <col min="8400" max="8400" width="20.140625" style="8" customWidth="1"/>
    <col min="8401" max="8401" width="15" style="8" customWidth="1"/>
    <col min="8402" max="8402" width="17.5703125" style="8" customWidth="1"/>
    <col min="8403" max="8403" width="16.28515625" style="8" customWidth="1"/>
    <col min="8404" max="8405" width="15" style="8" customWidth="1"/>
    <col min="8406" max="8406" width="17.5703125" style="8" customWidth="1"/>
    <col min="8407" max="8407" width="20.140625" style="8" customWidth="1"/>
    <col min="8408" max="8408" width="16.28515625" style="8" customWidth="1"/>
    <col min="8409" max="8410" width="25.28515625" style="8" customWidth="1"/>
    <col min="8411" max="8411" width="18.85546875" style="8" customWidth="1"/>
    <col min="8412" max="8413" width="20.140625" style="8" customWidth="1"/>
    <col min="8414" max="8414" width="11.140625" style="8" customWidth="1"/>
    <col min="8415" max="8415" width="29.140625" style="8" customWidth="1"/>
    <col min="8416" max="8416" width="34.28515625" style="8" customWidth="1"/>
    <col min="8417" max="8418" width="9.85546875" style="8" customWidth="1"/>
    <col min="8419" max="8419" width="17.5703125" style="8" customWidth="1"/>
    <col min="8420" max="8420" width="18.85546875" style="8" customWidth="1"/>
    <col min="8421" max="8421" width="9.85546875" style="8" customWidth="1"/>
    <col min="8422" max="8423" width="6" style="8" customWidth="1"/>
    <col min="8424" max="8424" width="13.7109375" style="8" customWidth="1"/>
    <col min="8425" max="8426" width="15" style="8" customWidth="1"/>
    <col min="8427" max="8427" width="17.5703125" style="8" customWidth="1"/>
    <col min="8428" max="8428" width="9.85546875" style="8" customWidth="1"/>
    <col min="8429" max="8429" width="7.28515625" style="8" customWidth="1"/>
    <col min="8430" max="8430" width="6" style="8" customWidth="1"/>
    <col min="8431" max="8436" width="17.5703125" style="8" customWidth="1"/>
    <col min="8437" max="8579" width="20.140625" style="8" customWidth="1"/>
    <col min="8580" max="8619" width="12.42578125" style="8" customWidth="1"/>
    <col min="8620" max="8620" width="20.140625" style="8" customWidth="1"/>
    <col min="8621" max="8621" width="21.42578125" style="8" customWidth="1"/>
    <col min="8622" max="8622" width="22.7109375" style="8" customWidth="1"/>
    <col min="8623" max="8623" width="13.7109375" style="8" customWidth="1"/>
    <col min="8624" max="8624" width="15" style="8" customWidth="1"/>
    <col min="8625" max="8627" width="17.5703125" style="8" customWidth="1"/>
    <col min="8628" max="8628" width="16.28515625" style="8" customWidth="1"/>
    <col min="8629" max="8629" width="15" style="8" customWidth="1"/>
    <col min="8630" max="8631" width="12.42578125" style="8" customWidth="1"/>
    <col min="8632" max="8633" width="17.5703125" style="8" customWidth="1"/>
    <col min="8634" max="8634" width="7.28515625" style="8" customWidth="1"/>
    <col min="8635" max="8635" width="21.42578125" style="8" customWidth="1"/>
    <col min="8636" max="8636" width="17.5703125" style="8" customWidth="1"/>
    <col min="8637" max="8637" width="20.140625" style="8" customWidth="1"/>
    <col min="8638" max="8638" width="16.28515625" style="8" customWidth="1"/>
    <col min="8639" max="8639" width="17.5703125" style="8" customWidth="1"/>
    <col min="8640" max="8640" width="6" style="8" customWidth="1"/>
    <col min="8641" max="8642" width="18.85546875" style="8" customWidth="1"/>
    <col min="8643" max="8644" width="20.140625" style="8" customWidth="1"/>
    <col min="8645" max="8645" width="6" style="8" customWidth="1"/>
    <col min="8646" max="8646" width="12.42578125" style="8" customWidth="1"/>
    <col min="8647" max="8647" width="18.85546875" style="8" customWidth="1"/>
    <col min="8648" max="8649" width="15" style="8" customWidth="1"/>
    <col min="8650" max="8650" width="7.28515625" style="8" customWidth="1"/>
    <col min="8651" max="8651" width="11.140625" style="8" customWidth="1"/>
    <col min="8652" max="8652" width="13.7109375" style="8" customWidth="1"/>
    <col min="8653" max="8653" width="18.85546875" style="8" customWidth="1"/>
    <col min="8654" max="8654" width="17.5703125" style="8" customWidth="1"/>
    <col min="8655" max="8655" width="25.28515625" style="8" customWidth="1"/>
    <col min="8656" max="8656" width="20.140625" style="8" customWidth="1"/>
    <col min="8657" max="8657" width="15" style="8" customWidth="1"/>
    <col min="8658" max="8658" width="17.5703125" style="8" customWidth="1"/>
    <col min="8659" max="8659" width="16.28515625" style="8" customWidth="1"/>
    <col min="8660" max="8661" width="15" style="8" customWidth="1"/>
    <col min="8662" max="8662" width="17.5703125" style="8" customWidth="1"/>
    <col min="8663" max="8663" width="20.140625" style="8" customWidth="1"/>
    <col min="8664" max="8664" width="16.28515625" style="8" customWidth="1"/>
    <col min="8665" max="8666" width="25.28515625" style="8" customWidth="1"/>
    <col min="8667" max="8667" width="18.85546875" style="8" customWidth="1"/>
    <col min="8668" max="8669" width="20.140625" style="8" customWidth="1"/>
    <col min="8670" max="8670" width="11.140625" style="8" customWidth="1"/>
    <col min="8671" max="8671" width="29.140625" style="8" customWidth="1"/>
    <col min="8672" max="8672" width="34.28515625" style="8" customWidth="1"/>
    <col min="8673" max="8674" width="9.85546875" style="8" customWidth="1"/>
    <col min="8675" max="8675" width="17.5703125" style="8" customWidth="1"/>
    <col min="8676" max="8676" width="18.85546875" style="8" customWidth="1"/>
    <col min="8677" max="8677" width="9.85546875" style="8" customWidth="1"/>
    <col min="8678" max="8679" width="6" style="8" customWidth="1"/>
    <col min="8680" max="8680" width="13.7109375" style="8" customWidth="1"/>
    <col min="8681" max="8682" width="15" style="8" customWidth="1"/>
    <col min="8683" max="8683" width="17.5703125" style="8" customWidth="1"/>
    <col min="8684" max="8684" width="9.85546875" style="8" customWidth="1"/>
    <col min="8685" max="8685" width="7.28515625" style="8" customWidth="1"/>
    <col min="8686" max="8686" width="6" style="8" customWidth="1"/>
    <col min="8687" max="8692" width="17.5703125" style="8" customWidth="1"/>
    <col min="8693" max="8835" width="20.140625" style="8" customWidth="1"/>
    <col min="8836" max="8875" width="12.42578125" style="8" customWidth="1"/>
    <col min="8876" max="8876" width="20.140625" style="8" customWidth="1"/>
    <col min="8877" max="8877" width="21.42578125" style="8" customWidth="1"/>
    <col min="8878" max="8878" width="22.7109375" style="8" customWidth="1"/>
    <col min="8879" max="8879" width="13.7109375" style="8" customWidth="1"/>
    <col min="8880" max="8880" width="15" style="8" customWidth="1"/>
    <col min="8881" max="8883" width="17.5703125" style="8" customWidth="1"/>
    <col min="8884" max="8884" width="16.28515625" style="8" customWidth="1"/>
    <col min="8885" max="8885" width="15" style="8" customWidth="1"/>
    <col min="8886" max="8887" width="12.42578125" style="8" customWidth="1"/>
    <col min="8888" max="8889" width="17.5703125" style="8" customWidth="1"/>
    <col min="8890" max="8890" width="7.28515625" style="8" customWidth="1"/>
    <col min="8891" max="8891" width="21.42578125" style="8" customWidth="1"/>
    <col min="8892" max="8892" width="17.5703125" style="8" customWidth="1"/>
    <col min="8893" max="8893" width="20.140625" style="8" customWidth="1"/>
    <col min="8894" max="8894" width="16.28515625" style="8" customWidth="1"/>
    <col min="8895" max="8895" width="17.5703125" style="8" customWidth="1"/>
    <col min="8896" max="8896" width="6" style="8" customWidth="1"/>
    <col min="8897" max="8898" width="18.85546875" style="8" customWidth="1"/>
    <col min="8899" max="8900" width="20.140625" style="8" customWidth="1"/>
    <col min="8901" max="8901" width="6" style="8" customWidth="1"/>
    <col min="8902" max="8902" width="12.42578125" style="8" customWidth="1"/>
    <col min="8903" max="8903" width="18.85546875" style="8" customWidth="1"/>
    <col min="8904" max="8905" width="15" style="8" customWidth="1"/>
    <col min="8906" max="8906" width="7.28515625" style="8" customWidth="1"/>
    <col min="8907" max="8907" width="11.140625" style="8" customWidth="1"/>
    <col min="8908" max="8908" width="13.7109375" style="8" customWidth="1"/>
    <col min="8909" max="8909" width="18.85546875" style="8" customWidth="1"/>
    <col min="8910" max="8910" width="17.5703125" style="8" customWidth="1"/>
    <col min="8911" max="8911" width="25.28515625" style="8" customWidth="1"/>
    <col min="8912" max="8912" width="20.140625" style="8" customWidth="1"/>
    <col min="8913" max="8913" width="15" style="8" customWidth="1"/>
    <col min="8914" max="8914" width="17.5703125" style="8" customWidth="1"/>
    <col min="8915" max="8915" width="16.28515625" style="8" customWidth="1"/>
    <col min="8916" max="8917" width="15" style="8" customWidth="1"/>
    <col min="8918" max="8918" width="17.5703125" style="8" customWidth="1"/>
    <col min="8919" max="8919" width="20.140625" style="8" customWidth="1"/>
    <col min="8920" max="8920" width="16.28515625" style="8" customWidth="1"/>
    <col min="8921" max="8922" width="25.28515625" style="8" customWidth="1"/>
    <col min="8923" max="8923" width="18.85546875" style="8" customWidth="1"/>
    <col min="8924" max="8925" width="20.140625" style="8" customWidth="1"/>
    <col min="8926" max="8926" width="11.140625" style="8" customWidth="1"/>
    <col min="8927" max="8927" width="29.140625" style="8" customWidth="1"/>
    <col min="8928" max="8928" width="34.28515625" style="8" customWidth="1"/>
    <col min="8929" max="8930" width="9.85546875" style="8" customWidth="1"/>
    <col min="8931" max="8931" width="17.5703125" style="8" customWidth="1"/>
    <col min="8932" max="8932" width="18.85546875" style="8" customWidth="1"/>
    <col min="8933" max="8933" width="9.85546875" style="8" customWidth="1"/>
    <col min="8934" max="8935" width="6" style="8" customWidth="1"/>
    <col min="8936" max="8936" width="13.7109375" style="8" customWidth="1"/>
    <col min="8937" max="8938" width="15" style="8" customWidth="1"/>
    <col min="8939" max="8939" width="17.5703125" style="8" customWidth="1"/>
    <col min="8940" max="8940" width="9.85546875" style="8" customWidth="1"/>
    <col min="8941" max="8941" width="7.28515625" style="8" customWidth="1"/>
    <col min="8942" max="8942" width="6" style="8" customWidth="1"/>
    <col min="8943" max="8948" width="17.5703125" style="8" customWidth="1"/>
    <col min="8949" max="9091" width="20.140625" style="8" customWidth="1"/>
    <col min="9092" max="9131" width="12.42578125" style="8" customWidth="1"/>
    <col min="9132" max="9132" width="20.140625" style="8" customWidth="1"/>
    <col min="9133" max="9133" width="21.42578125" style="8" customWidth="1"/>
    <col min="9134" max="9134" width="22.7109375" style="8" customWidth="1"/>
    <col min="9135" max="9135" width="13.7109375" style="8" customWidth="1"/>
    <col min="9136" max="9136" width="15" style="8" customWidth="1"/>
    <col min="9137" max="9139" width="17.5703125" style="8" customWidth="1"/>
    <col min="9140" max="9140" width="16.28515625" style="8" customWidth="1"/>
    <col min="9141" max="9141" width="15" style="8" customWidth="1"/>
    <col min="9142" max="9143" width="12.42578125" style="8" customWidth="1"/>
    <col min="9144" max="9145" width="17.5703125" style="8" customWidth="1"/>
    <col min="9146" max="9146" width="7.28515625" style="8" customWidth="1"/>
    <col min="9147" max="9147" width="21.42578125" style="8" customWidth="1"/>
    <col min="9148" max="9148" width="17.5703125" style="8" customWidth="1"/>
    <col min="9149" max="9149" width="20.140625" style="8" customWidth="1"/>
    <col min="9150" max="9150" width="16.28515625" style="8" customWidth="1"/>
    <col min="9151" max="9151" width="17.5703125" style="8" customWidth="1"/>
    <col min="9152" max="9152" width="6" style="8" customWidth="1"/>
    <col min="9153" max="9154" width="18.85546875" style="8" customWidth="1"/>
    <col min="9155" max="9156" width="20.140625" style="8" customWidth="1"/>
    <col min="9157" max="9157" width="6" style="8" customWidth="1"/>
    <col min="9158" max="9158" width="12.42578125" style="8" customWidth="1"/>
    <col min="9159" max="9159" width="18.85546875" style="8" customWidth="1"/>
    <col min="9160" max="9161" width="15" style="8" customWidth="1"/>
    <col min="9162" max="9162" width="7.28515625" style="8" customWidth="1"/>
    <col min="9163" max="9163" width="11.140625" style="8" customWidth="1"/>
    <col min="9164" max="9164" width="13.7109375" style="8" customWidth="1"/>
    <col min="9165" max="9165" width="18.85546875" style="8" customWidth="1"/>
    <col min="9166" max="9166" width="17.5703125" style="8" customWidth="1"/>
    <col min="9167" max="9167" width="25.28515625" style="8" customWidth="1"/>
    <col min="9168" max="9168" width="20.140625" style="8" customWidth="1"/>
    <col min="9169" max="9169" width="15" style="8" customWidth="1"/>
    <col min="9170" max="9170" width="17.5703125" style="8" customWidth="1"/>
    <col min="9171" max="9171" width="16.28515625" style="8" customWidth="1"/>
    <col min="9172" max="9173" width="15" style="8" customWidth="1"/>
    <col min="9174" max="9174" width="17.5703125" style="8" customWidth="1"/>
    <col min="9175" max="9175" width="20.140625" style="8" customWidth="1"/>
    <col min="9176" max="9176" width="16.28515625" style="8" customWidth="1"/>
    <col min="9177" max="9178" width="25.28515625" style="8" customWidth="1"/>
    <col min="9179" max="9179" width="18.85546875" style="8" customWidth="1"/>
    <col min="9180" max="9181" width="20.140625" style="8" customWidth="1"/>
    <col min="9182" max="9182" width="11.140625" style="8" customWidth="1"/>
    <col min="9183" max="9183" width="29.140625" style="8" customWidth="1"/>
    <col min="9184" max="9184" width="34.28515625" style="8" customWidth="1"/>
    <col min="9185" max="9186" width="9.85546875" style="8" customWidth="1"/>
    <col min="9187" max="9187" width="17.5703125" style="8" customWidth="1"/>
    <col min="9188" max="9188" width="18.85546875" style="8" customWidth="1"/>
    <col min="9189" max="9189" width="9.85546875" style="8" customWidth="1"/>
    <col min="9190" max="9191" width="6" style="8" customWidth="1"/>
    <col min="9192" max="9192" width="13.7109375" style="8" customWidth="1"/>
    <col min="9193" max="9194" width="15" style="8" customWidth="1"/>
    <col min="9195" max="9195" width="17.5703125" style="8" customWidth="1"/>
    <col min="9196" max="9196" width="9.85546875" style="8" customWidth="1"/>
    <col min="9197" max="9197" width="7.28515625" style="8" customWidth="1"/>
    <col min="9198" max="9198" width="6" style="8" customWidth="1"/>
    <col min="9199" max="9204" width="17.5703125" style="8" customWidth="1"/>
    <col min="9205" max="9347" width="20.140625" style="8" customWidth="1"/>
    <col min="9348" max="9387" width="12.42578125" style="8" customWidth="1"/>
    <col min="9388" max="9388" width="20.140625" style="8" customWidth="1"/>
    <col min="9389" max="9389" width="21.42578125" style="8" customWidth="1"/>
    <col min="9390" max="9390" width="22.7109375" style="8" customWidth="1"/>
    <col min="9391" max="9391" width="13.7109375" style="8" customWidth="1"/>
    <col min="9392" max="9392" width="15" style="8" customWidth="1"/>
    <col min="9393" max="9395" width="17.5703125" style="8" customWidth="1"/>
    <col min="9396" max="9396" width="16.28515625" style="8" customWidth="1"/>
    <col min="9397" max="9397" width="15" style="8" customWidth="1"/>
    <col min="9398" max="9399" width="12.42578125" style="8" customWidth="1"/>
    <col min="9400" max="9401" width="17.5703125" style="8" customWidth="1"/>
    <col min="9402" max="9402" width="7.28515625" style="8" customWidth="1"/>
    <col min="9403" max="9403" width="21.42578125" style="8" customWidth="1"/>
    <col min="9404" max="9404" width="17.5703125" style="8" customWidth="1"/>
    <col min="9405" max="9405" width="20.140625" style="8" customWidth="1"/>
    <col min="9406" max="9406" width="16.28515625" style="8" customWidth="1"/>
    <col min="9407" max="9407" width="17.5703125" style="8" customWidth="1"/>
    <col min="9408" max="9408" width="6" style="8" customWidth="1"/>
    <col min="9409" max="9410" width="18.85546875" style="8" customWidth="1"/>
    <col min="9411" max="9412" width="20.140625" style="8" customWidth="1"/>
    <col min="9413" max="9413" width="6" style="8" customWidth="1"/>
    <col min="9414" max="9414" width="12.42578125" style="8" customWidth="1"/>
    <col min="9415" max="9415" width="18.85546875" style="8" customWidth="1"/>
    <col min="9416" max="9417" width="15" style="8" customWidth="1"/>
    <col min="9418" max="9418" width="7.28515625" style="8" customWidth="1"/>
    <col min="9419" max="9419" width="11.140625" style="8" customWidth="1"/>
    <col min="9420" max="9420" width="13.7109375" style="8" customWidth="1"/>
    <col min="9421" max="9421" width="18.85546875" style="8" customWidth="1"/>
    <col min="9422" max="9422" width="17.5703125" style="8" customWidth="1"/>
    <col min="9423" max="9423" width="25.28515625" style="8" customWidth="1"/>
    <col min="9424" max="9424" width="20.140625" style="8" customWidth="1"/>
    <col min="9425" max="9425" width="15" style="8" customWidth="1"/>
    <col min="9426" max="9426" width="17.5703125" style="8" customWidth="1"/>
    <col min="9427" max="9427" width="16.28515625" style="8" customWidth="1"/>
    <col min="9428" max="9429" width="15" style="8" customWidth="1"/>
    <col min="9430" max="9430" width="17.5703125" style="8" customWidth="1"/>
    <col min="9431" max="9431" width="20.140625" style="8" customWidth="1"/>
    <col min="9432" max="9432" width="16.28515625" style="8" customWidth="1"/>
    <col min="9433" max="9434" width="25.28515625" style="8" customWidth="1"/>
    <col min="9435" max="9435" width="18.85546875" style="8" customWidth="1"/>
    <col min="9436" max="9437" width="20.140625" style="8" customWidth="1"/>
    <col min="9438" max="9438" width="11.140625" style="8" customWidth="1"/>
    <col min="9439" max="9439" width="29.140625" style="8" customWidth="1"/>
    <col min="9440" max="9440" width="34.28515625" style="8" customWidth="1"/>
    <col min="9441" max="9442" width="9.85546875" style="8" customWidth="1"/>
    <col min="9443" max="9443" width="17.5703125" style="8" customWidth="1"/>
    <col min="9444" max="9444" width="18.85546875" style="8" customWidth="1"/>
    <col min="9445" max="9445" width="9.85546875" style="8" customWidth="1"/>
    <col min="9446" max="9447" width="6" style="8" customWidth="1"/>
    <col min="9448" max="9448" width="13.7109375" style="8" customWidth="1"/>
    <col min="9449" max="9450" width="15" style="8" customWidth="1"/>
    <col min="9451" max="9451" width="17.5703125" style="8" customWidth="1"/>
    <col min="9452" max="9452" width="9.85546875" style="8" customWidth="1"/>
    <col min="9453" max="9453" width="7.28515625" style="8" customWidth="1"/>
    <col min="9454" max="9454" width="6" style="8" customWidth="1"/>
    <col min="9455" max="9460" width="17.5703125" style="8" customWidth="1"/>
    <col min="9461" max="9603" width="20.140625" style="8" customWidth="1"/>
    <col min="9604" max="9643" width="12.42578125" style="8" customWidth="1"/>
    <col min="9644" max="9644" width="20.140625" style="8" customWidth="1"/>
    <col min="9645" max="9645" width="21.42578125" style="8" customWidth="1"/>
    <col min="9646" max="9646" width="22.7109375" style="8" customWidth="1"/>
    <col min="9647" max="9647" width="13.7109375" style="8" customWidth="1"/>
    <col min="9648" max="9648" width="15" style="8" customWidth="1"/>
    <col min="9649" max="9651" width="17.5703125" style="8" customWidth="1"/>
    <col min="9652" max="9652" width="16.28515625" style="8" customWidth="1"/>
    <col min="9653" max="9653" width="15" style="8" customWidth="1"/>
    <col min="9654" max="9655" width="12.42578125" style="8" customWidth="1"/>
    <col min="9656" max="9657" width="17.5703125" style="8" customWidth="1"/>
    <col min="9658" max="9658" width="7.28515625" style="8" customWidth="1"/>
    <col min="9659" max="9659" width="21.42578125" style="8" customWidth="1"/>
    <col min="9660" max="9660" width="17.5703125" style="8" customWidth="1"/>
    <col min="9661" max="9661" width="20.140625" style="8" customWidth="1"/>
    <col min="9662" max="9662" width="16.28515625" style="8" customWidth="1"/>
    <col min="9663" max="9663" width="17.5703125" style="8" customWidth="1"/>
    <col min="9664" max="9664" width="6" style="8" customWidth="1"/>
    <col min="9665" max="9666" width="18.85546875" style="8" customWidth="1"/>
    <col min="9667" max="9668" width="20.140625" style="8" customWidth="1"/>
    <col min="9669" max="9669" width="6" style="8" customWidth="1"/>
    <col min="9670" max="9670" width="12.42578125" style="8" customWidth="1"/>
    <col min="9671" max="9671" width="18.85546875" style="8" customWidth="1"/>
    <col min="9672" max="9673" width="15" style="8" customWidth="1"/>
    <col min="9674" max="9674" width="7.28515625" style="8" customWidth="1"/>
    <col min="9675" max="9675" width="11.140625" style="8" customWidth="1"/>
    <col min="9676" max="9676" width="13.7109375" style="8" customWidth="1"/>
    <col min="9677" max="9677" width="18.85546875" style="8" customWidth="1"/>
    <col min="9678" max="9678" width="17.5703125" style="8" customWidth="1"/>
    <col min="9679" max="9679" width="25.28515625" style="8" customWidth="1"/>
    <col min="9680" max="9680" width="20.140625" style="8" customWidth="1"/>
    <col min="9681" max="9681" width="15" style="8" customWidth="1"/>
    <col min="9682" max="9682" width="17.5703125" style="8" customWidth="1"/>
    <col min="9683" max="9683" width="16.28515625" style="8" customWidth="1"/>
    <col min="9684" max="9685" width="15" style="8" customWidth="1"/>
    <col min="9686" max="9686" width="17.5703125" style="8" customWidth="1"/>
    <col min="9687" max="9687" width="20.140625" style="8" customWidth="1"/>
    <col min="9688" max="9688" width="16.28515625" style="8" customWidth="1"/>
    <col min="9689" max="9690" width="25.28515625" style="8" customWidth="1"/>
    <col min="9691" max="9691" width="18.85546875" style="8" customWidth="1"/>
    <col min="9692" max="9693" width="20.140625" style="8" customWidth="1"/>
    <col min="9694" max="9694" width="11.140625" style="8" customWidth="1"/>
    <col min="9695" max="9695" width="29.140625" style="8" customWidth="1"/>
    <col min="9696" max="9696" width="34.28515625" style="8" customWidth="1"/>
    <col min="9697" max="9698" width="9.85546875" style="8" customWidth="1"/>
    <col min="9699" max="9699" width="17.5703125" style="8" customWidth="1"/>
    <col min="9700" max="9700" width="18.85546875" style="8" customWidth="1"/>
    <col min="9701" max="9701" width="9.85546875" style="8" customWidth="1"/>
    <col min="9702" max="9703" width="6" style="8" customWidth="1"/>
    <col min="9704" max="9704" width="13.7109375" style="8" customWidth="1"/>
    <col min="9705" max="9706" width="15" style="8" customWidth="1"/>
    <col min="9707" max="9707" width="17.5703125" style="8" customWidth="1"/>
    <col min="9708" max="9708" width="9.85546875" style="8" customWidth="1"/>
    <col min="9709" max="9709" width="7.28515625" style="8" customWidth="1"/>
    <col min="9710" max="9710" width="6" style="8" customWidth="1"/>
    <col min="9711" max="9716" width="17.5703125" style="8" customWidth="1"/>
    <col min="9717" max="9859" width="20.140625" style="8" customWidth="1"/>
    <col min="9860" max="9899" width="12.42578125" style="8" customWidth="1"/>
    <col min="9900" max="9900" width="20.140625" style="8" customWidth="1"/>
    <col min="9901" max="9901" width="21.42578125" style="8" customWidth="1"/>
    <col min="9902" max="9902" width="22.7109375" style="8" customWidth="1"/>
    <col min="9903" max="9903" width="13.7109375" style="8" customWidth="1"/>
    <col min="9904" max="9904" width="15" style="8" customWidth="1"/>
    <col min="9905" max="9907" width="17.5703125" style="8" customWidth="1"/>
    <col min="9908" max="9908" width="16.28515625" style="8" customWidth="1"/>
    <col min="9909" max="9909" width="15" style="8" customWidth="1"/>
    <col min="9910" max="9911" width="12.42578125" style="8" customWidth="1"/>
    <col min="9912" max="9913" width="17.5703125" style="8" customWidth="1"/>
    <col min="9914" max="9914" width="7.28515625" style="8" customWidth="1"/>
    <col min="9915" max="9915" width="21.42578125" style="8" customWidth="1"/>
    <col min="9916" max="9916" width="17.5703125" style="8" customWidth="1"/>
    <col min="9917" max="9917" width="20.140625" style="8" customWidth="1"/>
    <col min="9918" max="9918" width="16.28515625" style="8" customWidth="1"/>
    <col min="9919" max="9919" width="17.5703125" style="8" customWidth="1"/>
    <col min="9920" max="9920" width="6" style="8" customWidth="1"/>
    <col min="9921" max="9922" width="18.85546875" style="8" customWidth="1"/>
    <col min="9923" max="9924" width="20.140625" style="8" customWidth="1"/>
    <col min="9925" max="9925" width="6" style="8" customWidth="1"/>
    <col min="9926" max="9926" width="12.42578125" style="8" customWidth="1"/>
    <col min="9927" max="9927" width="18.85546875" style="8" customWidth="1"/>
    <col min="9928" max="9929" width="15" style="8" customWidth="1"/>
    <col min="9930" max="9930" width="7.28515625" style="8" customWidth="1"/>
    <col min="9931" max="9931" width="11.140625" style="8" customWidth="1"/>
    <col min="9932" max="9932" width="13.7109375" style="8" customWidth="1"/>
    <col min="9933" max="9933" width="18.85546875" style="8" customWidth="1"/>
    <col min="9934" max="9934" width="17.5703125" style="8" customWidth="1"/>
    <col min="9935" max="9935" width="25.28515625" style="8" customWidth="1"/>
    <col min="9936" max="9936" width="20.140625" style="8" customWidth="1"/>
    <col min="9937" max="9937" width="15" style="8" customWidth="1"/>
    <col min="9938" max="9938" width="17.5703125" style="8" customWidth="1"/>
    <col min="9939" max="9939" width="16.28515625" style="8" customWidth="1"/>
    <col min="9940" max="9941" width="15" style="8" customWidth="1"/>
    <col min="9942" max="9942" width="17.5703125" style="8" customWidth="1"/>
    <col min="9943" max="9943" width="20.140625" style="8" customWidth="1"/>
    <col min="9944" max="9944" width="16.28515625" style="8" customWidth="1"/>
    <col min="9945" max="9946" width="25.28515625" style="8" customWidth="1"/>
    <col min="9947" max="9947" width="18.85546875" style="8" customWidth="1"/>
    <col min="9948" max="9949" width="20.140625" style="8" customWidth="1"/>
    <col min="9950" max="9950" width="11.140625" style="8" customWidth="1"/>
    <col min="9951" max="9951" width="29.140625" style="8" customWidth="1"/>
    <col min="9952" max="9952" width="34.28515625" style="8" customWidth="1"/>
    <col min="9953" max="9954" width="9.85546875" style="8" customWidth="1"/>
    <col min="9955" max="9955" width="17.5703125" style="8" customWidth="1"/>
    <col min="9956" max="9956" width="18.85546875" style="8" customWidth="1"/>
    <col min="9957" max="9957" width="9.85546875" style="8" customWidth="1"/>
    <col min="9958" max="9959" width="6" style="8" customWidth="1"/>
    <col min="9960" max="9960" width="13.7109375" style="8" customWidth="1"/>
    <col min="9961" max="9962" width="15" style="8" customWidth="1"/>
    <col min="9963" max="9963" width="17.5703125" style="8" customWidth="1"/>
    <col min="9964" max="9964" width="9.85546875" style="8" customWidth="1"/>
    <col min="9965" max="9965" width="7.28515625" style="8" customWidth="1"/>
    <col min="9966" max="9966" width="6" style="8" customWidth="1"/>
    <col min="9967" max="9972" width="17.5703125" style="8" customWidth="1"/>
    <col min="9973" max="10115" width="20.140625" style="8" customWidth="1"/>
    <col min="10116" max="10155" width="12.42578125" style="8" customWidth="1"/>
    <col min="10156" max="10156" width="20.140625" style="8" customWidth="1"/>
    <col min="10157" max="10157" width="21.42578125" style="8" customWidth="1"/>
    <col min="10158" max="10158" width="22.7109375" style="8" customWidth="1"/>
    <col min="10159" max="10159" width="13.7109375" style="8" customWidth="1"/>
    <col min="10160" max="10160" width="15" style="8" customWidth="1"/>
    <col min="10161" max="10163" width="17.5703125" style="8" customWidth="1"/>
    <col min="10164" max="10164" width="16.28515625" style="8" customWidth="1"/>
    <col min="10165" max="10165" width="15" style="8" customWidth="1"/>
    <col min="10166" max="10167" width="12.42578125" style="8" customWidth="1"/>
    <col min="10168" max="10169" width="17.5703125" style="8" customWidth="1"/>
    <col min="10170" max="10170" width="7.28515625" style="8" customWidth="1"/>
    <col min="10171" max="10171" width="21.42578125" style="8" customWidth="1"/>
    <col min="10172" max="10172" width="17.5703125" style="8" customWidth="1"/>
    <col min="10173" max="10173" width="20.140625" style="8" customWidth="1"/>
    <col min="10174" max="10174" width="16.28515625" style="8" customWidth="1"/>
    <col min="10175" max="10175" width="17.5703125" style="8" customWidth="1"/>
    <col min="10176" max="10176" width="6" style="8" customWidth="1"/>
    <col min="10177" max="10178" width="18.85546875" style="8" customWidth="1"/>
    <col min="10179" max="10180" width="20.140625" style="8" customWidth="1"/>
    <col min="10181" max="10181" width="6" style="8" customWidth="1"/>
    <col min="10182" max="10182" width="12.42578125" style="8" customWidth="1"/>
    <col min="10183" max="10183" width="18.85546875" style="8" customWidth="1"/>
    <col min="10184" max="10185" width="15" style="8" customWidth="1"/>
    <col min="10186" max="10186" width="7.28515625" style="8" customWidth="1"/>
    <col min="10187" max="10187" width="11.140625" style="8" customWidth="1"/>
    <col min="10188" max="10188" width="13.7109375" style="8" customWidth="1"/>
    <col min="10189" max="10189" width="18.85546875" style="8" customWidth="1"/>
    <col min="10190" max="10190" width="17.5703125" style="8" customWidth="1"/>
    <col min="10191" max="10191" width="25.28515625" style="8" customWidth="1"/>
    <col min="10192" max="10192" width="20.140625" style="8" customWidth="1"/>
    <col min="10193" max="10193" width="15" style="8" customWidth="1"/>
    <col min="10194" max="10194" width="17.5703125" style="8" customWidth="1"/>
    <col min="10195" max="10195" width="16.28515625" style="8" customWidth="1"/>
    <col min="10196" max="10197" width="15" style="8" customWidth="1"/>
    <col min="10198" max="10198" width="17.5703125" style="8" customWidth="1"/>
    <col min="10199" max="10199" width="20.140625" style="8" customWidth="1"/>
    <col min="10200" max="10200" width="16.28515625" style="8" customWidth="1"/>
    <col min="10201" max="10202" width="25.28515625" style="8" customWidth="1"/>
    <col min="10203" max="10203" width="18.85546875" style="8" customWidth="1"/>
    <col min="10204" max="10205" width="20.140625" style="8" customWidth="1"/>
    <col min="10206" max="10206" width="11.140625" style="8" customWidth="1"/>
    <col min="10207" max="10207" width="29.140625" style="8" customWidth="1"/>
    <col min="10208" max="10208" width="34.28515625" style="8" customWidth="1"/>
    <col min="10209" max="10210" width="9.85546875" style="8" customWidth="1"/>
    <col min="10211" max="10211" width="17.5703125" style="8" customWidth="1"/>
    <col min="10212" max="10212" width="18.85546875" style="8" customWidth="1"/>
    <col min="10213" max="10213" width="9.85546875" style="8" customWidth="1"/>
    <col min="10214" max="10215" width="6" style="8" customWidth="1"/>
    <col min="10216" max="10216" width="13.7109375" style="8" customWidth="1"/>
    <col min="10217" max="10218" width="15" style="8" customWidth="1"/>
    <col min="10219" max="10219" width="17.5703125" style="8" customWidth="1"/>
    <col min="10220" max="10220" width="9.85546875" style="8" customWidth="1"/>
    <col min="10221" max="10221" width="7.28515625" style="8" customWidth="1"/>
    <col min="10222" max="10222" width="6" style="8" customWidth="1"/>
    <col min="10223" max="10228" width="17.5703125" style="8" customWidth="1"/>
    <col min="10229" max="10371" width="20.140625" style="8" customWidth="1"/>
    <col min="10372" max="10411" width="12.42578125" style="8" customWidth="1"/>
    <col min="10412" max="10412" width="20.140625" style="8" customWidth="1"/>
    <col min="10413" max="10413" width="21.42578125" style="8" customWidth="1"/>
    <col min="10414" max="10414" width="22.7109375" style="8" customWidth="1"/>
    <col min="10415" max="10415" width="13.7109375" style="8" customWidth="1"/>
    <col min="10416" max="10416" width="15" style="8" customWidth="1"/>
    <col min="10417" max="10419" width="17.5703125" style="8" customWidth="1"/>
    <col min="10420" max="10420" width="16.28515625" style="8" customWidth="1"/>
    <col min="10421" max="10421" width="15" style="8" customWidth="1"/>
    <col min="10422" max="10423" width="12.42578125" style="8" customWidth="1"/>
    <col min="10424" max="10425" width="17.5703125" style="8" customWidth="1"/>
    <col min="10426" max="10426" width="7.28515625" style="8" customWidth="1"/>
    <col min="10427" max="10427" width="21.42578125" style="8" customWidth="1"/>
    <col min="10428" max="10428" width="17.5703125" style="8" customWidth="1"/>
    <col min="10429" max="10429" width="20.140625" style="8" customWidth="1"/>
    <col min="10430" max="10430" width="16.28515625" style="8" customWidth="1"/>
    <col min="10431" max="10431" width="17.5703125" style="8" customWidth="1"/>
    <col min="10432" max="10432" width="6" style="8" customWidth="1"/>
    <col min="10433" max="10434" width="18.85546875" style="8" customWidth="1"/>
    <col min="10435" max="10436" width="20.140625" style="8" customWidth="1"/>
    <col min="10437" max="10437" width="6" style="8" customWidth="1"/>
    <col min="10438" max="10438" width="12.42578125" style="8" customWidth="1"/>
    <col min="10439" max="10439" width="18.85546875" style="8" customWidth="1"/>
    <col min="10440" max="10441" width="15" style="8" customWidth="1"/>
    <col min="10442" max="10442" width="7.28515625" style="8" customWidth="1"/>
    <col min="10443" max="10443" width="11.140625" style="8" customWidth="1"/>
    <col min="10444" max="10444" width="13.7109375" style="8" customWidth="1"/>
    <col min="10445" max="10445" width="18.85546875" style="8" customWidth="1"/>
    <col min="10446" max="10446" width="17.5703125" style="8" customWidth="1"/>
    <col min="10447" max="10447" width="25.28515625" style="8" customWidth="1"/>
    <col min="10448" max="10448" width="20.140625" style="8" customWidth="1"/>
    <col min="10449" max="10449" width="15" style="8" customWidth="1"/>
    <col min="10450" max="10450" width="17.5703125" style="8" customWidth="1"/>
    <col min="10451" max="10451" width="16.28515625" style="8" customWidth="1"/>
    <col min="10452" max="10453" width="15" style="8" customWidth="1"/>
    <col min="10454" max="10454" width="17.5703125" style="8" customWidth="1"/>
    <col min="10455" max="10455" width="20.140625" style="8" customWidth="1"/>
    <col min="10456" max="10456" width="16.28515625" style="8" customWidth="1"/>
    <col min="10457" max="10458" width="25.28515625" style="8" customWidth="1"/>
    <col min="10459" max="10459" width="18.85546875" style="8" customWidth="1"/>
    <col min="10460" max="10461" width="20.140625" style="8" customWidth="1"/>
    <col min="10462" max="10462" width="11.140625" style="8" customWidth="1"/>
    <col min="10463" max="10463" width="29.140625" style="8" customWidth="1"/>
    <col min="10464" max="10464" width="34.28515625" style="8" customWidth="1"/>
    <col min="10465" max="10466" width="9.85546875" style="8" customWidth="1"/>
    <col min="10467" max="10467" width="17.5703125" style="8" customWidth="1"/>
    <col min="10468" max="10468" width="18.85546875" style="8" customWidth="1"/>
    <col min="10469" max="10469" width="9.85546875" style="8" customWidth="1"/>
    <col min="10470" max="10471" width="6" style="8" customWidth="1"/>
    <col min="10472" max="10472" width="13.7109375" style="8" customWidth="1"/>
    <col min="10473" max="10474" width="15" style="8" customWidth="1"/>
    <col min="10475" max="10475" width="17.5703125" style="8" customWidth="1"/>
    <col min="10476" max="10476" width="9.85546875" style="8" customWidth="1"/>
    <col min="10477" max="10477" width="7.28515625" style="8" customWidth="1"/>
    <col min="10478" max="10478" width="6" style="8" customWidth="1"/>
    <col min="10479" max="10484" width="17.5703125" style="8" customWidth="1"/>
    <col min="10485" max="10627" width="20.140625" style="8" customWidth="1"/>
    <col min="10628" max="10667" width="12.42578125" style="8" customWidth="1"/>
    <col min="10668" max="10668" width="20.140625" style="8" customWidth="1"/>
    <col min="10669" max="10669" width="21.42578125" style="8" customWidth="1"/>
    <col min="10670" max="10670" width="22.7109375" style="8" customWidth="1"/>
    <col min="10671" max="10671" width="13.7109375" style="8" customWidth="1"/>
    <col min="10672" max="10672" width="15" style="8" customWidth="1"/>
    <col min="10673" max="10675" width="17.5703125" style="8" customWidth="1"/>
    <col min="10676" max="10676" width="16.28515625" style="8" customWidth="1"/>
    <col min="10677" max="10677" width="15" style="8" customWidth="1"/>
    <col min="10678" max="10679" width="12.42578125" style="8" customWidth="1"/>
    <col min="10680" max="10681" width="17.5703125" style="8" customWidth="1"/>
    <col min="10682" max="10682" width="7.28515625" style="8" customWidth="1"/>
    <col min="10683" max="10683" width="21.42578125" style="8" customWidth="1"/>
    <col min="10684" max="10684" width="17.5703125" style="8" customWidth="1"/>
    <col min="10685" max="10685" width="20.140625" style="8" customWidth="1"/>
    <col min="10686" max="10686" width="16.28515625" style="8" customWidth="1"/>
    <col min="10687" max="10687" width="17.5703125" style="8" customWidth="1"/>
    <col min="10688" max="10688" width="6" style="8" customWidth="1"/>
    <col min="10689" max="10690" width="18.85546875" style="8" customWidth="1"/>
    <col min="10691" max="10692" width="20.140625" style="8" customWidth="1"/>
    <col min="10693" max="10693" width="6" style="8" customWidth="1"/>
    <col min="10694" max="10694" width="12.42578125" style="8" customWidth="1"/>
    <col min="10695" max="10695" width="18.85546875" style="8" customWidth="1"/>
    <col min="10696" max="10697" width="15" style="8" customWidth="1"/>
    <col min="10698" max="10698" width="7.28515625" style="8" customWidth="1"/>
    <col min="10699" max="10699" width="11.140625" style="8" customWidth="1"/>
    <col min="10700" max="10700" width="13.7109375" style="8" customWidth="1"/>
    <col min="10701" max="10701" width="18.85546875" style="8" customWidth="1"/>
    <col min="10702" max="10702" width="17.5703125" style="8" customWidth="1"/>
    <col min="10703" max="10703" width="25.28515625" style="8" customWidth="1"/>
    <col min="10704" max="10704" width="20.140625" style="8" customWidth="1"/>
    <col min="10705" max="10705" width="15" style="8" customWidth="1"/>
    <col min="10706" max="10706" width="17.5703125" style="8" customWidth="1"/>
    <col min="10707" max="10707" width="16.28515625" style="8" customWidth="1"/>
    <col min="10708" max="10709" width="15" style="8" customWidth="1"/>
    <col min="10710" max="10710" width="17.5703125" style="8" customWidth="1"/>
    <col min="10711" max="10711" width="20.140625" style="8" customWidth="1"/>
    <col min="10712" max="10712" width="16.28515625" style="8" customWidth="1"/>
    <col min="10713" max="10714" width="25.28515625" style="8" customWidth="1"/>
    <col min="10715" max="10715" width="18.85546875" style="8" customWidth="1"/>
    <col min="10716" max="10717" width="20.140625" style="8" customWidth="1"/>
    <col min="10718" max="10718" width="11.140625" style="8" customWidth="1"/>
    <col min="10719" max="10719" width="29.140625" style="8" customWidth="1"/>
    <col min="10720" max="10720" width="34.28515625" style="8" customWidth="1"/>
    <col min="10721" max="10722" width="9.85546875" style="8" customWidth="1"/>
    <col min="10723" max="10723" width="17.5703125" style="8" customWidth="1"/>
    <col min="10724" max="10724" width="18.85546875" style="8" customWidth="1"/>
    <col min="10725" max="10725" width="9.85546875" style="8" customWidth="1"/>
    <col min="10726" max="10727" width="6" style="8" customWidth="1"/>
    <col min="10728" max="10728" width="13.7109375" style="8" customWidth="1"/>
    <col min="10729" max="10730" width="15" style="8" customWidth="1"/>
    <col min="10731" max="10731" width="17.5703125" style="8" customWidth="1"/>
    <col min="10732" max="10732" width="9.85546875" style="8" customWidth="1"/>
    <col min="10733" max="10733" width="7.28515625" style="8" customWidth="1"/>
    <col min="10734" max="10734" width="6" style="8" customWidth="1"/>
    <col min="10735" max="10740" width="17.5703125" style="8" customWidth="1"/>
    <col min="10741" max="10883" width="20.140625" style="8" customWidth="1"/>
    <col min="10884" max="10923" width="12.42578125" style="8" customWidth="1"/>
    <col min="10924" max="10924" width="20.140625" style="8" customWidth="1"/>
    <col min="10925" max="10925" width="21.42578125" style="8" customWidth="1"/>
    <col min="10926" max="10926" width="22.7109375" style="8" customWidth="1"/>
    <col min="10927" max="10927" width="13.7109375" style="8" customWidth="1"/>
    <col min="10928" max="10928" width="15" style="8" customWidth="1"/>
    <col min="10929" max="10931" width="17.5703125" style="8" customWidth="1"/>
    <col min="10932" max="10932" width="16.28515625" style="8" customWidth="1"/>
    <col min="10933" max="10933" width="15" style="8" customWidth="1"/>
    <col min="10934" max="10935" width="12.42578125" style="8" customWidth="1"/>
    <col min="10936" max="10937" width="17.5703125" style="8" customWidth="1"/>
    <col min="10938" max="10938" width="7.28515625" style="8" customWidth="1"/>
    <col min="10939" max="10939" width="21.42578125" style="8" customWidth="1"/>
    <col min="10940" max="10940" width="17.5703125" style="8" customWidth="1"/>
    <col min="10941" max="10941" width="20.140625" style="8" customWidth="1"/>
    <col min="10942" max="10942" width="16.28515625" style="8" customWidth="1"/>
    <col min="10943" max="10943" width="17.5703125" style="8" customWidth="1"/>
    <col min="10944" max="10944" width="6" style="8" customWidth="1"/>
    <col min="10945" max="10946" width="18.85546875" style="8" customWidth="1"/>
    <col min="10947" max="10948" width="20.140625" style="8" customWidth="1"/>
    <col min="10949" max="10949" width="6" style="8" customWidth="1"/>
    <col min="10950" max="10950" width="12.42578125" style="8" customWidth="1"/>
    <col min="10951" max="10951" width="18.85546875" style="8" customWidth="1"/>
    <col min="10952" max="10953" width="15" style="8" customWidth="1"/>
    <col min="10954" max="10954" width="7.28515625" style="8" customWidth="1"/>
    <col min="10955" max="10955" width="11.140625" style="8" customWidth="1"/>
    <col min="10956" max="10956" width="13.7109375" style="8" customWidth="1"/>
    <col min="10957" max="10957" width="18.85546875" style="8" customWidth="1"/>
    <col min="10958" max="10958" width="17.5703125" style="8" customWidth="1"/>
    <col min="10959" max="10959" width="25.28515625" style="8" customWidth="1"/>
    <col min="10960" max="10960" width="20.140625" style="8" customWidth="1"/>
    <col min="10961" max="10961" width="15" style="8" customWidth="1"/>
    <col min="10962" max="10962" width="17.5703125" style="8" customWidth="1"/>
    <col min="10963" max="10963" width="16.28515625" style="8" customWidth="1"/>
    <col min="10964" max="10965" width="15" style="8" customWidth="1"/>
    <col min="10966" max="10966" width="17.5703125" style="8" customWidth="1"/>
    <col min="10967" max="10967" width="20.140625" style="8" customWidth="1"/>
    <col min="10968" max="10968" width="16.28515625" style="8" customWidth="1"/>
    <col min="10969" max="10970" width="25.28515625" style="8" customWidth="1"/>
    <col min="10971" max="10971" width="18.85546875" style="8" customWidth="1"/>
    <col min="10972" max="10973" width="20.140625" style="8" customWidth="1"/>
    <col min="10974" max="10974" width="11.140625" style="8" customWidth="1"/>
    <col min="10975" max="10975" width="29.140625" style="8" customWidth="1"/>
    <col min="10976" max="10976" width="34.28515625" style="8" customWidth="1"/>
    <col min="10977" max="10978" width="9.85546875" style="8" customWidth="1"/>
    <col min="10979" max="10979" width="17.5703125" style="8" customWidth="1"/>
    <col min="10980" max="10980" width="18.85546875" style="8" customWidth="1"/>
    <col min="10981" max="10981" width="9.85546875" style="8" customWidth="1"/>
    <col min="10982" max="10983" width="6" style="8" customWidth="1"/>
    <col min="10984" max="10984" width="13.7109375" style="8" customWidth="1"/>
    <col min="10985" max="10986" width="15" style="8" customWidth="1"/>
    <col min="10987" max="10987" width="17.5703125" style="8" customWidth="1"/>
    <col min="10988" max="10988" width="9.85546875" style="8" customWidth="1"/>
    <col min="10989" max="10989" width="7.28515625" style="8" customWidth="1"/>
    <col min="10990" max="10990" width="6" style="8" customWidth="1"/>
    <col min="10991" max="10996" width="17.5703125" style="8" customWidth="1"/>
    <col min="10997" max="11139" width="20.140625" style="8" customWidth="1"/>
    <col min="11140" max="11179" width="12.42578125" style="8" customWidth="1"/>
    <col min="11180" max="11180" width="20.140625" style="8" customWidth="1"/>
    <col min="11181" max="11181" width="21.42578125" style="8" customWidth="1"/>
    <col min="11182" max="11182" width="22.7109375" style="8" customWidth="1"/>
    <col min="11183" max="11183" width="13.7109375" style="8" customWidth="1"/>
    <col min="11184" max="11184" width="15" style="8" customWidth="1"/>
    <col min="11185" max="11187" width="17.5703125" style="8" customWidth="1"/>
    <col min="11188" max="11188" width="16.28515625" style="8" customWidth="1"/>
    <col min="11189" max="11189" width="15" style="8" customWidth="1"/>
    <col min="11190" max="11191" width="12.42578125" style="8" customWidth="1"/>
    <col min="11192" max="11193" width="17.5703125" style="8" customWidth="1"/>
    <col min="11194" max="11194" width="7.28515625" style="8" customWidth="1"/>
    <col min="11195" max="11195" width="21.42578125" style="8" customWidth="1"/>
    <col min="11196" max="11196" width="17.5703125" style="8" customWidth="1"/>
    <col min="11197" max="11197" width="20.140625" style="8" customWidth="1"/>
    <col min="11198" max="11198" width="16.28515625" style="8" customWidth="1"/>
    <col min="11199" max="11199" width="17.5703125" style="8" customWidth="1"/>
    <col min="11200" max="11200" width="6" style="8" customWidth="1"/>
    <col min="11201" max="11202" width="18.85546875" style="8" customWidth="1"/>
    <col min="11203" max="11204" width="20.140625" style="8" customWidth="1"/>
    <col min="11205" max="11205" width="6" style="8" customWidth="1"/>
    <col min="11206" max="11206" width="12.42578125" style="8" customWidth="1"/>
    <col min="11207" max="11207" width="18.85546875" style="8" customWidth="1"/>
    <col min="11208" max="11209" width="15" style="8" customWidth="1"/>
    <col min="11210" max="11210" width="7.28515625" style="8" customWidth="1"/>
    <col min="11211" max="11211" width="11.140625" style="8" customWidth="1"/>
    <col min="11212" max="11212" width="13.7109375" style="8" customWidth="1"/>
    <col min="11213" max="11213" width="18.85546875" style="8" customWidth="1"/>
    <col min="11214" max="11214" width="17.5703125" style="8" customWidth="1"/>
    <col min="11215" max="11215" width="25.28515625" style="8" customWidth="1"/>
    <col min="11216" max="11216" width="20.140625" style="8" customWidth="1"/>
    <col min="11217" max="11217" width="15" style="8" customWidth="1"/>
    <col min="11218" max="11218" width="17.5703125" style="8" customWidth="1"/>
    <col min="11219" max="11219" width="16.28515625" style="8" customWidth="1"/>
    <col min="11220" max="11221" width="15" style="8" customWidth="1"/>
    <col min="11222" max="11222" width="17.5703125" style="8" customWidth="1"/>
    <col min="11223" max="11223" width="20.140625" style="8" customWidth="1"/>
    <col min="11224" max="11224" width="16.28515625" style="8" customWidth="1"/>
    <col min="11225" max="11226" width="25.28515625" style="8" customWidth="1"/>
    <col min="11227" max="11227" width="18.85546875" style="8" customWidth="1"/>
    <col min="11228" max="11229" width="20.140625" style="8" customWidth="1"/>
    <col min="11230" max="11230" width="11.140625" style="8" customWidth="1"/>
    <col min="11231" max="11231" width="29.140625" style="8" customWidth="1"/>
    <col min="11232" max="11232" width="34.28515625" style="8" customWidth="1"/>
    <col min="11233" max="11234" width="9.85546875" style="8" customWidth="1"/>
    <col min="11235" max="11235" width="17.5703125" style="8" customWidth="1"/>
    <col min="11236" max="11236" width="18.85546875" style="8" customWidth="1"/>
    <col min="11237" max="11237" width="9.85546875" style="8" customWidth="1"/>
    <col min="11238" max="11239" width="6" style="8" customWidth="1"/>
    <col min="11240" max="11240" width="13.7109375" style="8" customWidth="1"/>
    <col min="11241" max="11242" width="15" style="8" customWidth="1"/>
    <col min="11243" max="11243" width="17.5703125" style="8" customWidth="1"/>
    <col min="11244" max="11244" width="9.85546875" style="8" customWidth="1"/>
    <col min="11245" max="11245" width="7.28515625" style="8" customWidth="1"/>
    <col min="11246" max="11246" width="6" style="8" customWidth="1"/>
    <col min="11247" max="11252" width="17.5703125" style="8" customWidth="1"/>
    <col min="11253" max="11395" width="20.140625" style="8" customWidth="1"/>
    <col min="11396" max="11435" width="12.42578125" style="8" customWidth="1"/>
    <col min="11436" max="11436" width="20.140625" style="8" customWidth="1"/>
    <col min="11437" max="11437" width="21.42578125" style="8" customWidth="1"/>
    <col min="11438" max="11438" width="22.7109375" style="8" customWidth="1"/>
    <col min="11439" max="11439" width="13.7109375" style="8" customWidth="1"/>
    <col min="11440" max="11440" width="15" style="8" customWidth="1"/>
    <col min="11441" max="11443" width="17.5703125" style="8" customWidth="1"/>
    <col min="11444" max="11444" width="16.28515625" style="8" customWidth="1"/>
    <col min="11445" max="11445" width="15" style="8" customWidth="1"/>
    <col min="11446" max="11447" width="12.42578125" style="8" customWidth="1"/>
    <col min="11448" max="11449" width="17.5703125" style="8" customWidth="1"/>
    <col min="11450" max="11450" width="7.28515625" style="8" customWidth="1"/>
    <col min="11451" max="11451" width="21.42578125" style="8" customWidth="1"/>
    <col min="11452" max="11452" width="17.5703125" style="8" customWidth="1"/>
    <col min="11453" max="11453" width="20.140625" style="8" customWidth="1"/>
    <col min="11454" max="11454" width="16.28515625" style="8" customWidth="1"/>
    <col min="11455" max="11455" width="17.5703125" style="8" customWidth="1"/>
    <col min="11456" max="11456" width="6" style="8" customWidth="1"/>
    <col min="11457" max="11458" width="18.85546875" style="8" customWidth="1"/>
    <col min="11459" max="11460" width="20.140625" style="8" customWidth="1"/>
    <col min="11461" max="11461" width="6" style="8" customWidth="1"/>
    <col min="11462" max="11462" width="12.42578125" style="8" customWidth="1"/>
    <col min="11463" max="11463" width="18.85546875" style="8" customWidth="1"/>
    <col min="11464" max="11465" width="15" style="8" customWidth="1"/>
    <col min="11466" max="11466" width="7.28515625" style="8" customWidth="1"/>
    <col min="11467" max="11467" width="11.140625" style="8" customWidth="1"/>
    <col min="11468" max="11468" width="13.7109375" style="8" customWidth="1"/>
    <col min="11469" max="11469" width="18.85546875" style="8" customWidth="1"/>
    <col min="11470" max="11470" width="17.5703125" style="8" customWidth="1"/>
    <col min="11471" max="11471" width="25.28515625" style="8" customWidth="1"/>
    <col min="11472" max="11472" width="20.140625" style="8" customWidth="1"/>
    <col min="11473" max="11473" width="15" style="8" customWidth="1"/>
    <col min="11474" max="11474" width="17.5703125" style="8" customWidth="1"/>
    <col min="11475" max="11475" width="16.28515625" style="8" customWidth="1"/>
    <col min="11476" max="11477" width="15" style="8" customWidth="1"/>
    <col min="11478" max="11478" width="17.5703125" style="8" customWidth="1"/>
    <col min="11479" max="11479" width="20.140625" style="8" customWidth="1"/>
    <col min="11480" max="11480" width="16.28515625" style="8" customWidth="1"/>
    <col min="11481" max="11482" width="25.28515625" style="8" customWidth="1"/>
    <col min="11483" max="11483" width="18.85546875" style="8" customWidth="1"/>
    <col min="11484" max="11485" width="20.140625" style="8" customWidth="1"/>
    <col min="11486" max="11486" width="11.140625" style="8" customWidth="1"/>
    <col min="11487" max="11487" width="29.140625" style="8" customWidth="1"/>
    <col min="11488" max="11488" width="34.28515625" style="8" customWidth="1"/>
    <col min="11489" max="11490" width="9.85546875" style="8" customWidth="1"/>
    <col min="11491" max="11491" width="17.5703125" style="8" customWidth="1"/>
    <col min="11492" max="11492" width="18.85546875" style="8" customWidth="1"/>
    <col min="11493" max="11493" width="9.85546875" style="8" customWidth="1"/>
    <col min="11494" max="11495" width="6" style="8" customWidth="1"/>
    <col min="11496" max="11496" width="13.7109375" style="8" customWidth="1"/>
    <col min="11497" max="11498" width="15" style="8" customWidth="1"/>
    <col min="11499" max="11499" width="17.5703125" style="8" customWidth="1"/>
    <col min="11500" max="11500" width="9.85546875" style="8" customWidth="1"/>
    <col min="11501" max="11501" width="7.28515625" style="8" customWidth="1"/>
    <col min="11502" max="11502" width="6" style="8" customWidth="1"/>
    <col min="11503" max="11508" width="17.5703125" style="8" customWidth="1"/>
    <col min="11509" max="11651" width="20.140625" style="8" customWidth="1"/>
    <col min="11652" max="11691" width="12.42578125" style="8" customWidth="1"/>
    <col min="11692" max="11692" width="20.140625" style="8" customWidth="1"/>
    <col min="11693" max="11693" width="21.42578125" style="8" customWidth="1"/>
    <col min="11694" max="11694" width="22.7109375" style="8" customWidth="1"/>
    <col min="11695" max="11695" width="13.7109375" style="8" customWidth="1"/>
    <col min="11696" max="11696" width="15" style="8" customWidth="1"/>
    <col min="11697" max="11699" width="17.5703125" style="8" customWidth="1"/>
    <col min="11700" max="11700" width="16.28515625" style="8" customWidth="1"/>
    <col min="11701" max="11701" width="15" style="8" customWidth="1"/>
    <col min="11702" max="11703" width="12.42578125" style="8" customWidth="1"/>
    <col min="11704" max="11705" width="17.5703125" style="8" customWidth="1"/>
    <col min="11706" max="11706" width="7.28515625" style="8" customWidth="1"/>
    <col min="11707" max="11707" width="21.42578125" style="8" customWidth="1"/>
    <col min="11708" max="11708" width="17.5703125" style="8" customWidth="1"/>
    <col min="11709" max="11709" width="20.140625" style="8" customWidth="1"/>
    <col min="11710" max="11710" width="16.28515625" style="8" customWidth="1"/>
    <col min="11711" max="11711" width="17.5703125" style="8" customWidth="1"/>
    <col min="11712" max="11712" width="6" style="8" customWidth="1"/>
    <col min="11713" max="11714" width="18.85546875" style="8" customWidth="1"/>
    <col min="11715" max="11716" width="20.140625" style="8" customWidth="1"/>
    <col min="11717" max="11717" width="6" style="8" customWidth="1"/>
    <col min="11718" max="11718" width="12.42578125" style="8" customWidth="1"/>
    <col min="11719" max="11719" width="18.85546875" style="8" customWidth="1"/>
    <col min="11720" max="11721" width="15" style="8" customWidth="1"/>
    <col min="11722" max="11722" width="7.28515625" style="8" customWidth="1"/>
    <col min="11723" max="11723" width="11.140625" style="8" customWidth="1"/>
    <col min="11724" max="11724" width="13.7109375" style="8" customWidth="1"/>
    <col min="11725" max="11725" width="18.85546875" style="8" customWidth="1"/>
    <col min="11726" max="11726" width="17.5703125" style="8" customWidth="1"/>
    <col min="11727" max="11727" width="25.28515625" style="8" customWidth="1"/>
    <col min="11728" max="11728" width="20.140625" style="8" customWidth="1"/>
    <col min="11729" max="11729" width="15" style="8" customWidth="1"/>
    <col min="11730" max="11730" width="17.5703125" style="8" customWidth="1"/>
    <col min="11731" max="11731" width="16.28515625" style="8" customWidth="1"/>
    <col min="11732" max="11733" width="15" style="8" customWidth="1"/>
    <col min="11734" max="11734" width="17.5703125" style="8" customWidth="1"/>
    <col min="11735" max="11735" width="20.140625" style="8" customWidth="1"/>
    <col min="11736" max="11736" width="16.28515625" style="8" customWidth="1"/>
    <col min="11737" max="11738" width="25.28515625" style="8" customWidth="1"/>
    <col min="11739" max="11739" width="18.85546875" style="8" customWidth="1"/>
    <col min="11740" max="11741" width="20.140625" style="8" customWidth="1"/>
    <col min="11742" max="11742" width="11.140625" style="8" customWidth="1"/>
    <col min="11743" max="11743" width="29.140625" style="8" customWidth="1"/>
    <col min="11744" max="11744" width="34.28515625" style="8" customWidth="1"/>
    <col min="11745" max="11746" width="9.85546875" style="8" customWidth="1"/>
    <col min="11747" max="11747" width="17.5703125" style="8" customWidth="1"/>
    <col min="11748" max="11748" width="18.85546875" style="8" customWidth="1"/>
    <col min="11749" max="11749" width="9.85546875" style="8" customWidth="1"/>
    <col min="11750" max="11751" width="6" style="8" customWidth="1"/>
    <col min="11752" max="11752" width="13.7109375" style="8" customWidth="1"/>
    <col min="11753" max="11754" width="15" style="8" customWidth="1"/>
    <col min="11755" max="11755" width="17.5703125" style="8" customWidth="1"/>
    <col min="11756" max="11756" width="9.85546875" style="8" customWidth="1"/>
    <col min="11757" max="11757" width="7.28515625" style="8" customWidth="1"/>
    <col min="11758" max="11758" width="6" style="8" customWidth="1"/>
    <col min="11759" max="11764" width="17.5703125" style="8" customWidth="1"/>
    <col min="11765" max="11907" width="20.140625" style="8" customWidth="1"/>
    <col min="11908" max="11947" width="12.42578125" style="8" customWidth="1"/>
    <col min="11948" max="11948" width="20.140625" style="8" customWidth="1"/>
    <col min="11949" max="11949" width="21.42578125" style="8" customWidth="1"/>
    <col min="11950" max="11950" width="22.7109375" style="8" customWidth="1"/>
    <col min="11951" max="11951" width="13.7109375" style="8" customWidth="1"/>
    <col min="11952" max="11952" width="15" style="8" customWidth="1"/>
    <col min="11953" max="11955" width="17.5703125" style="8" customWidth="1"/>
    <col min="11956" max="11956" width="16.28515625" style="8" customWidth="1"/>
    <col min="11957" max="11957" width="15" style="8" customWidth="1"/>
    <col min="11958" max="11959" width="12.42578125" style="8" customWidth="1"/>
    <col min="11960" max="11961" width="17.5703125" style="8" customWidth="1"/>
    <col min="11962" max="11962" width="7.28515625" style="8" customWidth="1"/>
    <col min="11963" max="11963" width="21.42578125" style="8" customWidth="1"/>
    <col min="11964" max="11964" width="17.5703125" style="8" customWidth="1"/>
    <col min="11965" max="11965" width="20.140625" style="8" customWidth="1"/>
    <col min="11966" max="11966" width="16.28515625" style="8" customWidth="1"/>
    <col min="11967" max="11967" width="17.5703125" style="8" customWidth="1"/>
    <col min="11968" max="11968" width="6" style="8" customWidth="1"/>
    <col min="11969" max="11970" width="18.85546875" style="8" customWidth="1"/>
    <col min="11971" max="11972" width="20.140625" style="8" customWidth="1"/>
    <col min="11973" max="11973" width="6" style="8" customWidth="1"/>
    <col min="11974" max="11974" width="12.42578125" style="8" customWidth="1"/>
    <col min="11975" max="11975" width="18.85546875" style="8" customWidth="1"/>
    <col min="11976" max="11977" width="15" style="8" customWidth="1"/>
    <col min="11978" max="11978" width="7.28515625" style="8" customWidth="1"/>
    <col min="11979" max="11979" width="11.140625" style="8" customWidth="1"/>
    <col min="11980" max="11980" width="13.7109375" style="8" customWidth="1"/>
    <col min="11981" max="11981" width="18.85546875" style="8" customWidth="1"/>
    <col min="11982" max="11982" width="17.5703125" style="8" customWidth="1"/>
    <col min="11983" max="11983" width="25.28515625" style="8" customWidth="1"/>
    <col min="11984" max="11984" width="20.140625" style="8" customWidth="1"/>
    <col min="11985" max="11985" width="15" style="8" customWidth="1"/>
    <col min="11986" max="11986" width="17.5703125" style="8" customWidth="1"/>
    <col min="11987" max="11987" width="16.28515625" style="8" customWidth="1"/>
    <col min="11988" max="11989" width="15" style="8" customWidth="1"/>
    <col min="11990" max="11990" width="17.5703125" style="8" customWidth="1"/>
    <col min="11991" max="11991" width="20.140625" style="8" customWidth="1"/>
    <col min="11992" max="11992" width="16.28515625" style="8" customWidth="1"/>
    <col min="11993" max="11994" width="25.28515625" style="8" customWidth="1"/>
    <col min="11995" max="11995" width="18.85546875" style="8" customWidth="1"/>
    <col min="11996" max="11997" width="20.140625" style="8" customWidth="1"/>
    <col min="11998" max="11998" width="11.140625" style="8" customWidth="1"/>
    <col min="11999" max="11999" width="29.140625" style="8" customWidth="1"/>
    <col min="12000" max="12000" width="34.28515625" style="8" customWidth="1"/>
    <col min="12001" max="12002" width="9.85546875" style="8" customWidth="1"/>
    <col min="12003" max="12003" width="17.5703125" style="8" customWidth="1"/>
    <col min="12004" max="12004" width="18.85546875" style="8" customWidth="1"/>
    <col min="12005" max="12005" width="9.85546875" style="8" customWidth="1"/>
    <col min="12006" max="12007" width="6" style="8" customWidth="1"/>
    <col min="12008" max="12008" width="13.7109375" style="8" customWidth="1"/>
    <col min="12009" max="12010" width="15" style="8" customWidth="1"/>
    <col min="12011" max="12011" width="17.5703125" style="8" customWidth="1"/>
    <col min="12012" max="12012" width="9.85546875" style="8" customWidth="1"/>
    <col min="12013" max="12013" width="7.28515625" style="8" customWidth="1"/>
    <col min="12014" max="12014" width="6" style="8" customWidth="1"/>
    <col min="12015" max="12020" width="17.5703125" style="8" customWidth="1"/>
    <col min="12021" max="12163" width="20.140625" style="8" customWidth="1"/>
    <col min="12164" max="12203" width="12.42578125" style="8" customWidth="1"/>
    <col min="12204" max="12204" width="20.140625" style="8" customWidth="1"/>
    <col min="12205" max="12205" width="21.42578125" style="8" customWidth="1"/>
    <col min="12206" max="12206" width="22.7109375" style="8" customWidth="1"/>
    <col min="12207" max="12207" width="13.7109375" style="8" customWidth="1"/>
    <col min="12208" max="12208" width="15" style="8" customWidth="1"/>
    <col min="12209" max="12211" width="17.5703125" style="8" customWidth="1"/>
    <col min="12212" max="12212" width="16.28515625" style="8" customWidth="1"/>
    <col min="12213" max="12213" width="15" style="8" customWidth="1"/>
    <col min="12214" max="12215" width="12.42578125" style="8" customWidth="1"/>
    <col min="12216" max="12217" width="17.5703125" style="8" customWidth="1"/>
    <col min="12218" max="12218" width="7.28515625" style="8" customWidth="1"/>
    <col min="12219" max="12219" width="21.42578125" style="8" customWidth="1"/>
    <col min="12220" max="12220" width="17.5703125" style="8" customWidth="1"/>
    <col min="12221" max="12221" width="20.140625" style="8" customWidth="1"/>
    <col min="12222" max="12222" width="16.28515625" style="8" customWidth="1"/>
    <col min="12223" max="12223" width="17.5703125" style="8" customWidth="1"/>
    <col min="12224" max="12224" width="6" style="8" customWidth="1"/>
    <col min="12225" max="12226" width="18.85546875" style="8" customWidth="1"/>
    <col min="12227" max="12228" width="20.140625" style="8" customWidth="1"/>
    <col min="12229" max="12229" width="6" style="8" customWidth="1"/>
    <col min="12230" max="12230" width="12.42578125" style="8" customWidth="1"/>
    <col min="12231" max="12231" width="18.85546875" style="8" customWidth="1"/>
    <col min="12232" max="12233" width="15" style="8" customWidth="1"/>
    <col min="12234" max="12234" width="7.28515625" style="8" customWidth="1"/>
    <col min="12235" max="12235" width="11.140625" style="8" customWidth="1"/>
    <col min="12236" max="12236" width="13.7109375" style="8" customWidth="1"/>
    <col min="12237" max="12237" width="18.85546875" style="8" customWidth="1"/>
    <col min="12238" max="12238" width="17.5703125" style="8" customWidth="1"/>
    <col min="12239" max="12239" width="25.28515625" style="8" customWidth="1"/>
    <col min="12240" max="12240" width="20.140625" style="8" customWidth="1"/>
    <col min="12241" max="12241" width="15" style="8" customWidth="1"/>
    <col min="12242" max="12242" width="17.5703125" style="8" customWidth="1"/>
    <col min="12243" max="12243" width="16.28515625" style="8" customWidth="1"/>
    <col min="12244" max="12245" width="15" style="8" customWidth="1"/>
    <col min="12246" max="12246" width="17.5703125" style="8" customWidth="1"/>
    <col min="12247" max="12247" width="20.140625" style="8" customWidth="1"/>
    <col min="12248" max="12248" width="16.28515625" style="8" customWidth="1"/>
    <col min="12249" max="12250" width="25.28515625" style="8" customWidth="1"/>
    <col min="12251" max="12251" width="18.85546875" style="8" customWidth="1"/>
    <col min="12252" max="12253" width="20.140625" style="8" customWidth="1"/>
    <col min="12254" max="12254" width="11.140625" style="8" customWidth="1"/>
    <col min="12255" max="12255" width="29.140625" style="8" customWidth="1"/>
    <col min="12256" max="12256" width="34.28515625" style="8" customWidth="1"/>
    <col min="12257" max="12258" width="9.85546875" style="8" customWidth="1"/>
    <col min="12259" max="12259" width="17.5703125" style="8" customWidth="1"/>
    <col min="12260" max="12260" width="18.85546875" style="8" customWidth="1"/>
    <col min="12261" max="12261" width="9.85546875" style="8" customWidth="1"/>
    <col min="12262" max="12263" width="6" style="8" customWidth="1"/>
    <col min="12264" max="12264" width="13.7109375" style="8" customWidth="1"/>
    <col min="12265" max="12266" width="15" style="8" customWidth="1"/>
    <col min="12267" max="12267" width="17.5703125" style="8" customWidth="1"/>
    <col min="12268" max="12268" width="9.85546875" style="8" customWidth="1"/>
    <col min="12269" max="12269" width="7.28515625" style="8" customWidth="1"/>
    <col min="12270" max="12270" width="6" style="8" customWidth="1"/>
    <col min="12271" max="12276" width="17.5703125" style="8" customWidth="1"/>
    <col min="12277" max="12419" width="20.140625" style="8" customWidth="1"/>
    <col min="12420" max="12459" width="12.42578125" style="8" customWidth="1"/>
    <col min="12460" max="12460" width="20.140625" style="8" customWidth="1"/>
    <col min="12461" max="12461" width="21.42578125" style="8" customWidth="1"/>
    <col min="12462" max="12462" width="22.7109375" style="8" customWidth="1"/>
    <col min="12463" max="12463" width="13.7109375" style="8" customWidth="1"/>
    <col min="12464" max="12464" width="15" style="8" customWidth="1"/>
    <col min="12465" max="12467" width="17.5703125" style="8" customWidth="1"/>
    <col min="12468" max="12468" width="16.28515625" style="8" customWidth="1"/>
    <col min="12469" max="12469" width="15" style="8" customWidth="1"/>
    <col min="12470" max="12471" width="12.42578125" style="8" customWidth="1"/>
    <col min="12472" max="12473" width="17.5703125" style="8" customWidth="1"/>
    <col min="12474" max="12474" width="7.28515625" style="8" customWidth="1"/>
    <col min="12475" max="12475" width="21.42578125" style="8" customWidth="1"/>
    <col min="12476" max="12476" width="17.5703125" style="8" customWidth="1"/>
    <col min="12477" max="12477" width="20.140625" style="8" customWidth="1"/>
    <col min="12478" max="12478" width="16.28515625" style="8" customWidth="1"/>
    <col min="12479" max="12479" width="17.5703125" style="8" customWidth="1"/>
    <col min="12480" max="12480" width="6" style="8" customWidth="1"/>
    <col min="12481" max="12482" width="18.85546875" style="8" customWidth="1"/>
    <col min="12483" max="12484" width="20.140625" style="8" customWidth="1"/>
    <col min="12485" max="12485" width="6" style="8" customWidth="1"/>
    <col min="12486" max="12486" width="12.42578125" style="8" customWidth="1"/>
    <col min="12487" max="12487" width="18.85546875" style="8" customWidth="1"/>
    <col min="12488" max="12489" width="15" style="8" customWidth="1"/>
    <col min="12490" max="12490" width="7.28515625" style="8" customWidth="1"/>
    <col min="12491" max="12491" width="11.140625" style="8" customWidth="1"/>
    <col min="12492" max="12492" width="13.7109375" style="8" customWidth="1"/>
    <col min="12493" max="12493" width="18.85546875" style="8" customWidth="1"/>
    <col min="12494" max="12494" width="17.5703125" style="8" customWidth="1"/>
    <col min="12495" max="12495" width="25.28515625" style="8" customWidth="1"/>
    <col min="12496" max="12496" width="20.140625" style="8" customWidth="1"/>
    <col min="12497" max="12497" width="15" style="8" customWidth="1"/>
    <col min="12498" max="12498" width="17.5703125" style="8" customWidth="1"/>
    <col min="12499" max="12499" width="16.28515625" style="8" customWidth="1"/>
    <col min="12500" max="12501" width="15" style="8" customWidth="1"/>
    <col min="12502" max="12502" width="17.5703125" style="8" customWidth="1"/>
    <col min="12503" max="12503" width="20.140625" style="8" customWidth="1"/>
    <col min="12504" max="12504" width="16.28515625" style="8" customWidth="1"/>
    <col min="12505" max="12506" width="25.28515625" style="8" customWidth="1"/>
    <col min="12507" max="12507" width="18.85546875" style="8" customWidth="1"/>
    <col min="12508" max="12509" width="20.140625" style="8" customWidth="1"/>
    <col min="12510" max="12510" width="11.140625" style="8" customWidth="1"/>
    <col min="12511" max="12511" width="29.140625" style="8" customWidth="1"/>
    <col min="12512" max="12512" width="34.28515625" style="8" customWidth="1"/>
    <col min="12513" max="12514" width="9.85546875" style="8" customWidth="1"/>
    <col min="12515" max="12515" width="17.5703125" style="8" customWidth="1"/>
    <col min="12516" max="12516" width="18.85546875" style="8" customWidth="1"/>
    <col min="12517" max="12517" width="9.85546875" style="8" customWidth="1"/>
    <col min="12518" max="12519" width="6" style="8" customWidth="1"/>
    <col min="12520" max="12520" width="13.7109375" style="8" customWidth="1"/>
    <col min="12521" max="12522" width="15" style="8" customWidth="1"/>
    <col min="12523" max="12523" width="17.5703125" style="8" customWidth="1"/>
    <col min="12524" max="12524" width="9.85546875" style="8" customWidth="1"/>
    <col min="12525" max="12525" width="7.28515625" style="8" customWidth="1"/>
    <col min="12526" max="12526" width="6" style="8" customWidth="1"/>
    <col min="12527" max="12532" width="17.5703125" style="8" customWidth="1"/>
    <col min="12533" max="12675" width="20.140625" style="8" customWidth="1"/>
    <col min="12676" max="12715" width="12.42578125" style="8" customWidth="1"/>
    <col min="12716" max="12716" width="20.140625" style="8" customWidth="1"/>
    <col min="12717" max="12717" width="21.42578125" style="8" customWidth="1"/>
    <col min="12718" max="12718" width="22.7109375" style="8" customWidth="1"/>
    <col min="12719" max="12719" width="13.7109375" style="8" customWidth="1"/>
    <col min="12720" max="12720" width="15" style="8" customWidth="1"/>
    <col min="12721" max="12723" width="17.5703125" style="8" customWidth="1"/>
    <col min="12724" max="12724" width="16.28515625" style="8" customWidth="1"/>
    <col min="12725" max="12725" width="15" style="8" customWidth="1"/>
    <col min="12726" max="12727" width="12.42578125" style="8" customWidth="1"/>
    <col min="12728" max="12729" width="17.5703125" style="8" customWidth="1"/>
    <col min="12730" max="12730" width="7.28515625" style="8" customWidth="1"/>
    <col min="12731" max="12731" width="21.42578125" style="8" customWidth="1"/>
    <col min="12732" max="12732" width="17.5703125" style="8" customWidth="1"/>
    <col min="12733" max="12733" width="20.140625" style="8" customWidth="1"/>
    <col min="12734" max="12734" width="16.28515625" style="8" customWidth="1"/>
    <col min="12735" max="12735" width="17.5703125" style="8" customWidth="1"/>
    <col min="12736" max="12736" width="6" style="8" customWidth="1"/>
    <col min="12737" max="12738" width="18.85546875" style="8" customWidth="1"/>
    <col min="12739" max="12740" width="20.140625" style="8" customWidth="1"/>
    <col min="12741" max="12741" width="6" style="8" customWidth="1"/>
    <col min="12742" max="12742" width="12.42578125" style="8" customWidth="1"/>
    <col min="12743" max="12743" width="18.85546875" style="8" customWidth="1"/>
    <col min="12744" max="12745" width="15" style="8" customWidth="1"/>
    <col min="12746" max="12746" width="7.28515625" style="8" customWidth="1"/>
    <col min="12747" max="12747" width="11.140625" style="8" customWidth="1"/>
    <col min="12748" max="12748" width="13.7109375" style="8" customWidth="1"/>
    <col min="12749" max="12749" width="18.85546875" style="8" customWidth="1"/>
    <col min="12750" max="12750" width="17.5703125" style="8" customWidth="1"/>
    <col min="12751" max="12751" width="25.28515625" style="8" customWidth="1"/>
    <col min="12752" max="12752" width="20.140625" style="8" customWidth="1"/>
    <col min="12753" max="12753" width="15" style="8" customWidth="1"/>
    <col min="12754" max="12754" width="17.5703125" style="8" customWidth="1"/>
    <col min="12755" max="12755" width="16.28515625" style="8" customWidth="1"/>
    <col min="12756" max="12757" width="15" style="8" customWidth="1"/>
    <col min="12758" max="12758" width="17.5703125" style="8" customWidth="1"/>
    <col min="12759" max="12759" width="20.140625" style="8" customWidth="1"/>
    <col min="12760" max="12760" width="16.28515625" style="8" customWidth="1"/>
    <col min="12761" max="12762" width="25.28515625" style="8" customWidth="1"/>
    <col min="12763" max="12763" width="18.85546875" style="8" customWidth="1"/>
    <col min="12764" max="12765" width="20.140625" style="8" customWidth="1"/>
    <col min="12766" max="12766" width="11.140625" style="8" customWidth="1"/>
    <col min="12767" max="12767" width="29.140625" style="8" customWidth="1"/>
    <col min="12768" max="12768" width="34.28515625" style="8" customWidth="1"/>
    <col min="12769" max="12770" width="9.85546875" style="8" customWidth="1"/>
    <col min="12771" max="12771" width="17.5703125" style="8" customWidth="1"/>
    <col min="12772" max="12772" width="18.85546875" style="8" customWidth="1"/>
    <col min="12773" max="12773" width="9.85546875" style="8" customWidth="1"/>
    <col min="12774" max="12775" width="6" style="8" customWidth="1"/>
    <col min="12776" max="12776" width="13.7109375" style="8" customWidth="1"/>
    <col min="12777" max="12778" width="15" style="8" customWidth="1"/>
    <col min="12779" max="12779" width="17.5703125" style="8" customWidth="1"/>
    <col min="12780" max="12780" width="9.85546875" style="8" customWidth="1"/>
    <col min="12781" max="12781" width="7.28515625" style="8" customWidth="1"/>
    <col min="12782" max="12782" width="6" style="8" customWidth="1"/>
    <col min="12783" max="12788" width="17.5703125" style="8" customWidth="1"/>
    <col min="12789" max="12931" width="20.140625" style="8" customWidth="1"/>
    <col min="12932" max="12971" width="12.42578125" style="8" customWidth="1"/>
    <col min="12972" max="12972" width="20.140625" style="8" customWidth="1"/>
    <col min="12973" max="12973" width="21.42578125" style="8" customWidth="1"/>
    <col min="12974" max="12974" width="22.7109375" style="8" customWidth="1"/>
    <col min="12975" max="12975" width="13.7109375" style="8" customWidth="1"/>
    <col min="12976" max="12976" width="15" style="8" customWidth="1"/>
    <col min="12977" max="12979" width="17.5703125" style="8" customWidth="1"/>
    <col min="12980" max="12980" width="16.28515625" style="8" customWidth="1"/>
    <col min="12981" max="12981" width="15" style="8" customWidth="1"/>
    <col min="12982" max="12983" width="12.42578125" style="8" customWidth="1"/>
    <col min="12984" max="12985" width="17.5703125" style="8" customWidth="1"/>
    <col min="12986" max="12986" width="7.28515625" style="8" customWidth="1"/>
    <col min="12987" max="12987" width="21.42578125" style="8" customWidth="1"/>
    <col min="12988" max="12988" width="17.5703125" style="8" customWidth="1"/>
    <col min="12989" max="12989" width="20.140625" style="8" customWidth="1"/>
    <col min="12990" max="12990" width="16.28515625" style="8" customWidth="1"/>
    <col min="12991" max="12991" width="17.5703125" style="8" customWidth="1"/>
    <col min="12992" max="12992" width="6" style="8" customWidth="1"/>
    <col min="12993" max="12994" width="18.85546875" style="8" customWidth="1"/>
    <col min="12995" max="12996" width="20.140625" style="8" customWidth="1"/>
    <col min="12997" max="12997" width="6" style="8" customWidth="1"/>
    <col min="12998" max="12998" width="12.42578125" style="8" customWidth="1"/>
    <col min="12999" max="12999" width="18.85546875" style="8" customWidth="1"/>
    <col min="13000" max="13001" width="15" style="8" customWidth="1"/>
    <col min="13002" max="13002" width="7.28515625" style="8" customWidth="1"/>
    <col min="13003" max="13003" width="11.140625" style="8" customWidth="1"/>
    <col min="13004" max="13004" width="13.7109375" style="8" customWidth="1"/>
    <col min="13005" max="13005" width="18.85546875" style="8" customWidth="1"/>
    <col min="13006" max="13006" width="17.5703125" style="8" customWidth="1"/>
    <col min="13007" max="13007" width="25.28515625" style="8" customWidth="1"/>
    <col min="13008" max="13008" width="20.140625" style="8" customWidth="1"/>
    <col min="13009" max="13009" width="15" style="8" customWidth="1"/>
    <col min="13010" max="13010" width="17.5703125" style="8" customWidth="1"/>
    <col min="13011" max="13011" width="16.28515625" style="8" customWidth="1"/>
    <col min="13012" max="13013" width="15" style="8" customWidth="1"/>
    <col min="13014" max="13014" width="17.5703125" style="8" customWidth="1"/>
    <col min="13015" max="13015" width="20.140625" style="8" customWidth="1"/>
    <col min="13016" max="13016" width="16.28515625" style="8" customWidth="1"/>
    <col min="13017" max="13018" width="25.28515625" style="8" customWidth="1"/>
    <col min="13019" max="13019" width="18.85546875" style="8" customWidth="1"/>
    <col min="13020" max="13021" width="20.140625" style="8" customWidth="1"/>
    <col min="13022" max="13022" width="11.140625" style="8" customWidth="1"/>
    <col min="13023" max="13023" width="29.140625" style="8" customWidth="1"/>
    <col min="13024" max="13024" width="34.28515625" style="8" customWidth="1"/>
    <col min="13025" max="13026" width="9.85546875" style="8" customWidth="1"/>
    <col min="13027" max="13027" width="17.5703125" style="8" customWidth="1"/>
    <col min="13028" max="13028" width="18.85546875" style="8" customWidth="1"/>
    <col min="13029" max="13029" width="9.85546875" style="8" customWidth="1"/>
    <col min="13030" max="13031" width="6" style="8" customWidth="1"/>
    <col min="13032" max="13032" width="13.7109375" style="8" customWidth="1"/>
    <col min="13033" max="13034" width="15" style="8" customWidth="1"/>
    <col min="13035" max="13035" width="17.5703125" style="8" customWidth="1"/>
    <col min="13036" max="13036" width="9.85546875" style="8" customWidth="1"/>
    <col min="13037" max="13037" width="7.28515625" style="8" customWidth="1"/>
    <col min="13038" max="13038" width="6" style="8" customWidth="1"/>
    <col min="13039" max="13044" width="17.5703125" style="8" customWidth="1"/>
    <col min="13045" max="13187" width="20.140625" style="8" customWidth="1"/>
    <col min="13188" max="13227" width="12.42578125" style="8" customWidth="1"/>
    <col min="13228" max="13228" width="20.140625" style="8" customWidth="1"/>
    <col min="13229" max="13229" width="21.42578125" style="8" customWidth="1"/>
    <col min="13230" max="13230" width="22.7109375" style="8" customWidth="1"/>
    <col min="13231" max="13231" width="13.7109375" style="8" customWidth="1"/>
    <col min="13232" max="13232" width="15" style="8" customWidth="1"/>
    <col min="13233" max="13235" width="17.5703125" style="8" customWidth="1"/>
    <col min="13236" max="13236" width="16.28515625" style="8" customWidth="1"/>
    <col min="13237" max="13237" width="15" style="8" customWidth="1"/>
    <col min="13238" max="13239" width="12.42578125" style="8" customWidth="1"/>
    <col min="13240" max="13241" width="17.5703125" style="8" customWidth="1"/>
    <col min="13242" max="13242" width="7.28515625" style="8" customWidth="1"/>
    <col min="13243" max="13243" width="21.42578125" style="8" customWidth="1"/>
    <col min="13244" max="13244" width="17.5703125" style="8" customWidth="1"/>
    <col min="13245" max="13245" width="20.140625" style="8" customWidth="1"/>
    <col min="13246" max="13246" width="16.28515625" style="8" customWidth="1"/>
    <col min="13247" max="13247" width="17.5703125" style="8" customWidth="1"/>
    <col min="13248" max="13248" width="6" style="8" customWidth="1"/>
    <col min="13249" max="13250" width="18.85546875" style="8" customWidth="1"/>
    <col min="13251" max="13252" width="20.140625" style="8" customWidth="1"/>
    <col min="13253" max="13253" width="6" style="8" customWidth="1"/>
    <col min="13254" max="13254" width="12.42578125" style="8" customWidth="1"/>
    <col min="13255" max="13255" width="18.85546875" style="8" customWidth="1"/>
    <col min="13256" max="13257" width="15" style="8" customWidth="1"/>
    <col min="13258" max="13258" width="7.28515625" style="8" customWidth="1"/>
    <col min="13259" max="13259" width="11.140625" style="8" customWidth="1"/>
    <col min="13260" max="13260" width="13.7109375" style="8" customWidth="1"/>
    <col min="13261" max="13261" width="18.85546875" style="8" customWidth="1"/>
    <col min="13262" max="13262" width="17.5703125" style="8" customWidth="1"/>
    <col min="13263" max="13263" width="25.28515625" style="8" customWidth="1"/>
    <col min="13264" max="13264" width="20.140625" style="8" customWidth="1"/>
    <col min="13265" max="13265" width="15" style="8" customWidth="1"/>
    <col min="13266" max="13266" width="17.5703125" style="8" customWidth="1"/>
    <col min="13267" max="13267" width="16.28515625" style="8" customWidth="1"/>
    <col min="13268" max="13269" width="15" style="8" customWidth="1"/>
    <col min="13270" max="13270" width="17.5703125" style="8" customWidth="1"/>
    <col min="13271" max="13271" width="20.140625" style="8" customWidth="1"/>
    <col min="13272" max="13272" width="16.28515625" style="8" customWidth="1"/>
    <col min="13273" max="13274" width="25.28515625" style="8" customWidth="1"/>
    <col min="13275" max="13275" width="18.85546875" style="8" customWidth="1"/>
    <col min="13276" max="13277" width="20.140625" style="8" customWidth="1"/>
    <col min="13278" max="13278" width="11.140625" style="8" customWidth="1"/>
    <col min="13279" max="13279" width="29.140625" style="8" customWidth="1"/>
    <col min="13280" max="13280" width="34.28515625" style="8" customWidth="1"/>
    <col min="13281" max="13282" width="9.85546875" style="8" customWidth="1"/>
    <col min="13283" max="13283" width="17.5703125" style="8" customWidth="1"/>
    <col min="13284" max="13284" width="18.85546875" style="8" customWidth="1"/>
    <col min="13285" max="13285" width="9.85546875" style="8" customWidth="1"/>
    <col min="13286" max="13287" width="6" style="8" customWidth="1"/>
    <col min="13288" max="13288" width="13.7109375" style="8" customWidth="1"/>
    <col min="13289" max="13290" width="15" style="8" customWidth="1"/>
    <col min="13291" max="13291" width="17.5703125" style="8" customWidth="1"/>
    <col min="13292" max="13292" width="9.85546875" style="8" customWidth="1"/>
    <col min="13293" max="13293" width="7.28515625" style="8" customWidth="1"/>
    <col min="13294" max="13294" width="6" style="8" customWidth="1"/>
    <col min="13295" max="13300" width="17.5703125" style="8" customWidth="1"/>
    <col min="13301" max="13443" width="20.140625" style="8" customWidth="1"/>
    <col min="13444" max="13483" width="12.42578125" style="8" customWidth="1"/>
    <col min="13484" max="13484" width="20.140625" style="8" customWidth="1"/>
    <col min="13485" max="13485" width="21.42578125" style="8" customWidth="1"/>
    <col min="13486" max="13486" width="22.7109375" style="8" customWidth="1"/>
    <col min="13487" max="13487" width="13.7109375" style="8" customWidth="1"/>
    <col min="13488" max="13488" width="15" style="8" customWidth="1"/>
    <col min="13489" max="13491" width="17.5703125" style="8" customWidth="1"/>
    <col min="13492" max="13492" width="16.28515625" style="8" customWidth="1"/>
    <col min="13493" max="13493" width="15" style="8" customWidth="1"/>
    <col min="13494" max="13495" width="12.42578125" style="8" customWidth="1"/>
    <col min="13496" max="13497" width="17.5703125" style="8" customWidth="1"/>
    <col min="13498" max="13498" width="7.28515625" style="8" customWidth="1"/>
    <col min="13499" max="13499" width="21.42578125" style="8" customWidth="1"/>
    <col min="13500" max="13500" width="17.5703125" style="8" customWidth="1"/>
    <col min="13501" max="13501" width="20.140625" style="8" customWidth="1"/>
    <col min="13502" max="13502" width="16.28515625" style="8" customWidth="1"/>
    <col min="13503" max="13503" width="17.5703125" style="8" customWidth="1"/>
    <col min="13504" max="13504" width="6" style="8" customWidth="1"/>
    <col min="13505" max="13506" width="18.85546875" style="8" customWidth="1"/>
    <col min="13507" max="13508" width="20.140625" style="8" customWidth="1"/>
    <col min="13509" max="13509" width="6" style="8" customWidth="1"/>
    <col min="13510" max="13510" width="12.42578125" style="8" customWidth="1"/>
    <col min="13511" max="13511" width="18.85546875" style="8" customWidth="1"/>
    <col min="13512" max="13513" width="15" style="8" customWidth="1"/>
    <col min="13514" max="13514" width="7.28515625" style="8" customWidth="1"/>
    <col min="13515" max="13515" width="11.140625" style="8" customWidth="1"/>
    <col min="13516" max="13516" width="13.7109375" style="8" customWidth="1"/>
    <col min="13517" max="13517" width="18.85546875" style="8" customWidth="1"/>
    <col min="13518" max="13518" width="17.5703125" style="8" customWidth="1"/>
    <col min="13519" max="13519" width="25.28515625" style="8" customWidth="1"/>
    <col min="13520" max="13520" width="20.140625" style="8" customWidth="1"/>
    <col min="13521" max="13521" width="15" style="8" customWidth="1"/>
    <col min="13522" max="13522" width="17.5703125" style="8" customWidth="1"/>
    <col min="13523" max="13523" width="16.28515625" style="8" customWidth="1"/>
    <col min="13524" max="13525" width="15" style="8" customWidth="1"/>
    <col min="13526" max="13526" width="17.5703125" style="8" customWidth="1"/>
    <col min="13527" max="13527" width="20.140625" style="8" customWidth="1"/>
    <col min="13528" max="13528" width="16.28515625" style="8" customWidth="1"/>
    <col min="13529" max="13530" width="25.28515625" style="8" customWidth="1"/>
    <col min="13531" max="13531" width="18.85546875" style="8" customWidth="1"/>
    <col min="13532" max="13533" width="20.140625" style="8" customWidth="1"/>
    <col min="13534" max="13534" width="11.140625" style="8" customWidth="1"/>
    <col min="13535" max="13535" width="29.140625" style="8" customWidth="1"/>
    <col min="13536" max="13536" width="34.28515625" style="8" customWidth="1"/>
    <col min="13537" max="13538" width="9.85546875" style="8" customWidth="1"/>
    <col min="13539" max="13539" width="17.5703125" style="8" customWidth="1"/>
    <col min="13540" max="13540" width="18.85546875" style="8" customWidth="1"/>
    <col min="13541" max="13541" width="9.85546875" style="8" customWidth="1"/>
    <col min="13542" max="13543" width="6" style="8" customWidth="1"/>
    <col min="13544" max="13544" width="13.7109375" style="8" customWidth="1"/>
    <col min="13545" max="13546" width="15" style="8" customWidth="1"/>
    <col min="13547" max="13547" width="17.5703125" style="8" customWidth="1"/>
    <col min="13548" max="13548" width="9.85546875" style="8" customWidth="1"/>
    <col min="13549" max="13549" width="7.28515625" style="8" customWidth="1"/>
    <col min="13550" max="13550" width="6" style="8" customWidth="1"/>
    <col min="13551" max="13556" width="17.5703125" style="8" customWidth="1"/>
    <col min="13557" max="13699" width="20.140625" style="8" customWidth="1"/>
    <col min="13700" max="13739" width="12.42578125" style="8" customWidth="1"/>
    <col min="13740" max="13740" width="20.140625" style="8" customWidth="1"/>
    <col min="13741" max="13741" width="21.42578125" style="8" customWidth="1"/>
    <col min="13742" max="13742" width="22.7109375" style="8" customWidth="1"/>
    <col min="13743" max="13743" width="13.7109375" style="8" customWidth="1"/>
    <col min="13744" max="13744" width="15" style="8" customWidth="1"/>
    <col min="13745" max="13747" width="17.5703125" style="8" customWidth="1"/>
    <col min="13748" max="13748" width="16.28515625" style="8" customWidth="1"/>
    <col min="13749" max="13749" width="15" style="8" customWidth="1"/>
    <col min="13750" max="13751" width="12.42578125" style="8" customWidth="1"/>
    <col min="13752" max="13753" width="17.5703125" style="8" customWidth="1"/>
    <col min="13754" max="13754" width="7.28515625" style="8" customWidth="1"/>
    <col min="13755" max="13755" width="21.42578125" style="8" customWidth="1"/>
    <col min="13756" max="13756" width="17.5703125" style="8" customWidth="1"/>
    <col min="13757" max="13757" width="20.140625" style="8" customWidth="1"/>
    <col min="13758" max="13758" width="16.28515625" style="8" customWidth="1"/>
    <col min="13759" max="13759" width="17.5703125" style="8" customWidth="1"/>
    <col min="13760" max="13760" width="6" style="8" customWidth="1"/>
    <col min="13761" max="13762" width="18.85546875" style="8" customWidth="1"/>
    <col min="13763" max="13764" width="20.140625" style="8" customWidth="1"/>
    <col min="13765" max="13765" width="6" style="8" customWidth="1"/>
    <col min="13766" max="13766" width="12.42578125" style="8" customWidth="1"/>
    <col min="13767" max="13767" width="18.85546875" style="8" customWidth="1"/>
    <col min="13768" max="13769" width="15" style="8" customWidth="1"/>
    <col min="13770" max="13770" width="7.28515625" style="8" customWidth="1"/>
    <col min="13771" max="13771" width="11.140625" style="8" customWidth="1"/>
    <col min="13772" max="13772" width="13.7109375" style="8" customWidth="1"/>
    <col min="13773" max="13773" width="18.85546875" style="8" customWidth="1"/>
    <col min="13774" max="13774" width="17.5703125" style="8" customWidth="1"/>
    <col min="13775" max="13775" width="25.28515625" style="8" customWidth="1"/>
    <col min="13776" max="13776" width="20.140625" style="8" customWidth="1"/>
    <col min="13777" max="13777" width="15" style="8" customWidth="1"/>
    <col min="13778" max="13778" width="17.5703125" style="8" customWidth="1"/>
    <col min="13779" max="13779" width="16.28515625" style="8" customWidth="1"/>
    <col min="13780" max="13781" width="15" style="8" customWidth="1"/>
    <col min="13782" max="13782" width="17.5703125" style="8" customWidth="1"/>
    <col min="13783" max="13783" width="20.140625" style="8" customWidth="1"/>
    <col min="13784" max="13784" width="16.28515625" style="8" customWidth="1"/>
    <col min="13785" max="13786" width="25.28515625" style="8" customWidth="1"/>
    <col min="13787" max="13787" width="18.85546875" style="8" customWidth="1"/>
    <col min="13788" max="13789" width="20.140625" style="8" customWidth="1"/>
    <col min="13790" max="13790" width="11.140625" style="8" customWidth="1"/>
    <col min="13791" max="13791" width="29.140625" style="8" customWidth="1"/>
    <col min="13792" max="13792" width="34.28515625" style="8" customWidth="1"/>
    <col min="13793" max="13794" width="9.85546875" style="8" customWidth="1"/>
    <col min="13795" max="13795" width="17.5703125" style="8" customWidth="1"/>
    <col min="13796" max="13796" width="18.85546875" style="8" customWidth="1"/>
    <col min="13797" max="13797" width="9.85546875" style="8" customWidth="1"/>
    <col min="13798" max="13799" width="6" style="8" customWidth="1"/>
    <col min="13800" max="13800" width="13.7109375" style="8" customWidth="1"/>
    <col min="13801" max="13802" width="15" style="8" customWidth="1"/>
    <col min="13803" max="13803" width="17.5703125" style="8" customWidth="1"/>
    <col min="13804" max="13804" width="9.85546875" style="8" customWidth="1"/>
    <col min="13805" max="13805" width="7.28515625" style="8" customWidth="1"/>
    <col min="13806" max="13806" width="6" style="8" customWidth="1"/>
    <col min="13807" max="13812" width="17.5703125" style="8" customWidth="1"/>
    <col min="13813" max="13955" width="20.140625" style="8" customWidth="1"/>
    <col min="13956" max="13995" width="12.42578125" style="8" customWidth="1"/>
    <col min="13996" max="13996" width="20.140625" style="8" customWidth="1"/>
    <col min="13997" max="13997" width="21.42578125" style="8" customWidth="1"/>
    <col min="13998" max="13998" width="22.7109375" style="8" customWidth="1"/>
    <col min="13999" max="13999" width="13.7109375" style="8" customWidth="1"/>
    <col min="14000" max="14000" width="15" style="8" customWidth="1"/>
    <col min="14001" max="14003" width="17.5703125" style="8" customWidth="1"/>
    <col min="14004" max="14004" width="16.28515625" style="8" customWidth="1"/>
    <col min="14005" max="14005" width="15" style="8" customWidth="1"/>
    <col min="14006" max="14007" width="12.42578125" style="8" customWidth="1"/>
    <col min="14008" max="14009" width="17.5703125" style="8" customWidth="1"/>
    <col min="14010" max="14010" width="7.28515625" style="8" customWidth="1"/>
    <col min="14011" max="14011" width="21.42578125" style="8" customWidth="1"/>
    <col min="14012" max="14012" width="17.5703125" style="8" customWidth="1"/>
    <col min="14013" max="14013" width="20.140625" style="8" customWidth="1"/>
    <col min="14014" max="14014" width="16.28515625" style="8" customWidth="1"/>
    <col min="14015" max="14015" width="17.5703125" style="8" customWidth="1"/>
    <col min="14016" max="14016" width="6" style="8" customWidth="1"/>
    <col min="14017" max="14018" width="18.85546875" style="8" customWidth="1"/>
    <col min="14019" max="14020" width="20.140625" style="8" customWidth="1"/>
    <col min="14021" max="14021" width="6" style="8" customWidth="1"/>
    <col min="14022" max="14022" width="12.42578125" style="8" customWidth="1"/>
    <col min="14023" max="14023" width="18.85546875" style="8" customWidth="1"/>
    <col min="14024" max="14025" width="15" style="8" customWidth="1"/>
    <col min="14026" max="14026" width="7.28515625" style="8" customWidth="1"/>
    <col min="14027" max="14027" width="11.140625" style="8" customWidth="1"/>
    <col min="14028" max="14028" width="13.7109375" style="8" customWidth="1"/>
    <col min="14029" max="14029" width="18.85546875" style="8" customWidth="1"/>
    <col min="14030" max="14030" width="17.5703125" style="8" customWidth="1"/>
    <col min="14031" max="14031" width="25.28515625" style="8" customWidth="1"/>
    <col min="14032" max="14032" width="20.140625" style="8" customWidth="1"/>
    <col min="14033" max="14033" width="15" style="8" customWidth="1"/>
    <col min="14034" max="14034" width="17.5703125" style="8" customWidth="1"/>
    <col min="14035" max="14035" width="16.28515625" style="8" customWidth="1"/>
    <col min="14036" max="14037" width="15" style="8" customWidth="1"/>
    <col min="14038" max="14038" width="17.5703125" style="8" customWidth="1"/>
    <col min="14039" max="14039" width="20.140625" style="8" customWidth="1"/>
    <col min="14040" max="14040" width="16.28515625" style="8" customWidth="1"/>
    <col min="14041" max="14042" width="25.28515625" style="8" customWidth="1"/>
    <col min="14043" max="14043" width="18.85546875" style="8" customWidth="1"/>
    <col min="14044" max="14045" width="20.140625" style="8" customWidth="1"/>
    <col min="14046" max="14046" width="11.140625" style="8" customWidth="1"/>
    <col min="14047" max="14047" width="29.140625" style="8" customWidth="1"/>
    <col min="14048" max="14048" width="34.28515625" style="8" customWidth="1"/>
    <col min="14049" max="14050" width="9.85546875" style="8" customWidth="1"/>
    <col min="14051" max="14051" width="17.5703125" style="8" customWidth="1"/>
    <col min="14052" max="14052" width="18.85546875" style="8" customWidth="1"/>
    <col min="14053" max="14053" width="9.85546875" style="8" customWidth="1"/>
    <col min="14054" max="14055" width="6" style="8" customWidth="1"/>
    <col min="14056" max="14056" width="13.7109375" style="8" customWidth="1"/>
    <col min="14057" max="14058" width="15" style="8" customWidth="1"/>
    <col min="14059" max="14059" width="17.5703125" style="8" customWidth="1"/>
    <col min="14060" max="14060" width="9.85546875" style="8" customWidth="1"/>
    <col min="14061" max="14061" width="7.28515625" style="8" customWidth="1"/>
    <col min="14062" max="14062" width="6" style="8" customWidth="1"/>
    <col min="14063" max="14068" width="17.5703125" style="8" customWidth="1"/>
    <col min="14069" max="14211" width="20.140625" style="8" customWidth="1"/>
    <col min="14212" max="14251" width="12.42578125" style="8" customWidth="1"/>
    <col min="14252" max="14252" width="20.140625" style="8" customWidth="1"/>
    <col min="14253" max="14253" width="21.42578125" style="8" customWidth="1"/>
    <col min="14254" max="14254" width="22.7109375" style="8" customWidth="1"/>
    <col min="14255" max="14255" width="13.7109375" style="8" customWidth="1"/>
    <col min="14256" max="14256" width="15" style="8" customWidth="1"/>
    <col min="14257" max="14259" width="17.5703125" style="8" customWidth="1"/>
    <col min="14260" max="14260" width="16.28515625" style="8" customWidth="1"/>
    <col min="14261" max="14261" width="15" style="8" customWidth="1"/>
    <col min="14262" max="14263" width="12.42578125" style="8" customWidth="1"/>
    <col min="14264" max="14265" width="17.5703125" style="8" customWidth="1"/>
    <col min="14266" max="14266" width="7.28515625" style="8" customWidth="1"/>
    <col min="14267" max="14267" width="21.42578125" style="8" customWidth="1"/>
    <col min="14268" max="14268" width="17.5703125" style="8" customWidth="1"/>
    <col min="14269" max="14269" width="20.140625" style="8" customWidth="1"/>
    <col min="14270" max="14270" width="16.28515625" style="8" customWidth="1"/>
    <col min="14271" max="14271" width="17.5703125" style="8" customWidth="1"/>
    <col min="14272" max="14272" width="6" style="8" customWidth="1"/>
    <col min="14273" max="14274" width="18.85546875" style="8" customWidth="1"/>
    <col min="14275" max="14276" width="20.140625" style="8" customWidth="1"/>
    <col min="14277" max="14277" width="6" style="8" customWidth="1"/>
    <col min="14278" max="14278" width="12.42578125" style="8" customWidth="1"/>
    <col min="14279" max="14279" width="18.85546875" style="8" customWidth="1"/>
    <col min="14280" max="14281" width="15" style="8" customWidth="1"/>
    <col min="14282" max="14282" width="7.28515625" style="8" customWidth="1"/>
    <col min="14283" max="14283" width="11.140625" style="8" customWidth="1"/>
    <col min="14284" max="14284" width="13.7109375" style="8" customWidth="1"/>
    <col min="14285" max="14285" width="18.85546875" style="8" customWidth="1"/>
    <col min="14286" max="14286" width="17.5703125" style="8" customWidth="1"/>
    <col min="14287" max="14287" width="25.28515625" style="8" customWidth="1"/>
    <col min="14288" max="14288" width="20.140625" style="8" customWidth="1"/>
    <col min="14289" max="14289" width="15" style="8" customWidth="1"/>
    <col min="14290" max="14290" width="17.5703125" style="8" customWidth="1"/>
    <col min="14291" max="14291" width="16.28515625" style="8" customWidth="1"/>
    <col min="14292" max="14293" width="15" style="8" customWidth="1"/>
    <col min="14294" max="14294" width="17.5703125" style="8" customWidth="1"/>
    <col min="14295" max="14295" width="20.140625" style="8" customWidth="1"/>
    <col min="14296" max="14296" width="16.28515625" style="8" customWidth="1"/>
    <col min="14297" max="14298" width="25.28515625" style="8" customWidth="1"/>
    <col min="14299" max="14299" width="18.85546875" style="8" customWidth="1"/>
    <col min="14300" max="14301" width="20.140625" style="8" customWidth="1"/>
    <col min="14302" max="14302" width="11.140625" style="8" customWidth="1"/>
    <col min="14303" max="14303" width="29.140625" style="8" customWidth="1"/>
    <col min="14304" max="14304" width="34.28515625" style="8" customWidth="1"/>
    <col min="14305" max="14306" width="9.85546875" style="8" customWidth="1"/>
    <col min="14307" max="14307" width="17.5703125" style="8" customWidth="1"/>
    <col min="14308" max="14308" width="18.85546875" style="8" customWidth="1"/>
    <col min="14309" max="14309" width="9.85546875" style="8" customWidth="1"/>
    <col min="14310" max="14311" width="6" style="8" customWidth="1"/>
    <col min="14312" max="14312" width="13.7109375" style="8" customWidth="1"/>
    <col min="14313" max="14314" width="15" style="8" customWidth="1"/>
    <col min="14315" max="14315" width="17.5703125" style="8" customWidth="1"/>
    <col min="14316" max="14316" width="9.85546875" style="8" customWidth="1"/>
    <col min="14317" max="14317" width="7.28515625" style="8" customWidth="1"/>
    <col min="14318" max="14318" width="6" style="8" customWidth="1"/>
    <col min="14319" max="14324" width="17.5703125" style="8" customWidth="1"/>
    <col min="14325" max="14467" width="20.140625" style="8" customWidth="1"/>
    <col min="14468" max="14507" width="12.42578125" style="8" customWidth="1"/>
    <col min="14508" max="14508" width="20.140625" style="8" customWidth="1"/>
    <col min="14509" max="14509" width="21.42578125" style="8" customWidth="1"/>
    <col min="14510" max="14510" width="22.7109375" style="8" customWidth="1"/>
    <col min="14511" max="14511" width="13.7109375" style="8" customWidth="1"/>
    <col min="14512" max="14512" width="15" style="8" customWidth="1"/>
    <col min="14513" max="14515" width="17.5703125" style="8" customWidth="1"/>
    <col min="14516" max="14516" width="16.28515625" style="8" customWidth="1"/>
    <col min="14517" max="14517" width="15" style="8" customWidth="1"/>
    <col min="14518" max="14519" width="12.42578125" style="8" customWidth="1"/>
    <col min="14520" max="14521" width="17.5703125" style="8" customWidth="1"/>
    <col min="14522" max="14522" width="7.28515625" style="8" customWidth="1"/>
    <col min="14523" max="14523" width="21.42578125" style="8" customWidth="1"/>
    <col min="14524" max="14524" width="17.5703125" style="8" customWidth="1"/>
    <col min="14525" max="14525" width="20.140625" style="8" customWidth="1"/>
    <col min="14526" max="14526" width="16.28515625" style="8" customWidth="1"/>
    <col min="14527" max="14527" width="17.5703125" style="8" customWidth="1"/>
    <col min="14528" max="14528" width="6" style="8" customWidth="1"/>
    <col min="14529" max="14530" width="18.85546875" style="8" customWidth="1"/>
    <col min="14531" max="14532" width="20.140625" style="8" customWidth="1"/>
    <col min="14533" max="14533" width="6" style="8" customWidth="1"/>
    <col min="14534" max="14534" width="12.42578125" style="8" customWidth="1"/>
    <col min="14535" max="14535" width="18.85546875" style="8" customWidth="1"/>
    <col min="14536" max="14537" width="15" style="8" customWidth="1"/>
    <col min="14538" max="14538" width="7.28515625" style="8" customWidth="1"/>
    <col min="14539" max="14539" width="11.140625" style="8" customWidth="1"/>
    <col min="14540" max="14540" width="13.7109375" style="8" customWidth="1"/>
    <col min="14541" max="14541" width="18.85546875" style="8" customWidth="1"/>
    <col min="14542" max="14542" width="17.5703125" style="8" customWidth="1"/>
    <col min="14543" max="14543" width="25.28515625" style="8" customWidth="1"/>
    <col min="14544" max="14544" width="20.140625" style="8" customWidth="1"/>
    <col min="14545" max="14545" width="15" style="8" customWidth="1"/>
    <col min="14546" max="14546" width="17.5703125" style="8" customWidth="1"/>
    <col min="14547" max="14547" width="16.28515625" style="8" customWidth="1"/>
    <col min="14548" max="14549" width="15" style="8" customWidth="1"/>
    <col min="14550" max="14550" width="17.5703125" style="8" customWidth="1"/>
    <col min="14551" max="14551" width="20.140625" style="8" customWidth="1"/>
    <col min="14552" max="14552" width="16.28515625" style="8" customWidth="1"/>
    <col min="14553" max="14554" width="25.28515625" style="8" customWidth="1"/>
    <col min="14555" max="14555" width="18.85546875" style="8" customWidth="1"/>
    <col min="14556" max="14557" width="20.140625" style="8" customWidth="1"/>
    <col min="14558" max="14558" width="11.140625" style="8" customWidth="1"/>
    <col min="14559" max="14559" width="29.140625" style="8" customWidth="1"/>
    <col min="14560" max="14560" width="34.28515625" style="8" customWidth="1"/>
    <col min="14561" max="14562" width="9.85546875" style="8" customWidth="1"/>
    <col min="14563" max="14563" width="17.5703125" style="8" customWidth="1"/>
    <col min="14564" max="14564" width="18.85546875" style="8" customWidth="1"/>
    <col min="14565" max="14565" width="9.85546875" style="8" customWidth="1"/>
    <col min="14566" max="14567" width="6" style="8" customWidth="1"/>
    <col min="14568" max="14568" width="13.7109375" style="8" customWidth="1"/>
    <col min="14569" max="14570" width="15" style="8" customWidth="1"/>
    <col min="14571" max="14571" width="17.5703125" style="8" customWidth="1"/>
    <col min="14572" max="14572" width="9.85546875" style="8" customWidth="1"/>
    <col min="14573" max="14573" width="7.28515625" style="8" customWidth="1"/>
    <col min="14574" max="14574" width="6" style="8" customWidth="1"/>
    <col min="14575" max="14580" width="17.5703125" style="8" customWidth="1"/>
    <col min="14581" max="14723" width="20.140625" style="8" customWidth="1"/>
    <col min="14724" max="14763" width="12.42578125" style="8" customWidth="1"/>
    <col min="14764" max="14764" width="20.140625" style="8" customWidth="1"/>
    <col min="14765" max="14765" width="21.42578125" style="8" customWidth="1"/>
    <col min="14766" max="14766" width="22.7109375" style="8" customWidth="1"/>
    <col min="14767" max="14767" width="13.7109375" style="8" customWidth="1"/>
    <col min="14768" max="14768" width="15" style="8" customWidth="1"/>
    <col min="14769" max="14771" width="17.5703125" style="8" customWidth="1"/>
    <col min="14772" max="14772" width="16.28515625" style="8" customWidth="1"/>
    <col min="14773" max="14773" width="15" style="8" customWidth="1"/>
    <col min="14774" max="14775" width="12.42578125" style="8" customWidth="1"/>
    <col min="14776" max="14777" width="17.5703125" style="8" customWidth="1"/>
    <col min="14778" max="14778" width="7.28515625" style="8" customWidth="1"/>
    <col min="14779" max="14779" width="21.42578125" style="8" customWidth="1"/>
    <col min="14780" max="14780" width="17.5703125" style="8" customWidth="1"/>
    <col min="14781" max="14781" width="20.140625" style="8" customWidth="1"/>
    <col min="14782" max="14782" width="16.28515625" style="8" customWidth="1"/>
    <col min="14783" max="14783" width="17.5703125" style="8" customWidth="1"/>
    <col min="14784" max="14784" width="6" style="8" customWidth="1"/>
    <col min="14785" max="14786" width="18.85546875" style="8" customWidth="1"/>
    <col min="14787" max="14788" width="20.140625" style="8" customWidth="1"/>
    <col min="14789" max="14789" width="6" style="8" customWidth="1"/>
    <col min="14790" max="14790" width="12.42578125" style="8" customWidth="1"/>
    <col min="14791" max="14791" width="18.85546875" style="8" customWidth="1"/>
    <col min="14792" max="14793" width="15" style="8" customWidth="1"/>
    <col min="14794" max="14794" width="7.28515625" style="8" customWidth="1"/>
    <col min="14795" max="14795" width="11.140625" style="8" customWidth="1"/>
    <col min="14796" max="14796" width="13.7109375" style="8" customWidth="1"/>
    <col min="14797" max="14797" width="18.85546875" style="8" customWidth="1"/>
    <col min="14798" max="14798" width="17.5703125" style="8" customWidth="1"/>
    <col min="14799" max="14799" width="25.28515625" style="8" customWidth="1"/>
    <col min="14800" max="14800" width="20.140625" style="8" customWidth="1"/>
    <col min="14801" max="14801" width="15" style="8" customWidth="1"/>
    <col min="14802" max="14802" width="17.5703125" style="8" customWidth="1"/>
    <col min="14803" max="14803" width="16.28515625" style="8" customWidth="1"/>
    <col min="14804" max="14805" width="15" style="8" customWidth="1"/>
    <col min="14806" max="14806" width="17.5703125" style="8" customWidth="1"/>
    <col min="14807" max="14807" width="20.140625" style="8" customWidth="1"/>
    <col min="14808" max="14808" width="16.28515625" style="8" customWidth="1"/>
    <col min="14809" max="14810" width="25.28515625" style="8" customWidth="1"/>
    <col min="14811" max="14811" width="18.85546875" style="8" customWidth="1"/>
    <col min="14812" max="14813" width="20.140625" style="8" customWidth="1"/>
    <col min="14814" max="14814" width="11.140625" style="8" customWidth="1"/>
    <col min="14815" max="14815" width="29.140625" style="8" customWidth="1"/>
    <col min="14816" max="14816" width="34.28515625" style="8" customWidth="1"/>
    <col min="14817" max="14818" width="9.85546875" style="8" customWidth="1"/>
    <col min="14819" max="14819" width="17.5703125" style="8" customWidth="1"/>
    <col min="14820" max="14820" width="18.85546875" style="8" customWidth="1"/>
    <col min="14821" max="14821" width="9.85546875" style="8" customWidth="1"/>
    <col min="14822" max="14823" width="6" style="8" customWidth="1"/>
    <col min="14824" max="14824" width="13.7109375" style="8" customWidth="1"/>
    <col min="14825" max="14826" width="15" style="8" customWidth="1"/>
    <col min="14827" max="14827" width="17.5703125" style="8" customWidth="1"/>
    <col min="14828" max="14828" width="9.85546875" style="8" customWidth="1"/>
    <col min="14829" max="14829" width="7.28515625" style="8" customWidth="1"/>
    <col min="14830" max="14830" width="6" style="8" customWidth="1"/>
    <col min="14831" max="14836" width="17.5703125" style="8" customWidth="1"/>
    <col min="14837" max="14979" width="20.140625" style="8" customWidth="1"/>
    <col min="14980" max="15019" width="12.42578125" style="8" customWidth="1"/>
    <col min="15020" max="15020" width="20.140625" style="8" customWidth="1"/>
    <col min="15021" max="15021" width="21.42578125" style="8" customWidth="1"/>
    <col min="15022" max="15022" width="22.7109375" style="8" customWidth="1"/>
    <col min="15023" max="15023" width="13.7109375" style="8" customWidth="1"/>
    <col min="15024" max="15024" width="15" style="8" customWidth="1"/>
    <col min="15025" max="15027" width="17.5703125" style="8" customWidth="1"/>
    <col min="15028" max="15028" width="16.28515625" style="8" customWidth="1"/>
    <col min="15029" max="15029" width="15" style="8" customWidth="1"/>
    <col min="15030" max="15031" width="12.42578125" style="8" customWidth="1"/>
    <col min="15032" max="15033" width="17.5703125" style="8" customWidth="1"/>
    <col min="15034" max="15034" width="7.28515625" style="8" customWidth="1"/>
    <col min="15035" max="15035" width="21.42578125" style="8" customWidth="1"/>
    <col min="15036" max="15036" width="17.5703125" style="8" customWidth="1"/>
    <col min="15037" max="15037" width="20.140625" style="8" customWidth="1"/>
    <col min="15038" max="15038" width="16.28515625" style="8" customWidth="1"/>
    <col min="15039" max="15039" width="17.5703125" style="8" customWidth="1"/>
    <col min="15040" max="15040" width="6" style="8" customWidth="1"/>
    <col min="15041" max="15042" width="18.85546875" style="8" customWidth="1"/>
    <col min="15043" max="15044" width="20.140625" style="8" customWidth="1"/>
    <col min="15045" max="15045" width="6" style="8" customWidth="1"/>
    <col min="15046" max="15046" width="12.42578125" style="8" customWidth="1"/>
    <col min="15047" max="15047" width="18.85546875" style="8" customWidth="1"/>
    <col min="15048" max="15049" width="15" style="8" customWidth="1"/>
    <col min="15050" max="15050" width="7.28515625" style="8" customWidth="1"/>
    <col min="15051" max="15051" width="11.140625" style="8" customWidth="1"/>
    <col min="15052" max="15052" width="13.7109375" style="8" customWidth="1"/>
    <col min="15053" max="15053" width="18.85546875" style="8" customWidth="1"/>
    <col min="15054" max="15054" width="17.5703125" style="8" customWidth="1"/>
    <col min="15055" max="15055" width="25.28515625" style="8" customWidth="1"/>
    <col min="15056" max="15056" width="20.140625" style="8" customWidth="1"/>
    <col min="15057" max="15057" width="15" style="8" customWidth="1"/>
    <col min="15058" max="15058" width="17.5703125" style="8" customWidth="1"/>
    <col min="15059" max="15059" width="16.28515625" style="8" customWidth="1"/>
    <col min="15060" max="15061" width="15" style="8" customWidth="1"/>
    <col min="15062" max="15062" width="17.5703125" style="8" customWidth="1"/>
    <col min="15063" max="15063" width="20.140625" style="8" customWidth="1"/>
    <col min="15064" max="15064" width="16.28515625" style="8" customWidth="1"/>
    <col min="15065" max="15066" width="25.28515625" style="8" customWidth="1"/>
    <col min="15067" max="15067" width="18.85546875" style="8" customWidth="1"/>
    <col min="15068" max="15069" width="20.140625" style="8" customWidth="1"/>
    <col min="15070" max="15070" width="11.140625" style="8" customWidth="1"/>
    <col min="15071" max="15071" width="29.140625" style="8" customWidth="1"/>
    <col min="15072" max="15072" width="34.28515625" style="8" customWidth="1"/>
    <col min="15073" max="15074" width="9.85546875" style="8" customWidth="1"/>
    <col min="15075" max="15075" width="17.5703125" style="8" customWidth="1"/>
    <col min="15076" max="15076" width="18.85546875" style="8" customWidth="1"/>
    <col min="15077" max="15077" width="9.85546875" style="8" customWidth="1"/>
    <col min="15078" max="15079" width="6" style="8" customWidth="1"/>
    <col min="15080" max="15080" width="13.7109375" style="8" customWidth="1"/>
    <col min="15081" max="15082" width="15" style="8" customWidth="1"/>
    <col min="15083" max="15083" width="17.5703125" style="8" customWidth="1"/>
    <col min="15084" max="15084" width="9.85546875" style="8" customWidth="1"/>
    <col min="15085" max="15085" width="7.28515625" style="8" customWidth="1"/>
    <col min="15086" max="15086" width="6" style="8" customWidth="1"/>
    <col min="15087" max="15092" width="17.5703125" style="8" customWidth="1"/>
    <col min="15093" max="15235" width="20.140625" style="8" customWidth="1"/>
    <col min="15236" max="15275" width="12.42578125" style="8" customWidth="1"/>
    <col min="15276" max="15276" width="20.140625" style="8" customWidth="1"/>
    <col min="15277" max="15277" width="21.42578125" style="8" customWidth="1"/>
    <col min="15278" max="15278" width="22.7109375" style="8" customWidth="1"/>
    <col min="15279" max="15279" width="13.7109375" style="8" customWidth="1"/>
    <col min="15280" max="15280" width="15" style="8" customWidth="1"/>
    <col min="15281" max="15283" width="17.5703125" style="8" customWidth="1"/>
    <col min="15284" max="15284" width="16.28515625" style="8" customWidth="1"/>
    <col min="15285" max="15285" width="15" style="8" customWidth="1"/>
    <col min="15286" max="15287" width="12.42578125" style="8" customWidth="1"/>
    <col min="15288" max="15289" width="17.5703125" style="8" customWidth="1"/>
    <col min="15290" max="15290" width="7.28515625" style="8" customWidth="1"/>
    <col min="15291" max="15291" width="21.42578125" style="8" customWidth="1"/>
    <col min="15292" max="15292" width="17.5703125" style="8" customWidth="1"/>
    <col min="15293" max="15293" width="20.140625" style="8" customWidth="1"/>
    <col min="15294" max="15294" width="16.28515625" style="8" customWidth="1"/>
    <col min="15295" max="15295" width="17.5703125" style="8" customWidth="1"/>
    <col min="15296" max="15296" width="6" style="8" customWidth="1"/>
    <col min="15297" max="15298" width="18.85546875" style="8" customWidth="1"/>
    <col min="15299" max="15300" width="20.140625" style="8" customWidth="1"/>
    <col min="15301" max="15301" width="6" style="8" customWidth="1"/>
    <col min="15302" max="15302" width="12.42578125" style="8" customWidth="1"/>
    <col min="15303" max="15303" width="18.85546875" style="8" customWidth="1"/>
    <col min="15304" max="15305" width="15" style="8" customWidth="1"/>
    <col min="15306" max="15306" width="7.28515625" style="8" customWidth="1"/>
    <col min="15307" max="15307" width="11.140625" style="8" customWidth="1"/>
    <col min="15308" max="15308" width="13.7109375" style="8" customWidth="1"/>
    <col min="15309" max="15309" width="18.85546875" style="8" customWidth="1"/>
    <col min="15310" max="15310" width="17.5703125" style="8" customWidth="1"/>
    <col min="15311" max="15311" width="25.28515625" style="8" customWidth="1"/>
    <col min="15312" max="15312" width="20.140625" style="8" customWidth="1"/>
    <col min="15313" max="15313" width="15" style="8" customWidth="1"/>
    <col min="15314" max="15314" width="17.5703125" style="8" customWidth="1"/>
    <col min="15315" max="15315" width="16.28515625" style="8" customWidth="1"/>
    <col min="15316" max="15317" width="15" style="8" customWidth="1"/>
    <col min="15318" max="15318" width="17.5703125" style="8" customWidth="1"/>
    <col min="15319" max="15319" width="20.140625" style="8" customWidth="1"/>
    <col min="15320" max="15320" width="16.28515625" style="8" customWidth="1"/>
    <col min="15321" max="15322" width="25.28515625" style="8" customWidth="1"/>
    <col min="15323" max="15323" width="18.85546875" style="8" customWidth="1"/>
    <col min="15324" max="15325" width="20.140625" style="8" customWidth="1"/>
    <col min="15326" max="15326" width="11.140625" style="8" customWidth="1"/>
    <col min="15327" max="15327" width="29.140625" style="8" customWidth="1"/>
    <col min="15328" max="15328" width="34.28515625" style="8" customWidth="1"/>
    <col min="15329" max="15330" width="9.85546875" style="8" customWidth="1"/>
    <col min="15331" max="15331" width="17.5703125" style="8" customWidth="1"/>
    <col min="15332" max="15332" width="18.85546875" style="8" customWidth="1"/>
    <col min="15333" max="15333" width="9.85546875" style="8" customWidth="1"/>
    <col min="15334" max="15335" width="6" style="8" customWidth="1"/>
    <col min="15336" max="15336" width="13.7109375" style="8" customWidth="1"/>
    <col min="15337" max="15338" width="15" style="8" customWidth="1"/>
    <col min="15339" max="15339" width="17.5703125" style="8" customWidth="1"/>
    <col min="15340" max="15340" width="9.85546875" style="8" customWidth="1"/>
    <col min="15341" max="15341" width="7.28515625" style="8" customWidth="1"/>
    <col min="15342" max="15342" width="6" style="8" customWidth="1"/>
    <col min="15343" max="15348" width="17.5703125" style="8" customWidth="1"/>
    <col min="15349" max="15491" width="20.140625" style="8" customWidth="1"/>
    <col min="15492" max="15531" width="12.42578125" style="8" customWidth="1"/>
    <col min="15532" max="15532" width="20.140625" style="8" customWidth="1"/>
    <col min="15533" max="15533" width="21.42578125" style="8" customWidth="1"/>
    <col min="15534" max="15534" width="22.7109375" style="8" customWidth="1"/>
    <col min="15535" max="15535" width="13.7109375" style="8" customWidth="1"/>
    <col min="15536" max="15536" width="15" style="8" customWidth="1"/>
    <col min="15537" max="15539" width="17.5703125" style="8" customWidth="1"/>
    <col min="15540" max="15540" width="16.28515625" style="8" customWidth="1"/>
    <col min="15541" max="15541" width="15" style="8" customWidth="1"/>
    <col min="15542" max="15543" width="12.42578125" style="8" customWidth="1"/>
    <col min="15544" max="15545" width="17.5703125" style="8" customWidth="1"/>
    <col min="15546" max="15546" width="7.28515625" style="8" customWidth="1"/>
    <col min="15547" max="15547" width="21.42578125" style="8" customWidth="1"/>
    <col min="15548" max="15548" width="17.5703125" style="8" customWidth="1"/>
    <col min="15549" max="15549" width="20.140625" style="8" customWidth="1"/>
    <col min="15550" max="15550" width="16.28515625" style="8" customWidth="1"/>
    <col min="15551" max="15551" width="17.5703125" style="8" customWidth="1"/>
    <col min="15552" max="15552" width="6" style="8" customWidth="1"/>
    <col min="15553" max="15554" width="18.85546875" style="8" customWidth="1"/>
    <col min="15555" max="15556" width="20.140625" style="8" customWidth="1"/>
    <col min="15557" max="15557" width="6" style="8" customWidth="1"/>
    <col min="15558" max="15558" width="12.42578125" style="8" customWidth="1"/>
    <col min="15559" max="15559" width="18.85546875" style="8" customWidth="1"/>
    <col min="15560" max="15561" width="15" style="8" customWidth="1"/>
    <col min="15562" max="15562" width="7.28515625" style="8" customWidth="1"/>
    <col min="15563" max="15563" width="11.140625" style="8" customWidth="1"/>
    <col min="15564" max="15564" width="13.7109375" style="8" customWidth="1"/>
    <col min="15565" max="15565" width="18.85546875" style="8" customWidth="1"/>
    <col min="15566" max="15566" width="17.5703125" style="8" customWidth="1"/>
    <col min="15567" max="15567" width="25.28515625" style="8" customWidth="1"/>
    <col min="15568" max="15568" width="20.140625" style="8" customWidth="1"/>
    <col min="15569" max="15569" width="15" style="8" customWidth="1"/>
    <col min="15570" max="15570" width="17.5703125" style="8" customWidth="1"/>
    <col min="15571" max="15571" width="16.28515625" style="8" customWidth="1"/>
    <col min="15572" max="15573" width="15" style="8" customWidth="1"/>
    <col min="15574" max="15574" width="17.5703125" style="8" customWidth="1"/>
    <col min="15575" max="15575" width="20.140625" style="8" customWidth="1"/>
    <col min="15576" max="15576" width="16.28515625" style="8" customWidth="1"/>
    <col min="15577" max="15578" width="25.28515625" style="8" customWidth="1"/>
    <col min="15579" max="15579" width="18.85546875" style="8" customWidth="1"/>
    <col min="15580" max="15581" width="20.140625" style="8" customWidth="1"/>
    <col min="15582" max="15582" width="11.140625" style="8" customWidth="1"/>
    <col min="15583" max="15583" width="29.140625" style="8" customWidth="1"/>
    <col min="15584" max="15584" width="34.28515625" style="8" customWidth="1"/>
    <col min="15585" max="15586" width="9.85546875" style="8" customWidth="1"/>
    <col min="15587" max="15587" width="17.5703125" style="8" customWidth="1"/>
    <col min="15588" max="15588" width="18.85546875" style="8" customWidth="1"/>
    <col min="15589" max="15589" width="9.85546875" style="8" customWidth="1"/>
    <col min="15590" max="15591" width="6" style="8" customWidth="1"/>
    <col min="15592" max="15592" width="13.7109375" style="8" customWidth="1"/>
    <col min="15593" max="15594" width="15" style="8" customWidth="1"/>
    <col min="15595" max="15595" width="17.5703125" style="8" customWidth="1"/>
    <col min="15596" max="15596" width="9.85546875" style="8" customWidth="1"/>
    <col min="15597" max="15597" width="7.28515625" style="8" customWidth="1"/>
    <col min="15598" max="15598" width="6" style="8" customWidth="1"/>
    <col min="15599" max="15604" width="17.5703125" style="8" customWidth="1"/>
    <col min="15605" max="15747" width="20.140625" style="8" customWidth="1"/>
    <col min="15748" max="15787" width="12.42578125" style="8" customWidth="1"/>
    <col min="15788" max="15788" width="20.140625" style="8" customWidth="1"/>
    <col min="15789" max="15789" width="21.42578125" style="8" customWidth="1"/>
    <col min="15790" max="15790" width="22.7109375" style="8" customWidth="1"/>
    <col min="15791" max="15791" width="13.7109375" style="8" customWidth="1"/>
    <col min="15792" max="15792" width="15" style="8" customWidth="1"/>
    <col min="15793" max="15795" width="17.5703125" style="8" customWidth="1"/>
    <col min="15796" max="15796" width="16.28515625" style="8" customWidth="1"/>
    <col min="15797" max="15797" width="15" style="8" customWidth="1"/>
    <col min="15798" max="15799" width="12.42578125" style="8" customWidth="1"/>
    <col min="15800" max="15801" width="17.5703125" style="8" customWidth="1"/>
    <col min="15802" max="15802" width="7.28515625" style="8" customWidth="1"/>
    <col min="15803" max="15803" width="21.42578125" style="8" customWidth="1"/>
    <col min="15804" max="15804" width="17.5703125" style="8" customWidth="1"/>
    <col min="15805" max="15805" width="20.140625" style="8" customWidth="1"/>
    <col min="15806" max="15806" width="16.28515625" style="8" customWidth="1"/>
    <col min="15807" max="15807" width="17.5703125" style="8" customWidth="1"/>
    <col min="15808" max="15808" width="6" style="8" customWidth="1"/>
    <col min="15809" max="15810" width="18.85546875" style="8" customWidth="1"/>
    <col min="15811" max="15812" width="20.140625" style="8" customWidth="1"/>
    <col min="15813" max="15813" width="6" style="8" customWidth="1"/>
    <col min="15814" max="15814" width="12.42578125" style="8" customWidth="1"/>
    <col min="15815" max="15815" width="18.85546875" style="8" customWidth="1"/>
    <col min="15816" max="15817" width="15" style="8" customWidth="1"/>
    <col min="15818" max="15818" width="7.28515625" style="8" customWidth="1"/>
    <col min="15819" max="15819" width="11.140625" style="8" customWidth="1"/>
    <col min="15820" max="15820" width="13.7109375" style="8" customWidth="1"/>
    <col min="15821" max="15821" width="18.85546875" style="8" customWidth="1"/>
    <col min="15822" max="15822" width="17.5703125" style="8" customWidth="1"/>
    <col min="15823" max="15823" width="25.28515625" style="8" customWidth="1"/>
    <col min="15824" max="15824" width="20.140625" style="8" customWidth="1"/>
    <col min="15825" max="15825" width="15" style="8" customWidth="1"/>
    <col min="15826" max="15826" width="17.5703125" style="8" customWidth="1"/>
    <col min="15827" max="15827" width="16.28515625" style="8" customWidth="1"/>
    <col min="15828" max="15829" width="15" style="8" customWidth="1"/>
    <col min="15830" max="15830" width="17.5703125" style="8" customWidth="1"/>
    <col min="15831" max="15831" width="20.140625" style="8" customWidth="1"/>
    <col min="15832" max="15832" width="16.28515625" style="8" customWidth="1"/>
    <col min="15833" max="15834" width="25.28515625" style="8" customWidth="1"/>
    <col min="15835" max="15835" width="18.85546875" style="8" customWidth="1"/>
    <col min="15836" max="15837" width="20.140625" style="8" customWidth="1"/>
    <col min="15838" max="15838" width="11.140625" style="8" customWidth="1"/>
    <col min="15839" max="15839" width="29.140625" style="8" customWidth="1"/>
    <col min="15840" max="15840" width="34.28515625" style="8" customWidth="1"/>
    <col min="15841" max="15842" width="9.85546875" style="8" customWidth="1"/>
    <col min="15843" max="15843" width="17.5703125" style="8" customWidth="1"/>
    <col min="15844" max="15844" width="18.85546875" style="8" customWidth="1"/>
    <col min="15845" max="15845" width="9.85546875" style="8" customWidth="1"/>
    <col min="15846" max="15847" width="6" style="8" customWidth="1"/>
    <col min="15848" max="15848" width="13.7109375" style="8" customWidth="1"/>
    <col min="15849" max="15850" width="15" style="8" customWidth="1"/>
    <col min="15851" max="15851" width="17.5703125" style="8" customWidth="1"/>
    <col min="15852" max="15852" width="9.85546875" style="8" customWidth="1"/>
    <col min="15853" max="15853" width="7.28515625" style="8" customWidth="1"/>
    <col min="15854" max="15854" width="6" style="8" customWidth="1"/>
    <col min="15855" max="15860" width="17.5703125" style="8" customWidth="1"/>
    <col min="15861" max="16003" width="20.140625" style="8" customWidth="1"/>
    <col min="16004" max="16043" width="12.42578125" style="8" customWidth="1"/>
    <col min="16044" max="16044" width="20.140625" style="8" customWidth="1"/>
    <col min="16045" max="16045" width="21.42578125" style="8" customWidth="1"/>
    <col min="16046" max="16046" width="22.7109375" style="8" customWidth="1"/>
    <col min="16047" max="16047" width="13.7109375" style="8" customWidth="1"/>
    <col min="16048" max="16048" width="15" style="8" customWidth="1"/>
    <col min="16049" max="16051" width="17.5703125" style="8" customWidth="1"/>
    <col min="16052" max="16052" width="16.28515625" style="8" customWidth="1"/>
    <col min="16053" max="16053" width="15" style="8" customWidth="1"/>
    <col min="16054" max="16055" width="12.42578125" style="8" customWidth="1"/>
    <col min="16056" max="16057" width="17.5703125" style="8" customWidth="1"/>
    <col min="16058" max="16058" width="7.28515625" style="8" customWidth="1"/>
    <col min="16059" max="16059" width="21.42578125" style="8" customWidth="1"/>
    <col min="16060" max="16060" width="17.5703125" style="8" customWidth="1"/>
    <col min="16061" max="16061" width="20.140625" style="8" customWidth="1"/>
    <col min="16062" max="16062" width="16.28515625" style="8" customWidth="1"/>
    <col min="16063" max="16063" width="17.5703125" style="8" customWidth="1"/>
    <col min="16064" max="16064" width="6" style="8" customWidth="1"/>
    <col min="16065" max="16066" width="18.85546875" style="8" customWidth="1"/>
    <col min="16067" max="16068" width="20.140625" style="8" customWidth="1"/>
    <col min="16069" max="16069" width="6" style="8" customWidth="1"/>
    <col min="16070" max="16070" width="12.42578125" style="8" customWidth="1"/>
    <col min="16071" max="16071" width="18.85546875" style="8" customWidth="1"/>
    <col min="16072" max="16073" width="15" style="8" customWidth="1"/>
    <col min="16074" max="16074" width="7.28515625" style="8" customWidth="1"/>
    <col min="16075" max="16075" width="11.140625" style="8" customWidth="1"/>
    <col min="16076" max="16076" width="13.7109375" style="8" customWidth="1"/>
    <col min="16077" max="16077" width="18.85546875" style="8" customWidth="1"/>
    <col min="16078" max="16078" width="17.5703125" style="8" customWidth="1"/>
    <col min="16079" max="16079" width="25.28515625" style="8" customWidth="1"/>
    <col min="16080" max="16080" width="20.140625" style="8" customWidth="1"/>
    <col min="16081" max="16081" width="15" style="8" customWidth="1"/>
    <col min="16082" max="16082" width="17.5703125" style="8" customWidth="1"/>
    <col min="16083" max="16083" width="16.28515625" style="8" customWidth="1"/>
    <col min="16084" max="16085" width="15" style="8" customWidth="1"/>
    <col min="16086" max="16086" width="17.5703125" style="8" customWidth="1"/>
    <col min="16087" max="16087" width="20.140625" style="8" customWidth="1"/>
    <col min="16088" max="16088" width="16.28515625" style="8" customWidth="1"/>
    <col min="16089" max="16090" width="25.28515625" style="8" customWidth="1"/>
    <col min="16091" max="16091" width="18.85546875" style="8" customWidth="1"/>
    <col min="16092" max="16093" width="20.140625" style="8" customWidth="1"/>
    <col min="16094" max="16094" width="11.140625" style="8" customWidth="1"/>
    <col min="16095" max="16095" width="29.140625" style="8" customWidth="1"/>
    <col min="16096" max="16096" width="34.28515625" style="8" customWidth="1"/>
    <col min="16097" max="16098" width="9.85546875" style="8" customWidth="1"/>
    <col min="16099" max="16099" width="17.5703125" style="8" customWidth="1"/>
    <col min="16100" max="16100" width="18.85546875" style="8" customWidth="1"/>
    <col min="16101" max="16101" width="9.85546875" style="8" customWidth="1"/>
    <col min="16102" max="16103" width="6" style="8" customWidth="1"/>
    <col min="16104" max="16104" width="13.7109375" style="8" customWidth="1"/>
    <col min="16105" max="16106" width="15" style="8" customWidth="1"/>
    <col min="16107" max="16107" width="17.5703125" style="8" customWidth="1"/>
    <col min="16108" max="16108" width="9.85546875" style="8" customWidth="1"/>
    <col min="16109" max="16109" width="7.28515625" style="8" customWidth="1"/>
    <col min="16110" max="16110" width="6" style="8" customWidth="1"/>
    <col min="16111" max="16116" width="17.5703125" style="8" customWidth="1"/>
    <col min="16117" max="16259" width="20.140625" style="8" customWidth="1"/>
    <col min="16260" max="16384" width="12.42578125" style="8" customWidth="1"/>
  </cols>
  <sheetData>
    <row r="1" spans="1:171" s="38" customFormat="1" ht="15" x14ac:dyDescent="0.2">
      <c r="A1" s="49"/>
      <c r="B1" s="92">
        <f ca="1">WORKDAY(TODAY(),1,$V$160:$V$544)</f>
        <v>45776</v>
      </c>
      <c r="C1" s="6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84"/>
      <c r="P1" s="73"/>
      <c r="Q1" s="73"/>
      <c r="R1" s="65"/>
      <c r="S1" s="85"/>
      <c r="T1" s="83"/>
      <c r="U1" s="33"/>
      <c r="V1" s="51" t="s">
        <v>0</v>
      </c>
      <c r="W1" s="36"/>
      <c r="X1" s="51" t="s">
        <v>57</v>
      </c>
      <c r="Y1" s="33"/>
      <c r="Z1" s="33"/>
      <c r="AB1" s="51" t="s">
        <v>1</v>
      </c>
      <c r="AC1" s="33"/>
      <c r="AD1" s="33"/>
      <c r="AE1" s="35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</row>
    <row r="2" spans="1:171" s="38" customFormat="1" ht="15" x14ac:dyDescent="0.2">
      <c r="A2" s="47"/>
      <c r="B2" s="93" t="s">
        <v>65</v>
      </c>
      <c r="C2" s="86"/>
      <c r="D2" s="86"/>
      <c r="E2" s="87"/>
      <c r="F2" s="88"/>
      <c r="G2" s="88"/>
      <c r="H2" s="88"/>
      <c r="I2" s="89"/>
      <c r="J2" s="89"/>
      <c r="K2" s="86"/>
      <c r="L2" s="86"/>
      <c r="M2" s="86"/>
      <c r="N2" s="86"/>
      <c r="O2" s="90"/>
      <c r="P2" s="86"/>
      <c r="Q2" s="86"/>
      <c r="R2" s="91"/>
      <c r="S2" s="85"/>
      <c r="T2" s="83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</row>
    <row r="3" spans="1:171" s="38" customFormat="1" ht="15" x14ac:dyDescent="0.2">
      <c r="A3" s="44"/>
      <c r="B3" s="94" t="s">
        <v>64</v>
      </c>
      <c r="C3" s="86"/>
      <c r="D3" s="86"/>
      <c r="E3" s="87"/>
      <c r="F3" s="88"/>
      <c r="G3" s="88"/>
      <c r="H3" s="88"/>
      <c r="I3" s="89"/>
      <c r="J3" s="89"/>
      <c r="K3" s="86"/>
      <c r="L3" s="86"/>
      <c r="M3" s="86"/>
      <c r="N3" s="86"/>
      <c r="O3" s="90"/>
      <c r="P3" s="86"/>
      <c r="Q3" s="86"/>
      <c r="R3" s="91"/>
      <c r="S3" s="85"/>
      <c r="T3" s="83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</row>
    <row r="4" spans="1:171" s="38" customFormat="1" ht="12.75" customHeight="1" x14ac:dyDescent="0.25">
      <c r="A4" s="120" t="s">
        <v>60</v>
      </c>
      <c r="B4" s="95" t="s">
        <v>66</v>
      </c>
      <c r="C4" s="86"/>
      <c r="D4" s="86"/>
      <c r="E4" s="87"/>
      <c r="F4" s="88"/>
      <c r="G4" s="88"/>
      <c r="H4" s="88"/>
      <c r="I4" s="89"/>
      <c r="J4" s="89"/>
      <c r="K4" s="86"/>
      <c r="L4" s="86"/>
      <c r="M4" s="86"/>
      <c r="N4" s="86"/>
      <c r="O4" s="90"/>
      <c r="P4" s="86"/>
      <c r="Q4" s="86"/>
      <c r="R4" s="91"/>
      <c r="S4" s="85"/>
      <c r="T4" s="83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</row>
    <row r="5" spans="1:171" s="38" customFormat="1" ht="18.75" x14ac:dyDescent="0.3">
      <c r="A5" s="137">
        <v>45440</v>
      </c>
      <c r="B5" s="118">
        <v>2</v>
      </c>
      <c r="C5" s="118">
        <f>B5+1</f>
        <v>3</v>
      </c>
      <c r="D5" s="118">
        <f t="shared" ref="D5:T5" si="0">C5+1</f>
        <v>4</v>
      </c>
      <c r="E5" s="118">
        <f t="shared" si="0"/>
        <v>5</v>
      </c>
      <c r="F5" s="118">
        <f t="shared" si="0"/>
        <v>6</v>
      </c>
      <c r="G5" s="118">
        <f t="shared" si="0"/>
        <v>7</v>
      </c>
      <c r="H5" s="118">
        <f t="shared" si="0"/>
        <v>8</v>
      </c>
      <c r="I5" s="118">
        <f t="shared" si="0"/>
        <v>9</v>
      </c>
      <c r="J5" s="118">
        <f t="shared" si="0"/>
        <v>10</v>
      </c>
      <c r="K5" s="118">
        <f t="shared" si="0"/>
        <v>11</v>
      </c>
      <c r="L5" s="118">
        <f t="shared" si="0"/>
        <v>12</v>
      </c>
      <c r="M5" s="118">
        <f t="shared" si="0"/>
        <v>13</v>
      </c>
      <c r="N5" s="118">
        <f t="shared" si="0"/>
        <v>14</v>
      </c>
      <c r="O5" s="118">
        <f t="shared" si="0"/>
        <v>15</v>
      </c>
      <c r="P5" s="118">
        <f t="shared" si="0"/>
        <v>16</v>
      </c>
      <c r="Q5" s="118">
        <f t="shared" si="0"/>
        <v>17</v>
      </c>
      <c r="R5" s="118">
        <f t="shared" si="0"/>
        <v>18</v>
      </c>
      <c r="S5" s="118">
        <f t="shared" si="0"/>
        <v>19</v>
      </c>
      <c r="T5" s="118">
        <f t="shared" si="0"/>
        <v>20</v>
      </c>
      <c r="U5" s="45"/>
      <c r="V5" s="45"/>
      <c r="W5" s="46"/>
      <c r="X5" s="45"/>
      <c r="Y5" s="45"/>
      <c r="Z5" s="45"/>
      <c r="AA5" s="45"/>
      <c r="AB5" s="45"/>
      <c r="AC5" s="45"/>
      <c r="AD5" s="45"/>
      <c r="AE5" s="45"/>
      <c r="AF5" s="45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</row>
    <row r="6" spans="1:171" s="38" customFormat="1" ht="15" x14ac:dyDescent="0.25">
      <c r="A6" s="111" t="s">
        <v>63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33"/>
      <c r="V6" s="33"/>
      <c r="W6" s="36"/>
      <c r="X6" s="33"/>
      <c r="Y6" s="33"/>
      <c r="Z6" s="33"/>
      <c r="AA6" s="33"/>
      <c r="AB6" s="33"/>
      <c r="AC6" s="33"/>
      <c r="AD6" s="33"/>
      <c r="AE6" s="35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</row>
    <row r="7" spans="1:171" s="38" customFormat="1" ht="15" x14ac:dyDescent="0.15">
      <c r="A7" s="112">
        <v>45433</v>
      </c>
      <c r="B7" s="70" t="s">
        <v>4</v>
      </c>
      <c r="C7" s="70" t="s">
        <v>5</v>
      </c>
      <c r="D7" s="96" t="s">
        <v>6</v>
      </c>
      <c r="E7" s="97" t="s">
        <v>6</v>
      </c>
      <c r="F7" s="96" t="s">
        <v>6</v>
      </c>
      <c r="G7" s="96" t="s">
        <v>6</v>
      </c>
      <c r="H7" s="96" t="s">
        <v>6</v>
      </c>
      <c r="I7" s="98" t="s">
        <v>7</v>
      </c>
      <c r="J7" s="98" t="s">
        <v>7</v>
      </c>
      <c r="K7" s="98" t="s">
        <v>7</v>
      </c>
      <c r="L7" s="98" t="s">
        <v>7</v>
      </c>
      <c r="M7" s="99" t="s">
        <v>7</v>
      </c>
      <c r="N7" s="100" t="s">
        <v>8</v>
      </c>
      <c r="O7" s="101" t="s">
        <v>9</v>
      </c>
      <c r="P7" s="70" t="s">
        <v>10</v>
      </c>
      <c r="Q7" s="71" t="s">
        <v>11</v>
      </c>
      <c r="R7" s="71" t="s">
        <v>11</v>
      </c>
      <c r="S7" s="102" t="s">
        <v>12</v>
      </c>
      <c r="T7" s="103" t="s">
        <v>12</v>
      </c>
      <c r="U7" s="33"/>
      <c r="V7" s="33"/>
      <c r="W7" s="36"/>
      <c r="X7" s="33"/>
      <c r="Y7" s="33"/>
      <c r="Z7" s="33"/>
      <c r="AA7" s="33"/>
      <c r="AB7" s="33"/>
      <c r="AC7" s="33"/>
      <c r="AD7" s="33"/>
      <c r="AE7" s="35"/>
      <c r="AF7" s="33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</row>
    <row r="8" spans="1:171" s="38" customFormat="1" ht="12.75" x14ac:dyDescent="0.15">
      <c r="A8" s="113" t="s">
        <v>55</v>
      </c>
      <c r="B8" s="70" t="s">
        <v>67</v>
      </c>
      <c r="C8" s="70" t="s">
        <v>13</v>
      </c>
      <c r="D8" s="104" t="s">
        <v>14</v>
      </c>
      <c r="E8" s="105" t="s">
        <v>15</v>
      </c>
      <c r="F8" s="70" t="s">
        <v>15</v>
      </c>
      <c r="G8" s="70" t="s">
        <v>15</v>
      </c>
      <c r="H8" s="70" t="s">
        <v>15</v>
      </c>
      <c r="I8" s="106"/>
      <c r="J8" s="106" t="s">
        <v>3</v>
      </c>
      <c r="K8" s="107" t="s">
        <v>16</v>
      </c>
      <c r="L8" s="107" t="s">
        <v>16</v>
      </c>
      <c r="M8" s="100" t="s">
        <v>15</v>
      </c>
      <c r="N8" s="100" t="s">
        <v>17</v>
      </c>
      <c r="O8" s="101"/>
      <c r="P8" s="70"/>
      <c r="Q8" s="70"/>
      <c r="R8" s="71"/>
      <c r="S8" s="102" t="s">
        <v>18</v>
      </c>
      <c r="T8" s="103" t="s">
        <v>3</v>
      </c>
      <c r="U8" s="33"/>
      <c r="V8" s="33"/>
      <c r="W8" s="36"/>
      <c r="X8" s="33"/>
      <c r="Y8" s="33"/>
      <c r="Z8" s="33"/>
      <c r="AA8" s="33"/>
      <c r="AB8" s="33"/>
      <c r="AC8" s="33"/>
      <c r="AD8" s="33"/>
      <c r="AE8" s="35"/>
      <c r="AF8" s="33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</row>
    <row r="9" spans="1:171" s="38" customFormat="1" ht="15" x14ac:dyDescent="0.2">
      <c r="A9" s="112">
        <v>45433</v>
      </c>
      <c r="B9" s="108" t="s">
        <v>68</v>
      </c>
      <c r="C9" s="70"/>
      <c r="D9" s="70"/>
      <c r="E9" s="105" t="s">
        <v>19</v>
      </c>
      <c r="F9" s="70" t="s">
        <v>20</v>
      </c>
      <c r="G9" s="70" t="s">
        <v>20</v>
      </c>
      <c r="H9" s="70" t="s">
        <v>20</v>
      </c>
      <c r="I9" s="106" t="s">
        <v>21</v>
      </c>
      <c r="J9" s="106" t="s">
        <v>22</v>
      </c>
      <c r="K9" s="107" t="s">
        <v>23</v>
      </c>
      <c r="L9" s="107" t="s">
        <v>23</v>
      </c>
      <c r="M9" s="100" t="s">
        <v>24</v>
      </c>
      <c r="N9" s="70" t="s">
        <v>20</v>
      </c>
      <c r="O9" s="101"/>
      <c r="P9" s="70"/>
      <c r="Q9" s="70"/>
      <c r="R9" s="71"/>
      <c r="S9" s="102" t="s">
        <v>25</v>
      </c>
      <c r="T9" s="10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</row>
    <row r="10" spans="1:171" s="38" customFormat="1" ht="12.75" x14ac:dyDescent="0.15">
      <c r="A10" s="111" t="s">
        <v>58</v>
      </c>
      <c r="B10" s="70" t="s">
        <v>59</v>
      </c>
      <c r="C10" s="70" t="s">
        <v>26</v>
      </c>
      <c r="D10" s="104" t="s">
        <v>27</v>
      </c>
      <c r="E10" s="105" t="s">
        <v>28</v>
      </c>
      <c r="F10" s="70" t="s">
        <v>29</v>
      </c>
      <c r="G10" s="70" t="s">
        <v>30</v>
      </c>
      <c r="H10" s="70" t="s">
        <v>31</v>
      </c>
      <c r="I10" s="106" t="s">
        <v>32</v>
      </c>
      <c r="J10" s="106" t="s">
        <v>16</v>
      </c>
      <c r="K10" s="70" t="s">
        <v>33</v>
      </c>
      <c r="L10" s="70" t="s">
        <v>34</v>
      </c>
      <c r="M10" s="70" t="s">
        <v>35</v>
      </c>
      <c r="N10" s="100" t="s">
        <v>36</v>
      </c>
      <c r="O10" s="101"/>
      <c r="P10" s="70" t="s">
        <v>37</v>
      </c>
      <c r="Q10" s="70" t="s">
        <v>49</v>
      </c>
      <c r="R10" s="71"/>
      <c r="S10" s="102"/>
      <c r="T10" s="103"/>
      <c r="U10" s="35"/>
      <c r="V10" s="74" t="s">
        <v>38</v>
      </c>
      <c r="W10" s="75" t="s">
        <v>2</v>
      </c>
      <c r="X10" s="74" t="s">
        <v>39</v>
      </c>
      <c r="Y10" s="74" t="s">
        <v>40</v>
      </c>
      <c r="Z10" s="74" t="s">
        <v>41</v>
      </c>
      <c r="AA10" s="74" t="s">
        <v>42</v>
      </c>
      <c r="AB10" s="76" t="s">
        <v>42</v>
      </c>
      <c r="AC10" s="74" t="s">
        <v>43</v>
      </c>
      <c r="AD10" s="74" t="s">
        <v>44</v>
      </c>
      <c r="AE10" s="77" t="s">
        <v>45</v>
      </c>
      <c r="AF10" s="74" t="s">
        <v>45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</row>
    <row r="11" spans="1:171" s="38" customFormat="1" ht="15" x14ac:dyDescent="0.2">
      <c r="A11" s="119">
        <v>45644</v>
      </c>
      <c r="B11" s="70" t="s">
        <v>46</v>
      </c>
      <c r="C11" s="70" t="s">
        <v>46</v>
      </c>
      <c r="D11" s="106"/>
      <c r="E11" s="105"/>
      <c r="F11" s="109"/>
      <c r="G11" s="109" t="s">
        <v>47</v>
      </c>
      <c r="H11" s="109"/>
      <c r="I11" s="106"/>
      <c r="J11" s="106" t="s">
        <v>23</v>
      </c>
      <c r="K11" s="105"/>
      <c r="L11" s="105"/>
      <c r="M11" s="110"/>
      <c r="N11" s="110"/>
      <c r="O11" s="101"/>
      <c r="P11" s="70" t="s">
        <v>46</v>
      </c>
      <c r="Q11" s="103"/>
      <c r="R11" s="71" t="s">
        <v>46</v>
      </c>
      <c r="S11" s="102"/>
      <c r="T11" s="103"/>
      <c r="U11" s="35"/>
      <c r="V11" s="74"/>
      <c r="W11" s="75"/>
      <c r="X11" s="74" t="s">
        <v>46</v>
      </c>
      <c r="Y11" s="74" t="s">
        <v>48</v>
      </c>
      <c r="Z11" s="78"/>
      <c r="AA11" s="74" t="s">
        <v>46</v>
      </c>
      <c r="AB11" s="76" t="s">
        <v>49</v>
      </c>
      <c r="AC11" s="74" t="s">
        <v>46</v>
      </c>
      <c r="AD11" s="74"/>
      <c r="AE11" s="77" t="s">
        <v>50</v>
      </c>
      <c r="AF11" s="74" t="s">
        <v>50</v>
      </c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</row>
    <row r="12" spans="1:171" ht="18.75" x14ac:dyDescent="0.3">
      <c r="A12" s="50">
        <f>A9</f>
        <v>45433</v>
      </c>
      <c r="B12" s="14">
        <f ca="1">IF(A12&lt;=TODAY(),C12+P12,IF(AND(A12&gt;TODAY(),A12&lt;=$B$1),IF(VLOOKUP(TODAY(),$A$10:$D$5000,4,FALSE)=0,"n.d",C12+P12),"n.d"))</f>
        <v>633.69602399999997</v>
      </c>
      <c r="C12" s="147">
        <f>3168480.12/5000</f>
        <v>633.69602399999997</v>
      </c>
      <c r="D12" s="12">
        <f ca="1">IF(A12&lt;$B$1,VLOOKUP(A12,[1]DI!$A$4:$B$15000,2,FALSE),0)</f>
        <v>0.104</v>
      </c>
      <c r="E12" s="13">
        <f t="shared" ref="E12:E13" ca="1" si="1">ROUND(((1+D12)^(1/252)),8)</f>
        <v>1.0003926999999999</v>
      </c>
      <c r="F12" s="13">
        <v>1</v>
      </c>
      <c r="G12" s="13">
        <f>F12</f>
        <v>1</v>
      </c>
      <c r="H12" s="13">
        <f t="shared" ref="H12:H13" si="2">ROUND(F12/G12,8)</f>
        <v>1</v>
      </c>
      <c r="I12" s="115">
        <v>0.04</v>
      </c>
      <c r="J12" s="52">
        <f>AC160</f>
        <v>45433</v>
      </c>
      <c r="K12" s="15">
        <v>0</v>
      </c>
      <c r="L12" s="15">
        <f>IF(K12&gt;0,IF(K12=K11,K12+1,K12),0)</f>
        <v>0</v>
      </c>
      <c r="M12" s="11">
        <f t="shared" ref="M12:M75" si="3">ROUND((I12+1)^(L12/252),9)</f>
        <v>1</v>
      </c>
      <c r="N12" s="11">
        <f t="shared" ref="N12:N75" si="4">ROUND(H12*M12,9)</f>
        <v>1</v>
      </c>
      <c r="O12" s="15">
        <v>0</v>
      </c>
      <c r="P12" s="13">
        <f t="shared" ref="P12:P75" si="5">TRUNC(((N12-1)*C12),8)</f>
        <v>0</v>
      </c>
      <c r="Q12" s="19">
        <f t="shared" ref="Q12:Q75" si="6">IF($O12&gt;0,VLOOKUP($O12,$V$12:$AB$150,7),0)</f>
        <v>0</v>
      </c>
      <c r="R12" s="13">
        <f>IF(Q12&gt;0,TRUNC(Q12*C12,8),0)</f>
        <v>0</v>
      </c>
      <c r="S12" s="16" t="str">
        <f>AE12</f>
        <v>A+J=</v>
      </c>
      <c r="T12" s="30">
        <f>AF12</f>
        <v>45441</v>
      </c>
      <c r="U12" s="17"/>
      <c r="V12" s="79">
        <v>0</v>
      </c>
      <c r="W12" s="63">
        <f t="shared" ref="W12:W16" si="7">AC160</f>
        <v>45433</v>
      </c>
      <c r="X12" s="116">
        <f>C12</f>
        <v>633.69602399999997</v>
      </c>
      <c r="Y12" s="65"/>
      <c r="Z12" s="73"/>
      <c r="AA12" s="65"/>
      <c r="AB12" s="80"/>
      <c r="AC12" s="73"/>
      <c r="AD12" s="79"/>
      <c r="AE12" s="81" t="s">
        <v>56</v>
      </c>
      <c r="AF12" s="63">
        <f t="shared" ref="AF12:AF16" si="8">W13</f>
        <v>45441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</row>
    <row r="13" spans="1:171" x14ac:dyDescent="0.15">
      <c r="A13" s="36">
        <f t="shared" ref="A13:A76" si="9">(A12+1)</f>
        <v>45434</v>
      </c>
      <c r="B13" s="14">
        <f ca="1">IF(A13&lt;=TODAY(),C13+P13,IF(AND(A13&gt;TODAY(),A13&lt;=$B$1),IF(VLOOKUP(TODAY(),$A$10:$D$5000,4,FALSE)=0,"n.d",C13+P13),"n.d"))</f>
        <v>634.04354986999999</v>
      </c>
      <c r="C13" s="6">
        <f t="shared" ref="C13:C76" si="10">(C12-R12)</f>
        <v>633.69602399999997</v>
      </c>
      <c r="D13" s="12">
        <f ca="1">IF(A13&lt;$B$1,VLOOKUP(A13,[1]DI!$A$4:$B$15000,2,FALSE),0)</f>
        <v>0.104</v>
      </c>
      <c r="E13" s="13">
        <f t="shared" ca="1" si="1"/>
        <v>1.0003926999999999</v>
      </c>
      <c r="F13" s="13">
        <f ca="1">(TRUNC(PRODUCT($E$12:$E12),16))</f>
        <v>1.0003926999999999</v>
      </c>
      <c r="G13" s="13">
        <f t="shared" ref="G13" si="11">IF(O12&gt;0,F12,G12)</f>
        <v>1</v>
      </c>
      <c r="H13" s="13">
        <f t="shared" ca="1" si="2"/>
        <v>1.0003926999999999</v>
      </c>
      <c r="I13" s="12">
        <f>I12</f>
        <v>0.04</v>
      </c>
      <c r="J13" s="30">
        <f t="shared" ref="J13:J76" si="12">IF(O12&gt;0,VLOOKUP(O12,V$12:AF$150,2),J12)</f>
        <v>45433</v>
      </c>
      <c r="K13" s="2">
        <f t="shared" ref="K13:K76" si="13">IF(A13&gt;J13,IF(NETWORKDAYS(J13,A13,$V$160:$V$544)-1=0,1,NETWORKDAYS(J13,A13,$V$160:$V$544)-1),0)</f>
        <v>1</v>
      </c>
      <c r="L13" s="15">
        <f t="shared" ref="L13:L76" si="14">IF(AND(K13=1,K12=1),1,IF(K13&gt;0,IF(K13=K12,K13+1,K13),0))</f>
        <v>1</v>
      </c>
      <c r="M13" s="11">
        <f t="shared" si="3"/>
        <v>1.00015565</v>
      </c>
      <c r="N13" s="11">
        <f t="shared" ca="1" si="4"/>
        <v>1.000548411</v>
      </c>
      <c r="O13" s="15">
        <f t="shared" ref="O13:O76" si="15">IF(VLOOKUP(A13,W$12:AD$150,8)=VLOOKUP(A12,W$12:AD$150,8),0,VLOOKUP(A13,W$12:AD$150,8))</f>
        <v>0</v>
      </c>
      <c r="P13" s="13">
        <f t="shared" ca="1" si="5"/>
        <v>0.34752587000000001</v>
      </c>
      <c r="Q13" s="19">
        <f t="shared" si="6"/>
        <v>0</v>
      </c>
      <c r="R13" s="13">
        <f t="shared" ref="R13:R76" si="16">IF(Q13&gt;0,TRUNC(Q13*C13,8),0)</f>
        <v>0</v>
      </c>
      <c r="S13" s="4" t="str">
        <f t="shared" ref="S13:S76" si="17">IF(O12&gt;0,VLOOKUP(O12,V$12:AF$150,10),S12)</f>
        <v>A+J=</v>
      </c>
      <c r="T13" s="30">
        <f t="shared" ref="T13:T76" si="18">IF(O12&gt;0,VLOOKUP(O12,V$12:AF$150,11),T12)</f>
        <v>45441</v>
      </c>
      <c r="U13" s="4"/>
      <c r="V13" s="79">
        <f t="shared" ref="V13:V20" si="19">V12+1</f>
        <v>1</v>
      </c>
      <c r="W13" s="63">
        <f t="shared" si="7"/>
        <v>45441</v>
      </c>
      <c r="X13" s="82">
        <f t="shared" ref="X13:X16" si="20">(X12-AA13)</f>
        <v>592.82992000000002</v>
      </c>
      <c r="Y13" s="73">
        <f t="shared" ref="Y13:Y16" si="21">NETWORKDAYS(W12,W13,V$160:V$444)-1</f>
        <v>6</v>
      </c>
      <c r="Z13" s="82">
        <f>TRUNC((ROUND(((1+0.04)^(Y13/252)),9)-1)*X12,8)</f>
        <v>0.59203874000000001</v>
      </c>
      <c r="AA13" s="82">
        <f>TRUNC(X12*AB13,8)</f>
        <v>40.866104</v>
      </c>
      <c r="AB13" s="80">
        <f>204330.52/3168480.12</f>
        <v>6.4488496774914278E-2</v>
      </c>
      <c r="AC13" s="82">
        <f t="shared" ref="AC13:AC16" si="22">(Z13+AA13)</f>
        <v>41.45814274</v>
      </c>
      <c r="AD13" s="79">
        <f t="shared" ref="AD13:AD20" si="23">AD12+1</f>
        <v>1</v>
      </c>
      <c r="AE13" s="81" t="s">
        <v>56</v>
      </c>
      <c r="AF13" s="63">
        <f t="shared" si="8"/>
        <v>45468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</row>
    <row r="14" spans="1:171" x14ac:dyDescent="0.15">
      <c r="A14" s="36">
        <f t="shared" si="9"/>
        <v>45435</v>
      </c>
      <c r="B14" s="14">
        <f t="shared" ref="B14:B77" ca="1" si="24">IF(A14&lt;=TODAY(),C14+P14,IF(AND(A14&gt;TODAY(),A14&lt;=$B$1),IF(VLOOKUP(TODAY(),$A$10:$D$5000,4,FALSE)=0,"n.d",C14+P14),"n.d"))</f>
        <v>634.39126393999993</v>
      </c>
      <c r="C14" s="6">
        <f t="shared" si="10"/>
        <v>633.69602399999997</v>
      </c>
      <c r="D14" s="12">
        <f ca="1">IF(A14&lt;$B$1,VLOOKUP(A14,[1]DI!$A$4:$B$15000,2,FALSE),0)</f>
        <v>0.104</v>
      </c>
      <c r="E14" s="13">
        <f t="shared" ref="E14:E77" ca="1" si="25">ROUND(((1+D14)^(1/252)),8)</f>
        <v>1.0003926999999999</v>
      </c>
      <c r="F14" s="13">
        <f ca="1">(TRUNC(PRODUCT($E$12:$E13),16))</f>
        <v>1.00078555421329</v>
      </c>
      <c r="G14" s="13">
        <f t="shared" ref="G14:G77" si="26">IF(O13&gt;0,F13,G13)</f>
        <v>1</v>
      </c>
      <c r="H14" s="13">
        <f t="shared" ref="H14:H77" ca="1" si="27">ROUND(F14/G14,8)</f>
        <v>1.00078555</v>
      </c>
      <c r="I14" s="12">
        <f t="shared" ref="I14:I77" si="28">I13</f>
        <v>0.04</v>
      </c>
      <c r="J14" s="30">
        <f t="shared" si="12"/>
        <v>45433</v>
      </c>
      <c r="K14" s="2">
        <f t="shared" si="13"/>
        <v>2</v>
      </c>
      <c r="L14" s="15">
        <f t="shared" si="14"/>
        <v>2</v>
      </c>
      <c r="M14" s="11">
        <f t="shared" si="3"/>
        <v>1.0003113239999999</v>
      </c>
      <c r="N14" s="11">
        <f t="shared" ca="1" si="4"/>
        <v>1.001097119</v>
      </c>
      <c r="O14" s="15">
        <f t="shared" si="15"/>
        <v>0</v>
      </c>
      <c r="P14" s="13">
        <f t="shared" ca="1" si="5"/>
        <v>0.69523994</v>
      </c>
      <c r="Q14" s="19">
        <f t="shared" si="6"/>
        <v>0</v>
      </c>
      <c r="R14" s="13">
        <f t="shared" si="16"/>
        <v>0</v>
      </c>
      <c r="S14" s="4" t="str">
        <f t="shared" si="17"/>
        <v>A+J=</v>
      </c>
      <c r="T14" s="30">
        <f t="shared" si="18"/>
        <v>45441</v>
      </c>
      <c r="U14" s="4"/>
      <c r="V14" s="79">
        <f t="shared" si="19"/>
        <v>2</v>
      </c>
      <c r="W14" s="63">
        <f t="shared" si="7"/>
        <v>45468</v>
      </c>
      <c r="X14" s="82">
        <f t="shared" si="20"/>
        <v>429.36536918000002</v>
      </c>
      <c r="Y14" s="73">
        <f t="shared" si="21"/>
        <v>18</v>
      </c>
      <c r="Z14" s="82">
        <f t="shared" ref="Z14:Z20" si="29">TRUNC((ROUND(((1+0.04)^(Y14/252)),9)-1)*X13,8)</f>
        <v>1.6631292</v>
      </c>
      <c r="AA14" s="82">
        <f t="shared" ref="AA14:AA19" si="30">TRUNC(X13*AB14,8)</f>
        <v>163.46455082</v>
      </c>
      <c r="AB14" s="80">
        <v>0.27573599999999998</v>
      </c>
      <c r="AC14" s="82">
        <f t="shared" si="22"/>
        <v>165.12768001999999</v>
      </c>
      <c r="AD14" s="79">
        <f t="shared" si="23"/>
        <v>2</v>
      </c>
      <c r="AE14" s="81" t="s">
        <v>56</v>
      </c>
      <c r="AF14" s="63">
        <f t="shared" si="8"/>
        <v>45498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</row>
    <row r="15" spans="1:171" x14ac:dyDescent="0.15">
      <c r="A15" s="36">
        <f t="shared" si="9"/>
        <v>45436</v>
      </c>
      <c r="B15" s="14">
        <f t="shared" ca="1" si="24"/>
        <v>634.73917129999995</v>
      </c>
      <c r="C15" s="6">
        <f t="shared" si="10"/>
        <v>633.69602399999997</v>
      </c>
      <c r="D15" s="12">
        <f ca="1">IF(A15&lt;$B$1,VLOOKUP(A15,[1]DI!$A$4:$B$15000,2,FALSE),0)</f>
        <v>0.104</v>
      </c>
      <c r="E15" s="13">
        <f t="shared" ca="1" si="25"/>
        <v>1.0003926999999999</v>
      </c>
      <c r="F15" s="13">
        <f ca="1">(TRUNC(PRODUCT($E$12:$E14),16))</f>
        <v>1.0011785627004299</v>
      </c>
      <c r="G15" s="13">
        <f t="shared" si="26"/>
        <v>1</v>
      </c>
      <c r="H15" s="13">
        <f t="shared" ca="1" si="27"/>
        <v>1.0011785600000001</v>
      </c>
      <c r="I15" s="12">
        <f t="shared" si="28"/>
        <v>0.04</v>
      </c>
      <c r="J15" s="30">
        <f t="shared" si="12"/>
        <v>45433</v>
      </c>
      <c r="K15" s="2">
        <f t="shared" si="13"/>
        <v>3</v>
      </c>
      <c r="L15" s="15">
        <f t="shared" si="14"/>
        <v>3</v>
      </c>
      <c r="M15" s="11">
        <f t="shared" si="3"/>
        <v>1.000467022</v>
      </c>
      <c r="N15" s="11">
        <f t="shared" ca="1" si="4"/>
        <v>1.0016461320000001</v>
      </c>
      <c r="O15" s="15">
        <f t="shared" si="15"/>
        <v>0</v>
      </c>
      <c r="P15" s="13">
        <f t="shared" ca="1" si="5"/>
        <v>1.0431473</v>
      </c>
      <c r="Q15" s="19">
        <f t="shared" si="6"/>
        <v>0</v>
      </c>
      <c r="R15" s="13">
        <f t="shared" si="16"/>
        <v>0</v>
      </c>
      <c r="S15" s="4" t="str">
        <f t="shared" si="17"/>
        <v>A+J=</v>
      </c>
      <c r="T15" s="30">
        <f t="shared" si="18"/>
        <v>45441</v>
      </c>
      <c r="U15" s="4"/>
      <c r="V15" s="79">
        <f t="shared" si="19"/>
        <v>3</v>
      </c>
      <c r="W15" s="63">
        <f t="shared" si="7"/>
        <v>45498</v>
      </c>
      <c r="X15" s="82">
        <f t="shared" si="20"/>
        <v>368.06616352000003</v>
      </c>
      <c r="Y15" s="73">
        <f t="shared" si="21"/>
        <v>22</v>
      </c>
      <c r="Z15" s="82">
        <f t="shared" si="29"/>
        <v>1.47267985</v>
      </c>
      <c r="AA15" s="82">
        <f t="shared" si="30"/>
        <v>61.299205659999998</v>
      </c>
      <c r="AB15" s="80">
        <v>0.14276700000000001</v>
      </c>
      <c r="AC15" s="82">
        <f t="shared" si="22"/>
        <v>62.771885509999997</v>
      </c>
      <c r="AD15" s="79">
        <f t="shared" si="23"/>
        <v>3</v>
      </c>
      <c r="AE15" s="81" t="s">
        <v>56</v>
      </c>
      <c r="AF15" s="63">
        <f t="shared" si="8"/>
        <v>45530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</row>
    <row r="16" spans="1:171" x14ac:dyDescent="0.15">
      <c r="A16" s="36">
        <f t="shared" si="9"/>
        <v>45437</v>
      </c>
      <c r="B16" s="14">
        <f t="shared" ca="1" si="24"/>
        <v>635.08727447000001</v>
      </c>
      <c r="C16" s="6">
        <f t="shared" si="10"/>
        <v>633.69602399999997</v>
      </c>
      <c r="D16" s="12">
        <f ca="1">IF(A16&lt;$B$1,VLOOKUP(A16,[1]DI!$A$4:$B$15000,2,FALSE),0)</f>
        <v>0</v>
      </c>
      <c r="E16" s="13">
        <f t="shared" ca="1" si="25"/>
        <v>1</v>
      </c>
      <c r="F16" s="13">
        <f ca="1">(TRUNC(PRODUCT($E$12:$E15),16))</f>
        <v>1.001571725522</v>
      </c>
      <c r="G16" s="13">
        <f t="shared" si="26"/>
        <v>1</v>
      </c>
      <c r="H16" s="13">
        <f t="shared" ca="1" si="27"/>
        <v>1.00157173</v>
      </c>
      <c r="I16" s="12">
        <f t="shared" si="28"/>
        <v>0.04</v>
      </c>
      <c r="J16" s="30">
        <f t="shared" si="12"/>
        <v>45433</v>
      </c>
      <c r="K16" s="2">
        <f t="shared" si="13"/>
        <v>3</v>
      </c>
      <c r="L16" s="15">
        <f t="shared" si="14"/>
        <v>4</v>
      </c>
      <c r="M16" s="11">
        <f t="shared" si="3"/>
        <v>1.000622745</v>
      </c>
      <c r="N16" s="11">
        <f t="shared" ca="1" si="4"/>
        <v>1.002195454</v>
      </c>
      <c r="O16" s="15">
        <f t="shared" si="15"/>
        <v>0</v>
      </c>
      <c r="P16" s="13">
        <f t="shared" ca="1" si="5"/>
        <v>1.3912504699999999</v>
      </c>
      <c r="Q16" s="19">
        <f t="shared" si="6"/>
        <v>0</v>
      </c>
      <c r="R16" s="13">
        <f t="shared" si="16"/>
        <v>0</v>
      </c>
      <c r="S16" s="4" t="str">
        <f t="shared" si="17"/>
        <v>A+J=</v>
      </c>
      <c r="T16" s="30">
        <f t="shared" si="18"/>
        <v>45441</v>
      </c>
      <c r="U16" s="4"/>
      <c r="V16" s="79">
        <f t="shared" si="19"/>
        <v>4</v>
      </c>
      <c r="W16" s="63">
        <f t="shared" si="7"/>
        <v>45530</v>
      </c>
      <c r="X16" s="82">
        <f t="shared" si="20"/>
        <v>314.94022961000002</v>
      </c>
      <c r="Y16" s="73">
        <f t="shared" si="21"/>
        <v>22</v>
      </c>
      <c r="Z16" s="82">
        <f t="shared" si="29"/>
        <v>1.2624297600000001</v>
      </c>
      <c r="AA16" s="82">
        <f t="shared" si="30"/>
        <v>53.125933910000001</v>
      </c>
      <c r="AB16" s="80">
        <v>0.14433799999999999</v>
      </c>
      <c r="AC16" s="82">
        <f t="shared" si="22"/>
        <v>54.388363670000004</v>
      </c>
      <c r="AD16" s="79">
        <f t="shared" si="23"/>
        <v>4</v>
      </c>
      <c r="AE16" s="81" t="s">
        <v>56</v>
      </c>
      <c r="AF16" s="63">
        <f t="shared" si="8"/>
        <v>45560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</row>
    <row r="17" spans="1:130" x14ac:dyDescent="0.15">
      <c r="A17" s="36">
        <f t="shared" si="9"/>
        <v>45438</v>
      </c>
      <c r="B17" s="14">
        <f t="shared" ca="1" si="24"/>
        <v>635.08727447000001</v>
      </c>
      <c r="C17" s="6">
        <f t="shared" si="10"/>
        <v>633.69602399999997</v>
      </c>
      <c r="D17" s="12">
        <f ca="1">IF(A17&lt;$B$1,VLOOKUP(A17,[1]DI!$A$4:$B$15000,2,FALSE),0)</f>
        <v>0</v>
      </c>
      <c r="E17" s="13">
        <f t="shared" ca="1" si="25"/>
        <v>1</v>
      </c>
      <c r="F17" s="13">
        <f ca="1">(TRUNC(PRODUCT($E$12:$E16),16))</f>
        <v>1.001571725522</v>
      </c>
      <c r="G17" s="13">
        <f t="shared" si="26"/>
        <v>1</v>
      </c>
      <c r="H17" s="13">
        <f t="shared" ca="1" si="27"/>
        <v>1.00157173</v>
      </c>
      <c r="I17" s="12">
        <f t="shared" si="28"/>
        <v>0.04</v>
      </c>
      <c r="J17" s="30">
        <f t="shared" si="12"/>
        <v>45433</v>
      </c>
      <c r="K17" s="2">
        <f t="shared" si="13"/>
        <v>3</v>
      </c>
      <c r="L17" s="15">
        <f t="shared" si="14"/>
        <v>4</v>
      </c>
      <c r="M17" s="11">
        <f t="shared" si="3"/>
        <v>1.000622745</v>
      </c>
      <c r="N17" s="11">
        <f t="shared" ca="1" si="4"/>
        <v>1.002195454</v>
      </c>
      <c r="O17" s="15">
        <f t="shared" si="15"/>
        <v>0</v>
      </c>
      <c r="P17" s="13">
        <f t="shared" ca="1" si="5"/>
        <v>1.3912504699999999</v>
      </c>
      <c r="Q17" s="19">
        <f t="shared" si="6"/>
        <v>0</v>
      </c>
      <c r="R17" s="13">
        <f t="shared" si="16"/>
        <v>0</v>
      </c>
      <c r="S17" s="4" t="str">
        <f t="shared" si="17"/>
        <v>A+J=</v>
      </c>
      <c r="T17" s="30">
        <f t="shared" si="18"/>
        <v>45441</v>
      </c>
      <c r="U17" s="4"/>
      <c r="V17" s="79">
        <f t="shared" si="19"/>
        <v>5</v>
      </c>
      <c r="W17" s="63">
        <f t="shared" ref="W17:W20" si="31">AC165</f>
        <v>45560</v>
      </c>
      <c r="X17" s="82">
        <f t="shared" ref="X17:X20" si="32">(X16-AA17)</f>
        <v>261.81422204</v>
      </c>
      <c r="Y17" s="73">
        <f t="shared" ref="Y17:Y20" si="33">NETWORKDAYS(W16,W17,V$160:V$444)-1</f>
        <v>22</v>
      </c>
      <c r="Z17" s="82">
        <f t="shared" si="29"/>
        <v>1.0802131699999999</v>
      </c>
      <c r="AA17" s="82">
        <f t="shared" si="30"/>
        <v>53.126007569999999</v>
      </c>
      <c r="AB17" s="80">
        <v>0.168686</v>
      </c>
      <c r="AC17" s="82">
        <f t="shared" ref="AC17:AC20" si="34">(Z17+AA17)</f>
        <v>54.206220739999999</v>
      </c>
      <c r="AD17" s="79">
        <f t="shared" si="23"/>
        <v>5</v>
      </c>
      <c r="AE17" s="81" t="s">
        <v>56</v>
      </c>
      <c r="AF17" s="63">
        <f t="shared" ref="AF17:AF19" si="35">W18</f>
        <v>45590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</row>
    <row r="18" spans="1:130" x14ac:dyDescent="0.15">
      <c r="A18" s="36">
        <f t="shared" si="9"/>
        <v>45439</v>
      </c>
      <c r="B18" s="14">
        <f t="shared" ca="1" si="24"/>
        <v>635.08727447000001</v>
      </c>
      <c r="C18" s="6">
        <f t="shared" si="10"/>
        <v>633.69602399999997</v>
      </c>
      <c r="D18" s="12">
        <f ca="1">IF(A18&lt;$B$1,VLOOKUP(A18,[1]DI!$A$4:$B$15000,2,FALSE),0)</f>
        <v>0.104</v>
      </c>
      <c r="E18" s="13">
        <f t="shared" ca="1" si="25"/>
        <v>1.0003926999999999</v>
      </c>
      <c r="F18" s="13">
        <f ca="1">(TRUNC(PRODUCT($E$12:$E17),16))</f>
        <v>1.001571725522</v>
      </c>
      <c r="G18" s="13">
        <f t="shared" si="26"/>
        <v>1</v>
      </c>
      <c r="H18" s="13">
        <f t="shared" ca="1" si="27"/>
        <v>1.00157173</v>
      </c>
      <c r="I18" s="12">
        <f t="shared" si="28"/>
        <v>0.04</v>
      </c>
      <c r="J18" s="30">
        <f t="shared" si="12"/>
        <v>45433</v>
      </c>
      <c r="K18" s="2">
        <f t="shared" si="13"/>
        <v>4</v>
      </c>
      <c r="L18" s="15">
        <f t="shared" si="14"/>
        <v>4</v>
      </c>
      <c r="M18" s="11">
        <f t="shared" si="3"/>
        <v>1.000622745</v>
      </c>
      <c r="N18" s="11">
        <f t="shared" ca="1" si="4"/>
        <v>1.002195454</v>
      </c>
      <c r="O18" s="15">
        <f t="shared" si="15"/>
        <v>0</v>
      </c>
      <c r="P18" s="13">
        <f t="shared" ca="1" si="5"/>
        <v>1.3912504699999999</v>
      </c>
      <c r="Q18" s="19">
        <f t="shared" si="6"/>
        <v>0</v>
      </c>
      <c r="R18" s="13">
        <f t="shared" si="16"/>
        <v>0</v>
      </c>
      <c r="S18" s="4" t="str">
        <f t="shared" si="17"/>
        <v>A+J=</v>
      </c>
      <c r="T18" s="30">
        <f t="shared" si="18"/>
        <v>45441</v>
      </c>
      <c r="U18" s="4"/>
      <c r="V18" s="79">
        <f t="shared" si="19"/>
        <v>6</v>
      </c>
      <c r="W18" s="63">
        <f t="shared" si="31"/>
        <v>45590</v>
      </c>
      <c r="X18" s="82">
        <f t="shared" si="32"/>
        <v>204.6017928</v>
      </c>
      <c r="Y18" s="73">
        <f t="shared" si="33"/>
        <v>22</v>
      </c>
      <c r="Z18" s="82">
        <f t="shared" si="29"/>
        <v>0.89799633000000001</v>
      </c>
      <c r="AA18" s="82">
        <f t="shared" si="30"/>
        <v>57.212429239999999</v>
      </c>
      <c r="AB18" s="80">
        <v>0.218523</v>
      </c>
      <c r="AC18" s="82">
        <f t="shared" si="34"/>
        <v>58.110425569999997</v>
      </c>
      <c r="AD18" s="79">
        <f t="shared" si="23"/>
        <v>6</v>
      </c>
      <c r="AE18" s="81" t="s">
        <v>56</v>
      </c>
      <c r="AF18" s="63">
        <f t="shared" si="35"/>
        <v>45621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</row>
    <row r="19" spans="1:130" x14ac:dyDescent="0.15">
      <c r="A19" s="36">
        <f t="shared" si="9"/>
        <v>45440</v>
      </c>
      <c r="B19" s="14">
        <f t="shared" ca="1" si="24"/>
        <v>635.43555887000002</v>
      </c>
      <c r="C19" s="6">
        <f t="shared" si="10"/>
        <v>633.69602399999997</v>
      </c>
      <c r="D19" s="12">
        <f ca="1">IF(A19&lt;$B$1,VLOOKUP(A19,[1]DI!$A$4:$B$15000,2,FALSE),0)</f>
        <v>0.104</v>
      </c>
      <c r="E19" s="13">
        <f t="shared" ca="1" si="25"/>
        <v>1.0003926999999999</v>
      </c>
      <c r="F19" s="13">
        <f ca="1">(TRUNC(PRODUCT($E$12:$E18),16))</f>
        <v>1.00196504273861</v>
      </c>
      <c r="G19" s="13">
        <f t="shared" si="26"/>
        <v>1</v>
      </c>
      <c r="H19" s="13">
        <f t="shared" ca="1" si="27"/>
        <v>1.00196504</v>
      </c>
      <c r="I19" s="12">
        <f t="shared" si="28"/>
        <v>0.04</v>
      </c>
      <c r="J19" s="30">
        <f t="shared" si="12"/>
        <v>45433</v>
      </c>
      <c r="K19" s="2">
        <f t="shared" si="13"/>
        <v>5</v>
      </c>
      <c r="L19" s="15">
        <f t="shared" si="14"/>
        <v>5</v>
      </c>
      <c r="M19" s="11">
        <f t="shared" si="3"/>
        <v>1.000778492</v>
      </c>
      <c r="N19" s="11">
        <f t="shared" ca="1" si="4"/>
        <v>1.002745062</v>
      </c>
      <c r="O19" s="15">
        <f t="shared" si="15"/>
        <v>0</v>
      </c>
      <c r="P19" s="13">
        <f t="shared" ca="1" si="5"/>
        <v>1.73953487</v>
      </c>
      <c r="Q19" s="19">
        <f t="shared" si="6"/>
        <v>0</v>
      </c>
      <c r="R19" s="13">
        <f t="shared" si="16"/>
        <v>0</v>
      </c>
      <c r="S19" s="4" t="str">
        <f t="shared" si="17"/>
        <v>A+J=</v>
      </c>
      <c r="T19" s="30">
        <f t="shared" si="18"/>
        <v>45441</v>
      </c>
      <c r="U19" s="4"/>
      <c r="V19" s="79">
        <f t="shared" si="19"/>
        <v>7</v>
      </c>
      <c r="W19" s="63">
        <f t="shared" si="31"/>
        <v>45621</v>
      </c>
      <c r="X19" s="82">
        <f t="shared" si="32"/>
        <v>122.86971923999999</v>
      </c>
      <c r="Y19" s="73">
        <f t="shared" si="33"/>
        <v>19</v>
      </c>
      <c r="Z19" s="82">
        <f t="shared" si="29"/>
        <v>0.60592698</v>
      </c>
      <c r="AA19" s="82">
        <f t="shared" si="30"/>
        <v>81.732073560000003</v>
      </c>
      <c r="AB19" s="80">
        <v>0.39946900000000002</v>
      </c>
      <c r="AC19" s="82">
        <f t="shared" si="34"/>
        <v>82.33800054000001</v>
      </c>
      <c r="AD19" s="79">
        <f t="shared" si="23"/>
        <v>7</v>
      </c>
      <c r="AE19" s="81" t="s">
        <v>56</v>
      </c>
      <c r="AF19" s="63">
        <f t="shared" si="35"/>
        <v>45644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</row>
    <row r="20" spans="1:130" x14ac:dyDescent="0.15">
      <c r="A20" s="36">
        <f t="shared" si="9"/>
        <v>45441</v>
      </c>
      <c r="B20" s="14">
        <f t="shared" ca="1" si="24"/>
        <v>635.78403718999994</v>
      </c>
      <c r="C20" s="6">
        <f t="shared" si="10"/>
        <v>633.69602399999997</v>
      </c>
      <c r="D20" s="12">
        <f ca="1">IF(A20&lt;$B$1,VLOOKUP(A20,[1]DI!$A$4:$B$15000,2,FALSE),0)</f>
        <v>0.104</v>
      </c>
      <c r="E20" s="13">
        <f t="shared" ca="1" si="25"/>
        <v>1.0003926999999999</v>
      </c>
      <c r="F20" s="13">
        <f ca="1">(TRUNC(PRODUCT($E$12:$E19),16))</f>
        <v>1.0023585144109</v>
      </c>
      <c r="G20" s="13">
        <f t="shared" si="26"/>
        <v>1</v>
      </c>
      <c r="H20" s="13">
        <f t="shared" ca="1" si="27"/>
        <v>1.0023585100000001</v>
      </c>
      <c r="I20" s="12">
        <f t="shared" si="28"/>
        <v>0.04</v>
      </c>
      <c r="J20" s="30">
        <f t="shared" si="12"/>
        <v>45433</v>
      </c>
      <c r="K20" s="2">
        <f t="shared" si="13"/>
        <v>6</v>
      </c>
      <c r="L20" s="15">
        <f t="shared" si="14"/>
        <v>6</v>
      </c>
      <c r="M20" s="11">
        <f t="shared" si="3"/>
        <v>1.000934263</v>
      </c>
      <c r="N20" s="11">
        <f t="shared" ca="1" si="4"/>
        <v>1.0032949760000001</v>
      </c>
      <c r="O20" s="15">
        <f t="shared" si="15"/>
        <v>1</v>
      </c>
      <c r="P20" s="13">
        <f t="shared" ca="1" si="5"/>
        <v>2.0880131899999999</v>
      </c>
      <c r="Q20" s="19">
        <f t="shared" si="6"/>
        <v>6.4488496774914278E-2</v>
      </c>
      <c r="R20" s="13">
        <f t="shared" si="16"/>
        <v>40.866104</v>
      </c>
      <c r="S20" s="4" t="str">
        <f t="shared" si="17"/>
        <v>A+J=</v>
      </c>
      <c r="T20" s="30">
        <f t="shared" si="18"/>
        <v>45441</v>
      </c>
      <c r="U20" s="4"/>
      <c r="V20" s="79">
        <f t="shared" si="19"/>
        <v>8</v>
      </c>
      <c r="W20" s="63">
        <f t="shared" si="31"/>
        <v>45644</v>
      </c>
      <c r="X20" s="82">
        <f t="shared" si="32"/>
        <v>0</v>
      </c>
      <c r="Y20" s="73">
        <f t="shared" si="33"/>
        <v>17</v>
      </c>
      <c r="Z20" s="82">
        <f t="shared" si="29"/>
        <v>0.32552427</v>
      </c>
      <c r="AA20" s="82">
        <f>X19</f>
        <v>122.86971923999999</v>
      </c>
      <c r="AB20" s="80">
        <v>1</v>
      </c>
      <c r="AC20" s="82">
        <f t="shared" si="34"/>
        <v>123.19524351</v>
      </c>
      <c r="AD20" s="79">
        <f t="shared" si="23"/>
        <v>8</v>
      </c>
      <c r="AE20" s="81"/>
      <c r="AF20" s="63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</row>
    <row r="21" spans="1:130" x14ac:dyDescent="0.15">
      <c r="A21" s="36">
        <f t="shared" si="9"/>
        <v>45442</v>
      </c>
      <c r="B21" s="14">
        <f t="shared" ca="1" si="24"/>
        <v>593.15503444000001</v>
      </c>
      <c r="C21" s="6">
        <f t="shared" si="10"/>
        <v>592.82992000000002</v>
      </c>
      <c r="D21" s="12">
        <f ca="1">IF(A21&lt;$B$1,VLOOKUP(A21,[1]DI!$A$4:$B$15000,2,FALSE),0)</f>
        <v>0</v>
      </c>
      <c r="E21" s="13">
        <f t="shared" ca="1" si="25"/>
        <v>1</v>
      </c>
      <c r="F21" s="13">
        <f ca="1">(TRUNC(PRODUCT($E$12:$E20),16))</f>
        <v>1.0027521405995099</v>
      </c>
      <c r="G21" s="13">
        <f t="shared" ca="1" si="26"/>
        <v>1.0023585144109</v>
      </c>
      <c r="H21" s="13">
        <f t="shared" ca="1" si="27"/>
        <v>1.0003926999999999</v>
      </c>
      <c r="I21" s="12">
        <f t="shared" si="28"/>
        <v>0.04</v>
      </c>
      <c r="J21" s="30">
        <f t="shared" si="12"/>
        <v>45441</v>
      </c>
      <c r="K21" s="2">
        <f t="shared" si="13"/>
        <v>1</v>
      </c>
      <c r="L21" s="15">
        <f t="shared" si="14"/>
        <v>1</v>
      </c>
      <c r="M21" s="11">
        <f t="shared" si="3"/>
        <v>1.00015565</v>
      </c>
      <c r="N21" s="11">
        <f t="shared" ca="1" si="4"/>
        <v>1.000548411</v>
      </c>
      <c r="O21" s="15">
        <f t="shared" si="15"/>
        <v>0</v>
      </c>
      <c r="P21" s="13">
        <f t="shared" ca="1" si="5"/>
        <v>0.32511444</v>
      </c>
      <c r="Q21" s="19">
        <f t="shared" si="6"/>
        <v>0</v>
      </c>
      <c r="R21" s="13">
        <f t="shared" si="16"/>
        <v>0</v>
      </c>
      <c r="S21" s="4" t="str">
        <f t="shared" si="17"/>
        <v>A+J=</v>
      </c>
      <c r="T21" s="30">
        <f t="shared" si="18"/>
        <v>45468</v>
      </c>
      <c r="U21" s="4"/>
      <c r="V21" s="79"/>
      <c r="W21" s="63"/>
      <c r="X21" s="82"/>
      <c r="Y21" s="73"/>
      <c r="Z21" s="82"/>
      <c r="AA21" s="82"/>
      <c r="AB21" s="80"/>
      <c r="AC21" s="82"/>
      <c r="AD21" s="79"/>
      <c r="AE21" s="81"/>
      <c r="AF21" s="63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</row>
    <row r="22" spans="1:130" x14ac:dyDescent="0.15">
      <c r="A22" s="36">
        <f t="shared" si="9"/>
        <v>45443</v>
      </c>
      <c r="B22" s="14">
        <f t="shared" ca="1" si="24"/>
        <v>593.15503444000001</v>
      </c>
      <c r="C22" s="6">
        <f t="shared" si="10"/>
        <v>592.82992000000002</v>
      </c>
      <c r="D22" s="12">
        <f ca="1">IF(A22&lt;$B$1,VLOOKUP(A22,[1]DI!$A$4:$B$15000,2,FALSE),0)</f>
        <v>0.104</v>
      </c>
      <c r="E22" s="13">
        <f t="shared" ca="1" si="25"/>
        <v>1.0003926999999999</v>
      </c>
      <c r="F22" s="13">
        <f ca="1">(TRUNC(PRODUCT($E$12:$E21),16))</f>
        <v>1.0027521405995099</v>
      </c>
      <c r="G22" s="13">
        <f t="shared" ca="1" si="26"/>
        <v>1.0023585144109</v>
      </c>
      <c r="H22" s="13">
        <f t="shared" ca="1" si="27"/>
        <v>1.0003926999999999</v>
      </c>
      <c r="I22" s="12">
        <f t="shared" si="28"/>
        <v>0.04</v>
      </c>
      <c r="J22" s="30">
        <f t="shared" si="12"/>
        <v>45441</v>
      </c>
      <c r="K22" s="2">
        <f t="shared" si="13"/>
        <v>1</v>
      </c>
      <c r="L22" s="15">
        <f t="shared" si="14"/>
        <v>1</v>
      </c>
      <c r="M22" s="11">
        <f t="shared" si="3"/>
        <v>1.00015565</v>
      </c>
      <c r="N22" s="11">
        <f t="shared" ca="1" si="4"/>
        <v>1.000548411</v>
      </c>
      <c r="O22" s="15">
        <f t="shared" si="15"/>
        <v>0</v>
      </c>
      <c r="P22" s="13">
        <f t="shared" ca="1" si="5"/>
        <v>0.32511444</v>
      </c>
      <c r="Q22" s="19">
        <f t="shared" si="6"/>
        <v>0</v>
      </c>
      <c r="R22" s="13">
        <f t="shared" si="16"/>
        <v>0</v>
      </c>
      <c r="S22" s="4" t="str">
        <f t="shared" si="17"/>
        <v>A+J=</v>
      </c>
      <c r="T22" s="30">
        <f t="shared" si="18"/>
        <v>45468</v>
      </c>
      <c r="U22" s="4"/>
      <c r="V22" s="79"/>
      <c r="W22" s="63"/>
      <c r="X22" s="82"/>
      <c r="Y22" s="73"/>
      <c r="Z22" s="82"/>
      <c r="AA22" s="82"/>
      <c r="AB22" s="80"/>
      <c r="AC22" s="82"/>
      <c r="AD22" s="79"/>
      <c r="AE22" s="81"/>
      <c r="AF22" s="63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</row>
    <row r="23" spans="1:130" x14ac:dyDescent="0.15">
      <c r="A23" s="36">
        <f t="shared" si="9"/>
        <v>45444</v>
      </c>
      <c r="B23" s="14">
        <f t="shared" ca="1" si="24"/>
        <v>593.38796384</v>
      </c>
      <c r="C23" s="6">
        <f t="shared" si="10"/>
        <v>592.82992000000002</v>
      </c>
      <c r="D23" s="12">
        <f ca="1">IF(A23&lt;$B$1,VLOOKUP(A23,[1]DI!$A$4:$B$15000,2,FALSE),0)</f>
        <v>0</v>
      </c>
      <c r="E23" s="13">
        <f t="shared" ca="1" si="25"/>
        <v>1</v>
      </c>
      <c r="F23" s="13">
        <f ca="1">(TRUNC(PRODUCT($E$12:$E22),16))</f>
        <v>1.0031459213651199</v>
      </c>
      <c r="G23" s="13">
        <f t="shared" ca="1" si="26"/>
        <v>1.0023585144109</v>
      </c>
      <c r="H23" s="13">
        <f t="shared" ca="1" si="27"/>
        <v>1.00078555</v>
      </c>
      <c r="I23" s="12">
        <f t="shared" si="28"/>
        <v>0.04</v>
      </c>
      <c r="J23" s="30">
        <f t="shared" si="12"/>
        <v>45441</v>
      </c>
      <c r="K23" s="2">
        <f t="shared" si="13"/>
        <v>1</v>
      </c>
      <c r="L23" s="15">
        <f t="shared" si="14"/>
        <v>1</v>
      </c>
      <c r="M23" s="11">
        <f t="shared" si="3"/>
        <v>1.00015565</v>
      </c>
      <c r="N23" s="11">
        <f t="shared" ca="1" si="4"/>
        <v>1.0009413220000001</v>
      </c>
      <c r="O23" s="15">
        <f t="shared" si="15"/>
        <v>0</v>
      </c>
      <c r="P23" s="13">
        <f t="shared" ca="1" si="5"/>
        <v>0.55804383999999996</v>
      </c>
      <c r="Q23" s="19">
        <f t="shared" si="6"/>
        <v>0</v>
      </c>
      <c r="R23" s="13">
        <f t="shared" si="16"/>
        <v>0</v>
      </c>
      <c r="S23" s="4" t="str">
        <f t="shared" si="17"/>
        <v>A+J=</v>
      </c>
      <c r="T23" s="30">
        <f t="shared" si="18"/>
        <v>45468</v>
      </c>
      <c r="U23" s="4"/>
      <c r="V23" s="79"/>
      <c r="W23" s="63"/>
      <c r="X23" s="82"/>
      <c r="Y23" s="73"/>
      <c r="Z23" s="82"/>
      <c r="AA23" s="82"/>
      <c r="AB23" s="80"/>
      <c r="AC23" s="82"/>
      <c r="AD23" s="79"/>
      <c r="AE23" s="81"/>
      <c r="AF23" s="63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</row>
    <row r="24" spans="1:130" x14ac:dyDescent="0.15">
      <c r="A24" s="36">
        <f t="shared" si="9"/>
        <v>45445</v>
      </c>
      <c r="B24" s="14">
        <f t="shared" ca="1" si="24"/>
        <v>593.38796384</v>
      </c>
      <c r="C24" s="6">
        <f t="shared" si="10"/>
        <v>592.82992000000002</v>
      </c>
      <c r="D24" s="12">
        <f ca="1">IF(A24&lt;$B$1,VLOOKUP(A24,[1]DI!$A$4:$B$15000,2,FALSE),0)</f>
        <v>0</v>
      </c>
      <c r="E24" s="13">
        <f t="shared" ca="1" si="25"/>
        <v>1</v>
      </c>
      <c r="F24" s="13">
        <f ca="1">(TRUNC(PRODUCT($E$12:$E23),16))</f>
        <v>1.0031459213651199</v>
      </c>
      <c r="G24" s="13">
        <f t="shared" ca="1" si="26"/>
        <v>1.0023585144109</v>
      </c>
      <c r="H24" s="13">
        <f t="shared" ca="1" si="27"/>
        <v>1.00078555</v>
      </c>
      <c r="I24" s="12">
        <f t="shared" si="28"/>
        <v>0.04</v>
      </c>
      <c r="J24" s="30">
        <f t="shared" si="12"/>
        <v>45441</v>
      </c>
      <c r="K24" s="2">
        <f t="shared" si="13"/>
        <v>1</v>
      </c>
      <c r="L24" s="15">
        <f t="shared" si="14"/>
        <v>1</v>
      </c>
      <c r="M24" s="11">
        <f t="shared" si="3"/>
        <v>1.00015565</v>
      </c>
      <c r="N24" s="11">
        <f t="shared" ca="1" si="4"/>
        <v>1.0009413220000001</v>
      </c>
      <c r="O24" s="15">
        <f t="shared" si="15"/>
        <v>0</v>
      </c>
      <c r="P24" s="13">
        <f t="shared" ca="1" si="5"/>
        <v>0.55804383999999996</v>
      </c>
      <c r="Q24" s="19">
        <f t="shared" si="6"/>
        <v>0</v>
      </c>
      <c r="R24" s="13">
        <f t="shared" si="16"/>
        <v>0</v>
      </c>
      <c r="S24" s="4" t="str">
        <f t="shared" si="17"/>
        <v>A+J=</v>
      </c>
      <c r="T24" s="30">
        <f t="shared" si="18"/>
        <v>45468</v>
      </c>
      <c r="U24" s="4"/>
      <c r="V24" s="79"/>
      <c r="W24" s="63"/>
      <c r="X24" s="82"/>
      <c r="Y24" s="73"/>
      <c r="Z24" s="82"/>
      <c r="AA24" s="82"/>
      <c r="AB24" s="80"/>
      <c r="AC24" s="82"/>
      <c r="AD24" s="79"/>
      <c r="AE24" s="81"/>
      <c r="AF24" s="63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</row>
    <row r="25" spans="1:130" x14ac:dyDescent="0.15">
      <c r="A25" s="36">
        <f t="shared" si="9"/>
        <v>45446</v>
      </c>
      <c r="B25" s="14">
        <f t="shared" ca="1" si="24"/>
        <v>593.48032495999996</v>
      </c>
      <c r="C25" s="6">
        <f t="shared" si="10"/>
        <v>592.82992000000002</v>
      </c>
      <c r="D25" s="12">
        <f ca="1">IF(A25&lt;$B$1,VLOOKUP(A25,[1]DI!$A$4:$B$15000,2,FALSE),0)</f>
        <v>0.104</v>
      </c>
      <c r="E25" s="13">
        <f t="shared" ca="1" si="25"/>
        <v>1.0003926999999999</v>
      </c>
      <c r="F25" s="13">
        <f ca="1">(TRUNC(PRODUCT($E$12:$E24),16))</f>
        <v>1.0031459213651199</v>
      </c>
      <c r="G25" s="13">
        <f t="shared" ca="1" si="26"/>
        <v>1.0023585144109</v>
      </c>
      <c r="H25" s="13">
        <f t="shared" ca="1" si="27"/>
        <v>1.00078555</v>
      </c>
      <c r="I25" s="12">
        <f t="shared" si="28"/>
        <v>0.04</v>
      </c>
      <c r="J25" s="30">
        <f t="shared" si="12"/>
        <v>45441</v>
      </c>
      <c r="K25" s="2">
        <f t="shared" si="13"/>
        <v>2</v>
      </c>
      <c r="L25" s="15">
        <f t="shared" si="14"/>
        <v>2</v>
      </c>
      <c r="M25" s="11">
        <f t="shared" si="3"/>
        <v>1.0003113239999999</v>
      </c>
      <c r="N25" s="11">
        <f t="shared" ca="1" si="4"/>
        <v>1.001097119</v>
      </c>
      <c r="O25" s="15">
        <f t="shared" si="15"/>
        <v>0</v>
      </c>
      <c r="P25" s="13">
        <f t="shared" ca="1" si="5"/>
        <v>0.65040496000000003</v>
      </c>
      <c r="Q25" s="19">
        <f t="shared" si="6"/>
        <v>0</v>
      </c>
      <c r="R25" s="13">
        <f t="shared" si="16"/>
        <v>0</v>
      </c>
      <c r="S25" s="4" t="str">
        <f t="shared" si="17"/>
        <v>A+J=</v>
      </c>
      <c r="T25" s="30">
        <f t="shared" si="18"/>
        <v>45468</v>
      </c>
      <c r="U25" s="4"/>
      <c r="V25" s="79"/>
      <c r="W25" s="63"/>
      <c r="X25" s="82"/>
      <c r="Y25" s="73"/>
      <c r="Z25" s="82"/>
      <c r="AA25" s="82"/>
      <c r="AB25" s="80"/>
      <c r="AC25" s="82"/>
      <c r="AD25" s="79"/>
      <c r="AE25" s="81"/>
      <c r="AF25" s="63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</row>
    <row r="26" spans="1:130" x14ac:dyDescent="0.15">
      <c r="A26" s="36">
        <f t="shared" si="9"/>
        <v>45447</v>
      </c>
      <c r="B26" s="14">
        <f t="shared" ca="1" si="24"/>
        <v>593.8057963</v>
      </c>
      <c r="C26" s="6">
        <f t="shared" si="10"/>
        <v>592.82992000000002</v>
      </c>
      <c r="D26" s="12">
        <f ca="1">IF(A26&lt;$B$1,VLOOKUP(A26,[1]DI!$A$4:$B$15000,2,FALSE),0)</f>
        <v>0.104</v>
      </c>
      <c r="E26" s="13">
        <f t="shared" ca="1" si="25"/>
        <v>1.0003926999999999</v>
      </c>
      <c r="F26" s="13">
        <f ca="1">(TRUNC(PRODUCT($E$12:$E25),16))</f>
        <v>1.0035398567684399</v>
      </c>
      <c r="G26" s="13">
        <f t="shared" ca="1" si="26"/>
        <v>1.0023585144109</v>
      </c>
      <c r="H26" s="13">
        <f t="shared" ca="1" si="27"/>
        <v>1.0011785600000001</v>
      </c>
      <c r="I26" s="12">
        <f t="shared" si="28"/>
        <v>0.04</v>
      </c>
      <c r="J26" s="30">
        <f t="shared" si="12"/>
        <v>45441</v>
      </c>
      <c r="K26" s="2">
        <f t="shared" si="13"/>
        <v>3</v>
      </c>
      <c r="L26" s="15">
        <f t="shared" si="14"/>
        <v>3</v>
      </c>
      <c r="M26" s="11">
        <f t="shared" si="3"/>
        <v>1.000467022</v>
      </c>
      <c r="N26" s="11">
        <f t="shared" ca="1" si="4"/>
        <v>1.0016461320000001</v>
      </c>
      <c r="O26" s="15">
        <f t="shared" si="15"/>
        <v>0</v>
      </c>
      <c r="P26" s="13">
        <f t="shared" ca="1" si="5"/>
        <v>0.97587630000000003</v>
      </c>
      <c r="Q26" s="19">
        <f t="shared" si="6"/>
        <v>0</v>
      </c>
      <c r="R26" s="13">
        <f t="shared" si="16"/>
        <v>0</v>
      </c>
      <c r="S26" s="4" t="str">
        <f t="shared" si="17"/>
        <v>A+J=</v>
      </c>
      <c r="T26" s="30">
        <f t="shared" si="18"/>
        <v>45468</v>
      </c>
      <c r="U26" s="4"/>
      <c r="V26" s="79"/>
      <c r="W26" s="63"/>
      <c r="X26" s="82"/>
      <c r="Y26" s="73"/>
      <c r="Z26" s="82"/>
      <c r="AA26" s="82"/>
      <c r="AB26" s="80"/>
      <c r="AC26" s="82"/>
      <c r="AD26" s="79"/>
      <c r="AE26" s="81"/>
      <c r="AF26" s="63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</row>
    <row r="27" spans="1:130" x14ac:dyDescent="0.15">
      <c r="A27" s="36">
        <f t="shared" si="9"/>
        <v>45448</v>
      </c>
      <c r="B27" s="14">
        <f t="shared" ca="1" si="24"/>
        <v>594.13145081000005</v>
      </c>
      <c r="C27" s="6">
        <f t="shared" si="10"/>
        <v>592.82992000000002</v>
      </c>
      <c r="D27" s="12">
        <f ca="1">IF(A27&lt;$B$1,VLOOKUP(A27,[1]DI!$A$4:$B$15000,2,FALSE),0)</f>
        <v>0.104</v>
      </c>
      <c r="E27" s="13">
        <f t="shared" ca="1" si="25"/>
        <v>1.0003926999999999</v>
      </c>
      <c r="F27" s="13">
        <f ca="1">(TRUNC(PRODUCT($E$12:$E26),16))</f>
        <v>1.00393394687019</v>
      </c>
      <c r="G27" s="13">
        <f t="shared" ca="1" si="26"/>
        <v>1.0023585144109</v>
      </c>
      <c r="H27" s="13">
        <f t="shared" ca="1" si="27"/>
        <v>1.00157173</v>
      </c>
      <c r="I27" s="12">
        <f t="shared" si="28"/>
        <v>0.04</v>
      </c>
      <c r="J27" s="30">
        <f t="shared" si="12"/>
        <v>45441</v>
      </c>
      <c r="K27" s="2">
        <f t="shared" si="13"/>
        <v>4</v>
      </c>
      <c r="L27" s="15">
        <f t="shared" si="14"/>
        <v>4</v>
      </c>
      <c r="M27" s="11">
        <f t="shared" si="3"/>
        <v>1.000622745</v>
      </c>
      <c r="N27" s="11">
        <f t="shared" ca="1" si="4"/>
        <v>1.002195454</v>
      </c>
      <c r="O27" s="15">
        <f t="shared" si="15"/>
        <v>0</v>
      </c>
      <c r="P27" s="13">
        <f t="shared" ca="1" si="5"/>
        <v>1.30153081</v>
      </c>
      <c r="Q27" s="19">
        <f t="shared" si="6"/>
        <v>0</v>
      </c>
      <c r="R27" s="13">
        <f t="shared" si="16"/>
        <v>0</v>
      </c>
      <c r="S27" s="4" t="str">
        <f t="shared" si="17"/>
        <v>A+J=</v>
      </c>
      <c r="T27" s="30">
        <f t="shared" si="18"/>
        <v>45468</v>
      </c>
      <c r="U27" s="4"/>
      <c r="V27" s="79"/>
      <c r="W27" s="63"/>
      <c r="X27" s="82"/>
      <c r="Y27" s="73"/>
      <c r="Z27" s="82"/>
      <c r="AA27" s="82"/>
      <c r="AB27" s="80"/>
      <c r="AC27" s="82"/>
      <c r="AD27" s="79"/>
      <c r="AE27" s="81"/>
      <c r="AF27" s="63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</row>
    <row r="28" spans="1:130" x14ac:dyDescent="0.15">
      <c r="A28" s="36">
        <f t="shared" si="9"/>
        <v>45449</v>
      </c>
      <c r="B28" s="14">
        <f t="shared" ca="1" si="24"/>
        <v>594.45727488</v>
      </c>
      <c r="C28" s="6">
        <f t="shared" si="10"/>
        <v>592.82992000000002</v>
      </c>
      <c r="D28" s="12">
        <f ca="1">IF(A28&lt;$B$1,VLOOKUP(A28,[1]DI!$A$4:$B$15000,2,FALSE),0)</f>
        <v>0.104</v>
      </c>
      <c r="E28" s="13">
        <f t="shared" ca="1" si="25"/>
        <v>1.0003926999999999</v>
      </c>
      <c r="F28" s="13">
        <f ca="1">(TRUNC(PRODUCT($E$12:$E27),16))</f>
        <v>1.00432819173113</v>
      </c>
      <c r="G28" s="13">
        <f t="shared" ca="1" si="26"/>
        <v>1.0023585144109</v>
      </c>
      <c r="H28" s="13">
        <f t="shared" ca="1" si="27"/>
        <v>1.00196504</v>
      </c>
      <c r="I28" s="12">
        <f t="shared" si="28"/>
        <v>0.04</v>
      </c>
      <c r="J28" s="30">
        <f t="shared" si="12"/>
        <v>45441</v>
      </c>
      <c r="K28" s="2">
        <f t="shared" si="13"/>
        <v>5</v>
      </c>
      <c r="L28" s="15">
        <f t="shared" si="14"/>
        <v>5</v>
      </c>
      <c r="M28" s="11">
        <f t="shared" si="3"/>
        <v>1.000778492</v>
      </c>
      <c r="N28" s="11">
        <f t="shared" ca="1" si="4"/>
        <v>1.002745062</v>
      </c>
      <c r="O28" s="15">
        <f t="shared" si="15"/>
        <v>0</v>
      </c>
      <c r="P28" s="13">
        <f t="shared" ca="1" si="5"/>
        <v>1.6273548799999999</v>
      </c>
      <c r="Q28" s="19">
        <f t="shared" si="6"/>
        <v>0</v>
      </c>
      <c r="R28" s="13">
        <f t="shared" si="16"/>
        <v>0</v>
      </c>
      <c r="S28" s="4" t="str">
        <f t="shared" si="17"/>
        <v>A+J=</v>
      </c>
      <c r="T28" s="30">
        <f t="shared" si="18"/>
        <v>45468</v>
      </c>
      <c r="U28" s="4"/>
      <c r="V28" s="79"/>
      <c r="W28" s="63"/>
      <c r="X28" s="82"/>
      <c r="Y28" s="73"/>
      <c r="Z28" s="82"/>
      <c r="AA28" s="82"/>
      <c r="AB28" s="80"/>
      <c r="AC28" s="82"/>
      <c r="AD28" s="79"/>
      <c r="AE28" s="81"/>
      <c r="AF28" s="63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</row>
    <row r="29" spans="1:130" x14ac:dyDescent="0.15">
      <c r="A29" s="36">
        <f t="shared" si="9"/>
        <v>45450</v>
      </c>
      <c r="B29" s="14">
        <f t="shared" ca="1" si="24"/>
        <v>594.78328035000004</v>
      </c>
      <c r="C29" s="6">
        <f t="shared" si="10"/>
        <v>592.82992000000002</v>
      </c>
      <c r="D29" s="12">
        <f ca="1">IF(A29&lt;$B$1,VLOOKUP(A29,[1]DI!$A$4:$B$15000,2,FALSE),0)</f>
        <v>0.104</v>
      </c>
      <c r="E29" s="13">
        <f t="shared" ca="1" si="25"/>
        <v>1.0003926999999999</v>
      </c>
      <c r="F29" s="13">
        <f ca="1">(TRUNC(PRODUCT($E$12:$E28),16))</f>
        <v>1.0047225914120199</v>
      </c>
      <c r="G29" s="13">
        <f t="shared" ca="1" si="26"/>
        <v>1.0023585144109</v>
      </c>
      <c r="H29" s="13">
        <f t="shared" ca="1" si="27"/>
        <v>1.0023585100000001</v>
      </c>
      <c r="I29" s="12">
        <f t="shared" si="28"/>
        <v>0.04</v>
      </c>
      <c r="J29" s="30">
        <f t="shared" si="12"/>
        <v>45441</v>
      </c>
      <c r="K29" s="2">
        <f t="shared" si="13"/>
        <v>6</v>
      </c>
      <c r="L29" s="15">
        <f t="shared" si="14"/>
        <v>6</v>
      </c>
      <c r="M29" s="11">
        <f t="shared" si="3"/>
        <v>1.000934263</v>
      </c>
      <c r="N29" s="11">
        <f t="shared" ca="1" si="4"/>
        <v>1.0032949760000001</v>
      </c>
      <c r="O29" s="15">
        <f t="shared" si="15"/>
        <v>0</v>
      </c>
      <c r="P29" s="13">
        <f t="shared" ca="1" si="5"/>
        <v>1.9533603500000001</v>
      </c>
      <c r="Q29" s="19">
        <f t="shared" si="6"/>
        <v>0</v>
      </c>
      <c r="R29" s="13">
        <f t="shared" si="16"/>
        <v>0</v>
      </c>
      <c r="S29" s="4" t="str">
        <f t="shared" si="17"/>
        <v>A+J=</v>
      </c>
      <c r="T29" s="30">
        <f t="shared" si="18"/>
        <v>45468</v>
      </c>
      <c r="U29" s="4"/>
      <c r="V29" s="79"/>
      <c r="W29" s="63"/>
      <c r="X29" s="82"/>
      <c r="Y29" s="73"/>
      <c r="Z29" s="82"/>
      <c r="AA29" s="82"/>
      <c r="AB29" s="80"/>
      <c r="AC29" s="82"/>
      <c r="AD29" s="79"/>
      <c r="AE29" s="81"/>
      <c r="AF29" s="63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</row>
    <row r="30" spans="1:130" x14ac:dyDescent="0.15">
      <c r="A30" s="36">
        <f t="shared" si="9"/>
        <v>45451</v>
      </c>
      <c r="B30" s="14">
        <f t="shared" ca="1" si="24"/>
        <v>595.10946841999998</v>
      </c>
      <c r="C30" s="6">
        <f t="shared" si="10"/>
        <v>592.82992000000002</v>
      </c>
      <c r="D30" s="12">
        <f ca="1">IF(A30&lt;$B$1,VLOOKUP(A30,[1]DI!$A$4:$B$15000,2,FALSE),0)</f>
        <v>0</v>
      </c>
      <c r="E30" s="13">
        <f t="shared" ca="1" si="25"/>
        <v>1</v>
      </c>
      <c r="F30" s="13">
        <f ca="1">(TRUNC(PRODUCT($E$12:$E29),16))</f>
        <v>1.0051171459736701</v>
      </c>
      <c r="G30" s="13">
        <f t="shared" ca="1" si="26"/>
        <v>1.0023585144109</v>
      </c>
      <c r="H30" s="13">
        <f t="shared" ca="1" si="27"/>
        <v>1.0027521399999999</v>
      </c>
      <c r="I30" s="12">
        <f t="shared" si="28"/>
        <v>0.04</v>
      </c>
      <c r="J30" s="30">
        <f t="shared" si="12"/>
        <v>45441</v>
      </c>
      <c r="K30" s="2">
        <f t="shared" si="13"/>
        <v>6</v>
      </c>
      <c r="L30" s="15">
        <f t="shared" si="14"/>
        <v>7</v>
      </c>
      <c r="M30" s="11">
        <f t="shared" si="3"/>
        <v>1.0010900579999999</v>
      </c>
      <c r="N30" s="11">
        <f t="shared" ca="1" si="4"/>
        <v>1.003845198</v>
      </c>
      <c r="O30" s="15">
        <f t="shared" si="15"/>
        <v>0</v>
      </c>
      <c r="P30" s="13">
        <f t="shared" ca="1" si="5"/>
        <v>2.2795484199999998</v>
      </c>
      <c r="Q30" s="19">
        <f t="shared" si="6"/>
        <v>0</v>
      </c>
      <c r="R30" s="13">
        <f t="shared" si="16"/>
        <v>0</v>
      </c>
      <c r="S30" s="4" t="str">
        <f t="shared" si="17"/>
        <v>A+J=</v>
      </c>
      <c r="T30" s="30">
        <f t="shared" si="18"/>
        <v>45468</v>
      </c>
      <c r="U30" s="4"/>
      <c r="V30" s="79"/>
      <c r="W30" s="63"/>
      <c r="X30" s="82"/>
      <c r="Y30" s="73"/>
      <c r="Z30" s="82"/>
      <c r="AA30" s="82"/>
      <c r="AB30" s="80"/>
      <c r="AC30" s="82"/>
      <c r="AD30" s="79"/>
      <c r="AE30" s="81"/>
      <c r="AF30" s="63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</row>
    <row r="31" spans="1:130" x14ac:dyDescent="0.15">
      <c r="A31" s="36">
        <f t="shared" si="9"/>
        <v>45452</v>
      </c>
      <c r="B31" s="14">
        <f t="shared" ca="1" si="24"/>
        <v>595.10946841999998</v>
      </c>
      <c r="C31" s="6">
        <f t="shared" si="10"/>
        <v>592.82992000000002</v>
      </c>
      <c r="D31" s="12">
        <f ca="1">IF(A31&lt;$B$1,VLOOKUP(A31,[1]DI!$A$4:$B$15000,2,FALSE),0)</f>
        <v>0</v>
      </c>
      <c r="E31" s="13">
        <f t="shared" ca="1" si="25"/>
        <v>1</v>
      </c>
      <c r="F31" s="13">
        <f ca="1">(TRUNC(PRODUCT($E$12:$E30),16))</f>
        <v>1.0051171459736701</v>
      </c>
      <c r="G31" s="13">
        <f t="shared" ca="1" si="26"/>
        <v>1.0023585144109</v>
      </c>
      <c r="H31" s="13">
        <f t="shared" ca="1" si="27"/>
        <v>1.0027521399999999</v>
      </c>
      <c r="I31" s="12">
        <f t="shared" si="28"/>
        <v>0.04</v>
      </c>
      <c r="J31" s="30">
        <f t="shared" si="12"/>
        <v>45441</v>
      </c>
      <c r="K31" s="2">
        <f t="shared" si="13"/>
        <v>6</v>
      </c>
      <c r="L31" s="15">
        <f t="shared" si="14"/>
        <v>7</v>
      </c>
      <c r="M31" s="11">
        <f t="shared" si="3"/>
        <v>1.0010900579999999</v>
      </c>
      <c r="N31" s="11">
        <f t="shared" ca="1" si="4"/>
        <v>1.003845198</v>
      </c>
      <c r="O31" s="15">
        <f t="shared" si="15"/>
        <v>0</v>
      </c>
      <c r="P31" s="13">
        <f t="shared" ca="1" si="5"/>
        <v>2.2795484199999998</v>
      </c>
      <c r="Q31" s="19">
        <f t="shared" si="6"/>
        <v>0</v>
      </c>
      <c r="R31" s="13">
        <f t="shared" si="16"/>
        <v>0</v>
      </c>
      <c r="S31" s="4" t="str">
        <f t="shared" si="17"/>
        <v>A+J=</v>
      </c>
      <c r="T31" s="30">
        <f t="shared" si="18"/>
        <v>45468</v>
      </c>
      <c r="U31" s="4"/>
      <c r="V31" s="79"/>
      <c r="W31" s="63"/>
      <c r="X31" s="82"/>
      <c r="Y31" s="73"/>
      <c r="Z31" s="82"/>
      <c r="AA31" s="82"/>
      <c r="AB31" s="80"/>
      <c r="AC31" s="82"/>
      <c r="AD31" s="79"/>
      <c r="AE31" s="81"/>
      <c r="AF31" s="63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</row>
    <row r="32" spans="1:130" x14ac:dyDescent="0.15">
      <c r="A32" s="36">
        <f t="shared" si="9"/>
        <v>45453</v>
      </c>
      <c r="B32" s="14">
        <f t="shared" ca="1" si="24"/>
        <v>595.10946841999998</v>
      </c>
      <c r="C32" s="6">
        <f t="shared" si="10"/>
        <v>592.82992000000002</v>
      </c>
      <c r="D32" s="12">
        <f ca="1">IF(A32&lt;$B$1,VLOOKUP(A32,[1]DI!$A$4:$B$15000,2,FALSE),0)</f>
        <v>0.104</v>
      </c>
      <c r="E32" s="13">
        <f t="shared" ca="1" si="25"/>
        <v>1.0003926999999999</v>
      </c>
      <c r="F32" s="13">
        <f ca="1">(TRUNC(PRODUCT($E$12:$E31),16))</f>
        <v>1.0051171459736701</v>
      </c>
      <c r="G32" s="13">
        <f t="shared" ca="1" si="26"/>
        <v>1.0023585144109</v>
      </c>
      <c r="H32" s="13">
        <f t="shared" ca="1" si="27"/>
        <v>1.0027521399999999</v>
      </c>
      <c r="I32" s="12">
        <f t="shared" si="28"/>
        <v>0.04</v>
      </c>
      <c r="J32" s="30">
        <f t="shared" si="12"/>
        <v>45441</v>
      </c>
      <c r="K32" s="2">
        <f t="shared" si="13"/>
        <v>7</v>
      </c>
      <c r="L32" s="15">
        <f t="shared" si="14"/>
        <v>7</v>
      </c>
      <c r="M32" s="11">
        <f t="shared" si="3"/>
        <v>1.0010900579999999</v>
      </c>
      <c r="N32" s="11">
        <f t="shared" ca="1" si="4"/>
        <v>1.003845198</v>
      </c>
      <c r="O32" s="15">
        <f t="shared" si="15"/>
        <v>0</v>
      </c>
      <c r="P32" s="13">
        <f t="shared" ca="1" si="5"/>
        <v>2.2795484199999998</v>
      </c>
      <c r="Q32" s="19">
        <f t="shared" si="6"/>
        <v>0</v>
      </c>
      <c r="R32" s="13">
        <f t="shared" si="16"/>
        <v>0</v>
      </c>
      <c r="S32" s="4" t="str">
        <f t="shared" si="17"/>
        <v>A+J=</v>
      </c>
      <c r="T32" s="30">
        <f t="shared" si="18"/>
        <v>45468</v>
      </c>
      <c r="U32" s="4"/>
      <c r="V32" s="79"/>
      <c r="W32" s="63"/>
      <c r="X32" s="82"/>
      <c r="Y32" s="73"/>
      <c r="Z32" s="82"/>
      <c r="AA32" s="82"/>
      <c r="AB32" s="80"/>
      <c r="AC32" s="82"/>
      <c r="AD32" s="79"/>
      <c r="AE32" s="81"/>
      <c r="AF32" s="63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</row>
    <row r="33" spans="1:130" x14ac:dyDescent="0.15">
      <c r="A33" s="36">
        <f t="shared" si="9"/>
        <v>45454</v>
      </c>
      <c r="B33" s="14">
        <f t="shared" ca="1" si="24"/>
        <v>595.43583195999997</v>
      </c>
      <c r="C33" s="6">
        <f t="shared" si="10"/>
        <v>592.82992000000002</v>
      </c>
      <c r="D33" s="12">
        <f ca="1">IF(A33&lt;$B$1,VLOOKUP(A33,[1]DI!$A$4:$B$15000,2,FALSE),0)</f>
        <v>0.104</v>
      </c>
      <c r="E33" s="13">
        <f t="shared" ca="1" si="25"/>
        <v>1.0003926999999999</v>
      </c>
      <c r="F33" s="13">
        <f ca="1">(TRUNC(PRODUCT($E$12:$E32),16))</f>
        <v>1.00551185547689</v>
      </c>
      <c r="G33" s="13">
        <f t="shared" ca="1" si="26"/>
        <v>1.0023585144109</v>
      </c>
      <c r="H33" s="13">
        <f t="shared" ca="1" si="27"/>
        <v>1.0031459199999999</v>
      </c>
      <c r="I33" s="12">
        <f t="shared" si="28"/>
        <v>0.04</v>
      </c>
      <c r="J33" s="30">
        <f t="shared" si="12"/>
        <v>45441</v>
      </c>
      <c r="K33" s="2">
        <f t="shared" si="13"/>
        <v>8</v>
      </c>
      <c r="L33" s="15">
        <f t="shared" si="14"/>
        <v>8</v>
      </c>
      <c r="M33" s="11">
        <f t="shared" si="3"/>
        <v>1.0012458769999999</v>
      </c>
      <c r="N33" s="11">
        <f t="shared" ca="1" si="4"/>
        <v>1.0043957160000001</v>
      </c>
      <c r="O33" s="15">
        <f t="shared" si="15"/>
        <v>0</v>
      </c>
      <c r="P33" s="13">
        <f t="shared" ca="1" si="5"/>
        <v>2.6059119599999998</v>
      </c>
      <c r="Q33" s="19">
        <f t="shared" si="6"/>
        <v>0</v>
      </c>
      <c r="R33" s="13">
        <f t="shared" si="16"/>
        <v>0</v>
      </c>
      <c r="S33" s="4" t="str">
        <f t="shared" si="17"/>
        <v>A+J=</v>
      </c>
      <c r="T33" s="30">
        <f t="shared" si="18"/>
        <v>45468</v>
      </c>
      <c r="U33" s="4"/>
      <c r="V33" s="79"/>
      <c r="W33" s="63"/>
      <c r="X33" s="82"/>
      <c r="Y33" s="73"/>
      <c r="Z33" s="82"/>
      <c r="AA33" s="82"/>
      <c r="AB33" s="80"/>
      <c r="AC33" s="82"/>
      <c r="AD33" s="79"/>
      <c r="AE33" s="81"/>
      <c r="AF33" s="63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</row>
    <row r="34" spans="1:130" x14ac:dyDescent="0.15">
      <c r="A34" s="36">
        <f t="shared" si="9"/>
        <v>45455</v>
      </c>
      <c r="B34" s="14">
        <f ca="1">IF(A34&lt;=TODAY(),C34+P34,IF(AND(A34&gt;TODAY(),A34&lt;=$B$1),IF(VLOOKUP(TODAY(),$A$10:$D$5000,4,FALSE)=0,"n.d",C34+P34),"n.d"))</f>
        <v>595.76237868999999</v>
      </c>
      <c r="C34" s="6">
        <f t="shared" si="10"/>
        <v>592.82992000000002</v>
      </c>
      <c r="D34" s="12">
        <f ca="1">IF(A34&lt;$B$1,VLOOKUP(A34,[1]DI!$A$4:$B$15000,2,FALSE),0)</f>
        <v>0.104</v>
      </c>
      <c r="E34" s="13">
        <f t="shared" ca="1" si="25"/>
        <v>1.0003926999999999</v>
      </c>
      <c r="F34" s="13">
        <f ca="1">(TRUNC(PRODUCT($E$12:$E33),16))</f>
        <v>1.00590671998254</v>
      </c>
      <c r="G34" s="13">
        <f t="shared" ca="1" si="26"/>
        <v>1.0023585144109</v>
      </c>
      <c r="H34" s="13">
        <f t="shared" ca="1" si="27"/>
        <v>1.0035398600000001</v>
      </c>
      <c r="I34" s="12">
        <f t="shared" si="28"/>
        <v>0.04</v>
      </c>
      <c r="J34" s="30">
        <f t="shared" si="12"/>
        <v>45441</v>
      </c>
      <c r="K34" s="2">
        <f t="shared" si="13"/>
        <v>9</v>
      </c>
      <c r="L34" s="15">
        <f t="shared" si="14"/>
        <v>9</v>
      </c>
      <c r="M34" s="11">
        <f t="shared" si="3"/>
        <v>1.0014017209999999</v>
      </c>
      <c r="N34" s="11">
        <f t="shared" ca="1" si="4"/>
        <v>1.004946543</v>
      </c>
      <c r="O34" s="15">
        <f t="shared" si="15"/>
        <v>0</v>
      </c>
      <c r="P34" s="13">
        <f t="shared" ca="1" si="5"/>
        <v>2.9324586899999998</v>
      </c>
      <c r="Q34" s="19">
        <f t="shared" si="6"/>
        <v>0</v>
      </c>
      <c r="R34" s="13">
        <f t="shared" si="16"/>
        <v>0</v>
      </c>
      <c r="S34" s="4" t="str">
        <f t="shared" si="17"/>
        <v>A+J=</v>
      </c>
      <c r="T34" s="30">
        <f t="shared" si="18"/>
        <v>45468</v>
      </c>
      <c r="U34" s="4"/>
      <c r="V34" s="79"/>
      <c r="W34" s="63"/>
      <c r="X34" s="82"/>
      <c r="Y34" s="73"/>
      <c r="Z34" s="82"/>
      <c r="AA34" s="82"/>
      <c r="AB34" s="80"/>
      <c r="AC34" s="82"/>
      <c r="AD34" s="79"/>
      <c r="AE34" s="81"/>
      <c r="AF34" s="63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</row>
    <row r="35" spans="1:130" x14ac:dyDescent="0.15">
      <c r="A35" s="36">
        <f t="shared" si="9"/>
        <v>45456</v>
      </c>
      <c r="B35" s="14">
        <f t="shared" ca="1" si="24"/>
        <v>596.08910089000005</v>
      </c>
      <c r="C35" s="6">
        <f t="shared" si="10"/>
        <v>592.82992000000002</v>
      </c>
      <c r="D35" s="12">
        <f ca="1">IF(A35&lt;$B$1,VLOOKUP(A35,[1]DI!$A$4:$B$15000,2,FALSE),0)</f>
        <v>0.104</v>
      </c>
      <c r="E35" s="13">
        <f t="shared" ca="1" si="25"/>
        <v>1.0003926999999999</v>
      </c>
      <c r="F35" s="13">
        <f ca="1">(TRUNC(PRODUCT($E$12:$E34),16))</f>
        <v>1.0063017395514799</v>
      </c>
      <c r="G35" s="13">
        <f t="shared" ca="1" si="26"/>
        <v>1.0023585144109</v>
      </c>
      <c r="H35" s="13">
        <f t="shared" ca="1" si="27"/>
        <v>1.00393395</v>
      </c>
      <c r="I35" s="12">
        <f t="shared" si="28"/>
        <v>0.04</v>
      </c>
      <c r="J35" s="30">
        <f t="shared" si="12"/>
        <v>45441</v>
      </c>
      <c r="K35" s="2">
        <f t="shared" si="13"/>
        <v>10</v>
      </c>
      <c r="L35" s="15">
        <f t="shared" si="14"/>
        <v>10</v>
      </c>
      <c r="M35" s="11">
        <f t="shared" si="3"/>
        <v>1.0015575889999999</v>
      </c>
      <c r="N35" s="11">
        <f t="shared" ca="1" si="4"/>
        <v>1.0054976659999999</v>
      </c>
      <c r="O35" s="15">
        <f t="shared" si="15"/>
        <v>0</v>
      </c>
      <c r="P35" s="13">
        <f t="shared" ca="1" si="5"/>
        <v>3.2591808900000001</v>
      </c>
      <c r="Q35" s="19">
        <f t="shared" si="6"/>
        <v>0</v>
      </c>
      <c r="R35" s="13">
        <f t="shared" si="16"/>
        <v>0</v>
      </c>
      <c r="S35" s="4" t="str">
        <f t="shared" si="17"/>
        <v>A+J=</v>
      </c>
      <c r="T35" s="30">
        <f t="shared" si="18"/>
        <v>45468</v>
      </c>
      <c r="U35" s="4"/>
      <c r="V35" s="79"/>
      <c r="W35" s="63"/>
      <c r="X35" s="82"/>
      <c r="Y35" s="73"/>
      <c r="Z35" s="82"/>
      <c r="AA35" s="82"/>
      <c r="AB35" s="80"/>
      <c r="AC35" s="82"/>
      <c r="AD35" s="79"/>
      <c r="AE35" s="81"/>
      <c r="AF35" s="63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</row>
    <row r="36" spans="1:130" x14ac:dyDescent="0.15">
      <c r="A36" s="36">
        <f t="shared" si="9"/>
        <v>45457</v>
      </c>
      <c r="B36" s="14">
        <f t="shared" ca="1" si="24"/>
        <v>596.41600034999999</v>
      </c>
      <c r="C36" s="6">
        <f t="shared" si="10"/>
        <v>592.82992000000002</v>
      </c>
      <c r="D36" s="12">
        <f ca="1">IF(A36&lt;$B$1,VLOOKUP(A36,[1]DI!$A$4:$B$15000,2,FALSE),0)</f>
        <v>0.104</v>
      </c>
      <c r="E36" s="13">
        <f t="shared" ca="1" si="25"/>
        <v>1.0003926999999999</v>
      </c>
      <c r="F36" s="13">
        <f ca="1">(TRUNC(PRODUCT($E$12:$E35),16))</f>
        <v>1.0066969142446001</v>
      </c>
      <c r="G36" s="13">
        <f t="shared" ca="1" si="26"/>
        <v>1.0023585144109</v>
      </c>
      <c r="H36" s="13">
        <f t="shared" ca="1" si="27"/>
        <v>1.0043281900000001</v>
      </c>
      <c r="I36" s="12">
        <f t="shared" si="28"/>
        <v>0.04</v>
      </c>
      <c r="J36" s="30">
        <f t="shared" si="12"/>
        <v>45441</v>
      </c>
      <c r="K36" s="2">
        <f t="shared" si="13"/>
        <v>11</v>
      </c>
      <c r="L36" s="15">
        <f t="shared" si="14"/>
        <v>11</v>
      </c>
      <c r="M36" s="11">
        <f t="shared" si="3"/>
        <v>1.001713482</v>
      </c>
      <c r="N36" s="11">
        <f t="shared" ca="1" si="4"/>
        <v>1.0060490879999999</v>
      </c>
      <c r="O36" s="15">
        <f t="shared" si="15"/>
        <v>0</v>
      </c>
      <c r="P36" s="13">
        <f t="shared" ca="1" si="5"/>
        <v>3.58608035</v>
      </c>
      <c r="Q36" s="19">
        <f t="shared" si="6"/>
        <v>0</v>
      </c>
      <c r="R36" s="13">
        <f t="shared" si="16"/>
        <v>0</v>
      </c>
      <c r="S36" s="4" t="str">
        <f t="shared" si="17"/>
        <v>A+J=</v>
      </c>
      <c r="T36" s="30">
        <f t="shared" si="18"/>
        <v>45468</v>
      </c>
      <c r="U36" s="4"/>
      <c r="V36" s="79"/>
      <c r="W36" s="63"/>
      <c r="X36" s="82"/>
      <c r="Y36" s="73"/>
      <c r="Z36" s="82"/>
      <c r="AA36" s="82"/>
      <c r="AB36" s="80"/>
      <c r="AC36" s="82"/>
      <c r="AD36" s="79"/>
      <c r="AE36" s="81"/>
      <c r="AF36" s="63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</row>
    <row r="37" spans="1:130" x14ac:dyDescent="0.15">
      <c r="A37" s="36">
        <f t="shared" si="9"/>
        <v>45458</v>
      </c>
      <c r="B37" s="14">
        <f t="shared" ca="1" si="24"/>
        <v>596.74308122000002</v>
      </c>
      <c r="C37" s="6">
        <f t="shared" si="10"/>
        <v>592.82992000000002</v>
      </c>
      <c r="D37" s="12">
        <f ca="1">IF(A37&lt;$B$1,VLOOKUP(A37,[1]DI!$A$4:$B$15000,2,FALSE),0)</f>
        <v>0</v>
      </c>
      <c r="E37" s="13">
        <f t="shared" ca="1" si="25"/>
        <v>1</v>
      </c>
      <c r="F37" s="13">
        <f ca="1">(TRUNC(PRODUCT($E$12:$E36),16))</f>
        <v>1.0070922441228201</v>
      </c>
      <c r="G37" s="13">
        <f t="shared" ca="1" si="26"/>
        <v>1.0023585144109</v>
      </c>
      <c r="H37" s="13">
        <f t="shared" ca="1" si="27"/>
        <v>1.0047225900000001</v>
      </c>
      <c r="I37" s="12">
        <f t="shared" si="28"/>
        <v>0.04</v>
      </c>
      <c r="J37" s="30">
        <f t="shared" si="12"/>
        <v>45441</v>
      </c>
      <c r="K37" s="2">
        <f t="shared" si="13"/>
        <v>11</v>
      </c>
      <c r="L37" s="15">
        <f t="shared" si="14"/>
        <v>12</v>
      </c>
      <c r="M37" s="11">
        <f t="shared" si="3"/>
        <v>1.001869398</v>
      </c>
      <c r="N37" s="11">
        <f t="shared" ca="1" si="4"/>
        <v>1.006600816</v>
      </c>
      <c r="O37" s="15">
        <f t="shared" si="15"/>
        <v>0</v>
      </c>
      <c r="P37" s="13">
        <f t="shared" ca="1" si="5"/>
        <v>3.9131612200000001</v>
      </c>
      <c r="Q37" s="19">
        <f t="shared" si="6"/>
        <v>0</v>
      </c>
      <c r="R37" s="13">
        <f t="shared" si="16"/>
        <v>0</v>
      </c>
      <c r="S37" s="4" t="str">
        <f t="shared" si="17"/>
        <v>A+J=</v>
      </c>
      <c r="T37" s="30">
        <f t="shared" si="18"/>
        <v>45468</v>
      </c>
      <c r="U37" s="4"/>
      <c r="V37" s="79"/>
      <c r="W37" s="63"/>
      <c r="X37" s="82"/>
      <c r="Y37" s="73"/>
      <c r="Z37" s="82"/>
      <c r="AA37" s="82"/>
      <c r="AB37" s="80"/>
      <c r="AC37" s="82"/>
      <c r="AD37" s="79"/>
      <c r="AE37" s="81"/>
      <c r="AF37" s="63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</row>
    <row r="38" spans="1:130" x14ac:dyDescent="0.15">
      <c r="A38" s="36">
        <f t="shared" si="9"/>
        <v>45459</v>
      </c>
      <c r="B38" s="14">
        <f t="shared" ca="1" si="24"/>
        <v>596.74308122000002</v>
      </c>
      <c r="C38" s="6">
        <f t="shared" si="10"/>
        <v>592.82992000000002</v>
      </c>
      <c r="D38" s="12">
        <f ca="1">IF(A38&lt;$B$1,VLOOKUP(A38,[1]DI!$A$4:$B$15000,2,FALSE),0)</f>
        <v>0</v>
      </c>
      <c r="E38" s="13">
        <f t="shared" ca="1" si="25"/>
        <v>1</v>
      </c>
      <c r="F38" s="13">
        <f ca="1">(TRUNC(PRODUCT($E$12:$E37),16))</f>
        <v>1.0070922441228201</v>
      </c>
      <c r="G38" s="13">
        <f t="shared" ca="1" si="26"/>
        <v>1.0023585144109</v>
      </c>
      <c r="H38" s="13">
        <f t="shared" ca="1" si="27"/>
        <v>1.0047225900000001</v>
      </c>
      <c r="I38" s="12">
        <f t="shared" si="28"/>
        <v>0.04</v>
      </c>
      <c r="J38" s="30">
        <f t="shared" si="12"/>
        <v>45441</v>
      </c>
      <c r="K38" s="2">
        <f t="shared" si="13"/>
        <v>11</v>
      </c>
      <c r="L38" s="15">
        <f t="shared" si="14"/>
        <v>12</v>
      </c>
      <c r="M38" s="11">
        <f t="shared" si="3"/>
        <v>1.001869398</v>
      </c>
      <c r="N38" s="11">
        <f t="shared" ca="1" si="4"/>
        <v>1.006600816</v>
      </c>
      <c r="O38" s="15">
        <f t="shared" si="15"/>
        <v>0</v>
      </c>
      <c r="P38" s="13">
        <f t="shared" ca="1" si="5"/>
        <v>3.9131612200000001</v>
      </c>
      <c r="Q38" s="19">
        <f t="shared" si="6"/>
        <v>0</v>
      </c>
      <c r="R38" s="13">
        <f t="shared" si="16"/>
        <v>0</v>
      </c>
      <c r="S38" s="4" t="str">
        <f t="shared" si="17"/>
        <v>A+J=</v>
      </c>
      <c r="T38" s="30">
        <f t="shared" si="18"/>
        <v>45468</v>
      </c>
      <c r="U38" s="4"/>
      <c r="V38" s="79"/>
      <c r="W38" s="63"/>
      <c r="X38" s="82"/>
      <c r="Y38" s="73"/>
      <c r="Z38" s="82"/>
      <c r="AA38" s="82"/>
      <c r="AB38" s="80"/>
      <c r="AC38" s="82"/>
      <c r="AD38" s="79"/>
      <c r="AE38" s="81"/>
      <c r="AF38" s="63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</row>
    <row r="39" spans="1:130" x14ac:dyDescent="0.15">
      <c r="A39" s="36">
        <f t="shared" si="9"/>
        <v>45460</v>
      </c>
      <c r="B39" s="14">
        <f t="shared" ca="1" si="24"/>
        <v>596.74308122000002</v>
      </c>
      <c r="C39" s="6">
        <f t="shared" si="10"/>
        <v>592.82992000000002</v>
      </c>
      <c r="D39" s="12">
        <f ca="1">IF(A39&lt;$B$1,VLOOKUP(A39,[1]DI!$A$4:$B$15000,2,FALSE),0)</f>
        <v>0.104</v>
      </c>
      <c r="E39" s="13">
        <f t="shared" ca="1" si="25"/>
        <v>1.0003926999999999</v>
      </c>
      <c r="F39" s="13">
        <f ca="1">(TRUNC(PRODUCT($E$12:$E38),16))</f>
        <v>1.0070922441228201</v>
      </c>
      <c r="G39" s="13">
        <f t="shared" ca="1" si="26"/>
        <v>1.0023585144109</v>
      </c>
      <c r="H39" s="13">
        <f t="shared" ca="1" si="27"/>
        <v>1.0047225900000001</v>
      </c>
      <c r="I39" s="12">
        <f t="shared" si="28"/>
        <v>0.04</v>
      </c>
      <c r="J39" s="30">
        <f t="shared" si="12"/>
        <v>45441</v>
      </c>
      <c r="K39" s="2">
        <f t="shared" si="13"/>
        <v>12</v>
      </c>
      <c r="L39" s="15">
        <f t="shared" si="14"/>
        <v>12</v>
      </c>
      <c r="M39" s="11">
        <f t="shared" si="3"/>
        <v>1.001869398</v>
      </c>
      <c r="N39" s="11">
        <f t="shared" ca="1" si="4"/>
        <v>1.006600816</v>
      </c>
      <c r="O39" s="15">
        <f t="shared" si="15"/>
        <v>0</v>
      </c>
      <c r="P39" s="13">
        <f t="shared" ca="1" si="5"/>
        <v>3.9131612200000001</v>
      </c>
      <c r="Q39" s="19">
        <f t="shared" si="6"/>
        <v>0</v>
      </c>
      <c r="R39" s="13">
        <f t="shared" si="16"/>
        <v>0</v>
      </c>
      <c r="S39" s="4" t="str">
        <f t="shared" si="17"/>
        <v>A+J=</v>
      </c>
      <c r="T39" s="30">
        <f t="shared" si="18"/>
        <v>45468</v>
      </c>
      <c r="U39" s="4"/>
      <c r="V39" s="79"/>
      <c r="W39" s="63"/>
      <c r="X39" s="82"/>
      <c r="Y39" s="73"/>
      <c r="Z39" s="82"/>
      <c r="AA39" s="82"/>
      <c r="AB39" s="80"/>
      <c r="AC39" s="82"/>
      <c r="AD39" s="79"/>
      <c r="AE39" s="81"/>
      <c r="AF39" s="63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</row>
    <row r="40" spans="1:130" x14ac:dyDescent="0.15">
      <c r="A40" s="36">
        <f t="shared" si="9"/>
        <v>45461</v>
      </c>
      <c r="B40" s="14">
        <f t="shared" ca="1" si="24"/>
        <v>597.07034526999996</v>
      </c>
      <c r="C40" s="6">
        <f t="shared" si="10"/>
        <v>592.82992000000002</v>
      </c>
      <c r="D40" s="12">
        <f ca="1">IF(A40&lt;$B$1,VLOOKUP(A40,[1]DI!$A$4:$B$15000,2,FALSE),0)</f>
        <v>0.104</v>
      </c>
      <c r="E40" s="13">
        <f t="shared" ca="1" si="25"/>
        <v>1.0003926999999999</v>
      </c>
      <c r="F40" s="13">
        <f ca="1">(TRUNC(PRODUCT($E$12:$E39),16))</f>
        <v>1.0074877292470901</v>
      </c>
      <c r="G40" s="13">
        <f t="shared" ca="1" si="26"/>
        <v>1.0023585144109</v>
      </c>
      <c r="H40" s="13">
        <f t="shared" ca="1" si="27"/>
        <v>1.00511715</v>
      </c>
      <c r="I40" s="12">
        <f t="shared" si="28"/>
        <v>0.04</v>
      </c>
      <c r="J40" s="30">
        <f t="shared" si="12"/>
        <v>45441</v>
      </c>
      <c r="K40" s="2">
        <f t="shared" si="13"/>
        <v>13</v>
      </c>
      <c r="L40" s="15">
        <f t="shared" si="14"/>
        <v>13</v>
      </c>
      <c r="M40" s="11">
        <f t="shared" si="3"/>
        <v>1.002025339</v>
      </c>
      <c r="N40" s="11">
        <f t="shared" ca="1" si="4"/>
        <v>1.007152853</v>
      </c>
      <c r="O40" s="15">
        <f t="shared" si="15"/>
        <v>0</v>
      </c>
      <c r="P40" s="13">
        <f t="shared" ca="1" si="5"/>
        <v>4.2404252700000002</v>
      </c>
      <c r="Q40" s="19">
        <f t="shared" si="6"/>
        <v>0</v>
      </c>
      <c r="R40" s="13">
        <f t="shared" si="16"/>
        <v>0</v>
      </c>
      <c r="S40" s="4" t="str">
        <f t="shared" si="17"/>
        <v>A+J=</v>
      </c>
      <c r="T40" s="30">
        <f t="shared" si="18"/>
        <v>45468</v>
      </c>
      <c r="U40" s="4"/>
      <c r="V40" s="79"/>
      <c r="W40" s="63"/>
      <c r="X40" s="82"/>
      <c r="Y40" s="73"/>
      <c r="Z40" s="82"/>
      <c r="AA40" s="82"/>
      <c r="AB40" s="80"/>
      <c r="AC40" s="82"/>
      <c r="AD40" s="79"/>
      <c r="AE40" s="81"/>
      <c r="AF40" s="63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</row>
    <row r="41" spans="1:130" x14ac:dyDescent="0.15">
      <c r="A41" s="36">
        <f t="shared" si="9"/>
        <v>45462</v>
      </c>
      <c r="B41" s="14">
        <f t="shared" ca="1" si="24"/>
        <v>597.39778538999997</v>
      </c>
      <c r="C41" s="6">
        <f t="shared" si="10"/>
        <v>592.82992000000002</v>
      </c>
      <c r="D41" s="12">
        <f ca="1">IF(A41&lt;$B$1,VLOOKUP(A41,[1]DI!$A$4:$B$15000,2,FALSE),0)</f>
        <v>0.104</v>
      </c>
      <c r="E41" s="13">
        <f t="shared" ca="1" si="25"/>
        <v>1.0003926999999999</v>
      </c>
      <c r="F41" s="13">
        <f ca="1">(TRUNC(PRODUCT($E$12:$E40),16))</f>
        <v>1.00788336967836</v>
      </c>
      <c r="G41" s="13">
        <f t="shared" ca="1" si="26"/>
        <v>1.0023585144109</v>
      </c>
      <c r="H41" s="13">
        <f t="shared" ca="1" si="27"/>
        <v>1.0055118599999999</v>
      </c>
      <c r="I41" s="12">
        <f t="shared" si="28"/>
        <v>0.04</v>
      </c>
      <c r="J41" s="30">
        <f t="shared" si="12"/>
        <v>45441</v>
      </c>
      <c r="K41" s="2">
        <f t="shared" si="13"/>
        <v>14</v>
      </c>
      <c r="L41" s="15">
        <f t="shared" si="14"/>
        <v>14</v>
      </c>
      <c r="M41" s="11">
        <f t="shared" si="3"/>
        <v>1.0021813040000001</v>
      </c>
      <c r="N41" s="11">
        <f t="shared" ca="1" si="4"/>
        <v>1.007705187</v>
      </c>
      <c r="O41" s="15">
        <f t="shared" si="15"/>
        <v>0</v>
      </c>
      <c r="P41" s="13">
        <f t="shared" ca="1" si="5"/>
        <v>4.5678653899999997</v>
      </c>
      <c r="Q41" s="19">
        <f t="shared" si="6"/>
        <v>0</v>
      </c>
      <c r="R41" s="13">
        <f t="shared" si="16"/>
        <v>0</v>
      </c>
      <c r="S41" s="4" t="str">
        <f t="shared" si="17"/>
        <v>A+J=</v>
      </c>
      <c r="T41" s="30">
        <f t="shared" si="18"/>
        <v>45468</v>
      </c>
      <c r="U41" s="4"/>
      <c r="V41" s="79"/>
      <c r="W41" s="63"/>
      <c r="X41" s="82"/>
      <c r="Y41" s="73"/>
      <c r="Z41" s="82"/>
      <c r="AA41" s="82"/>
      <c r="AB41" s="80"/>
      <c r="AC41" s="82"/>
      <c r="AD41" s="79"/>
      <c r="AE41" s="81"/>
      <c r="AF41" s="63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</row>
    <row r="42" spans="1:130" x14ac:dyDescent="0.15">
      <c r="A42" s="36">
        <f t="shared" si="9"/>
        <v>45463</v>
      </c>
      <c r="B42" s="14">
        <f t="shared" ca="1" si="24"/>
        <v>597.72540217000005</v>
      </c>
      <c r="C42" s="6">
        <f t="shared" si="10"/>
        <v>592.82992000000002</v>
      </c>
      <c r="D42" s="12">
        <f ca="1">IF(A42&lt;$B$1,VLOOKUP(A42,[1]DI!$A$4:$B$15000,2,FALSE),0)</f>
        <v>0.104</v>
      </c>
      <c r="E42" s="13">
        <f t="shared" ca="1" si="25"/>
        <v>1.0003926999999999</v>
      </c>
      <c r="F42" s="13">
        <f ca="1">(TRUNC(PRODUCT($E$12:$E41),16))</f>
        <v>1.00827916547764</v>
      </c>
      <c r="G42" s="13">
        <f t="shared" ca="1" si="26"/>
        <v>1.0023585144109</v>
      </c>
      <c r="H42" s="13">
        <f t="shared" ca="1" si="27"/>
        <v>1.00590672</v>
      </c>
      <c r="I42" s="12">
        <f t="shared" si="28"/>
        <v>0.04</v>
      </c>
      <c r="J42" s="30">
        <f t="shared" si="12"/>
        <v>45441</v>
      </c>
      <c r="K42" s="2">
        <f t="shared" si="13"/>
        <v>15</v>
      </c>
      <c r="L42" s="15">
        <f t="shared" si="14"/>
        <v>15</v>
      </c>
      <c r="M42" s="11">
        <f t="shared" si="3"/>
        <v>1.0023372930000001</v>
      </c>
      <c r="N42" s="11">
        <f t="shared" ca="1" si="4"/>
        <v>1.008257819</v>
      </c>
      <c r="O42" s="15">
        <f t="shared" si="15"/>
        <v>0</v>
      </c>
      <c r="P42" s="13">
        <f t="shared" ca="1" si="5"/>
        <v>4.8954821700000002</v>
      </c>
      <c r="Q42" s="19">
        <f t="shared" si="6"/>
        <v>0</v>
      </c>
      <c r="R42" s="13">
        <f t="shared" si="16"/>
        <v>0</v>
      </c>
      <c r="S42" s="4" t="str">
        <f t="shared" si="17"/>
        <v>A+J=</v>
      </c>
      <c r="T42" s="30">
        <f t="shared" si="18"/>
        <v>45468</v>
      </c>
      <c r="U42" s="4"/>
      <c r="V42" s="79"/>
      <c r="W42" s="63"/>
      <c r="X42" s="82"/>
      <c r="Y42" s="73"/>
      <c r="Z42" s="82"/>
      <c r="AA42" s="82"/>
      <c r="AB42" s="80"/>
      <c r="AC42" s="82"/>
      <c r="AD42" s="79"/>
      <c r="AE42" s="81"/>
      <c r="AF42" s="63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</row>
    <row r="43" spans="1:130" x14ac:dyDescent="0.15">
      <c r="A43" s="36">
        <f t="shared" si="9"/>
        <v>45464</v>
      </c>
      <c r="B43" s="14">
        <f t="shared" ca="1" si="24"/>
        <v>598.05320155000004</v>
      </c>
      <c r="C43" s="6">
        <f t="shared" si="10"/>
        <v>592.82992000000002</v>
      </c>
      <c r="D43" s="12">
        <f ca="1">IF(A43&lt;$B$1,VLOOKUP(A43,[1]DI!$A$4:$B$15000,2,FALSE),0)</f>
        <v>0.104</v>
      </c>
      <c r="E43" s="13">
        <f t="shared" ca="1" si="25"/>
        <v>1.0003926999999999</v>
      </c>
      <c r="F43" s="13">
        <f ca="1">(TRUNC(PRODUCT($E$12:$E42),16))</f>
        <v>1.00867511670592</v>
      </c>
      <c r="G43" s="13">
        <f t="shared" ca="1" si="26"/>
        <v>1.0023585144109</v>
      </c>
      <c r="H43" s="13">
        <f t="shared" ca="1" si="27"/>
        <v>1.0063017400000001</v>
      </c>
      <c r="I43" s="12">
        <f t="shared" si="28"/>
        <v>0.04</v>
      </c>
      <c r="J43" s="30">
        <f t="shared" si="12"/>
        <v>45441</v>
      </c>
      <c r="K43" s="2">
        <f t="shared" si="13"/>
        <v>16</v>
      </c>
      <c r="L43" s="15">
        <f t="shared" si="14"/>
        <v>16</v>
      </c>
      <c r="M43" s="11">
        <f t="shared" si="3"/>
        <v>1.0024933069999999</v>
      </c>
      <c r="N43" s="11">
        <f t="shared" ca="1" si="4"/>
        <v>1.0088107589999999</v>
      </c>
      <c r="O43" s="15">
        <f t="shared" si="15"/>
        <v>0</v>
      </c>
      <c r="P43" s="13">
        <f t="shared" ca="1" si="5"/>
        <v>5.2232815500000003</v>
      </c>
      <c r="Q43" s="19">
        <f t="shared" si="6"/>
        <v>0</v>
      </c>
      <c r="R43" s="13">
        <f t="shared" si="16"/>
        <v>0</v>
      </c>
      <c r="S43" s="4" t="str">
        <f t="shared" si="17"/>
        <v>A+J=</v>
      </c>
      <c r="T43" s="30">
        <f t="shared" si="18"/>
        <v>45468</v>
      </c>
      <c r="U43" s="4"/>
      <c r="V43" s="79"/>
      <c r="W43" s="63"/>
      <c r="X43" s="82"/>
      <c r="Y43" s="73"/>
      <c r="Z43" s="82"/>
      <c r="AA43" s="82"/>
      <c r="AB43" s="80"/>
      <c r="AC43" s="82"/>
      <c r="AD43" s="79"/>
      <c r="AE43" s="81"/>
      <c r="AF43" s="63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</row>
    <row r="44" spans="1:130" x14ac:dyDescent="0.15">
      <c r="A44" s="36">
        <f t="shared" si="9"/>
        <v>45465</v>
      </c>
      <c r="B44" s="14">
        <f t="shared" ca="1" si="24"/>
        <v>598.38117758999999</v>
      </c>
      <c r="C44" s="6">
        <f t="shared" si="10"/>
        <v>592.82992000000002</v>
      </c>
      <c r="D44" s="12">
        <f ca="1">IF(A44&lt;$B$1,VLOOKUP(A44,[1]DI!$A$4:$B$15000,2,FALSE),0)</f>
        <v>0</v>
      </c>
      <c r="E44" s="13">
        <f t="shared" ca="1" si="25"/>
        <v>1</v>
      </c>
      <c r="F44" s="13">
        <f ca="1">(TRUNC(PRODUCT($E$12:$E43),16))</f>
        <v>1.00907122342425</v>
      </c>
      <c r="G44" s="13">
        <f t="shared" ca="1" si="26"/>
        <v>1.0023585144109</v>
      </c>
      <c r="H44" s="13">
        <f t="shared" ca="1" si="27"/>
        <v>1.0066969100000001</v>
      </c>
      <c r="I44" s="12">
        <f t="shared" si="28"/>
        <v>0.04</v>
      </c>
      <c r="J44" s="30">
        <f t="shared" si="12"/>
        <v>45441</v>
      </c>
      <c r="K44" s="2">
        <f t="shared" si="13"/>
        <v>16</v>
      </c>
      <c r="L44" s="15">
        <f t="shared" si="14"/>
        <v>17</v>
      </c>
      <c r="M44" s="11">
        <f t="shared" si="3"/>
        <v>1.002649345</v>
      </c>
      <c r="N44" s="11">
        <f t="shared" ca="1" si="4"/>
        <v>1.0093639969999999</v>
      </c>
      <c r="O44" s="15">
        <f t="shared" si="15"/>
        <v>0</v>
      </c>
      <c r="P44" s="13">
        <f t="shared" ca="1" si="5"/>
        <v>5.5512575899999996</v>
      </c>
      <c r="Q44" s="19">
        <f t="shared" si="6"/>
        <v>0</v>
      </c>
      <c r="R44" s="13">
        <f t="shared" si="16"/>
        <v>0</v>
      </c>
      <c r="S44" s="4" t="str">
        <f t="shared" si="17"/>
        <v>A+J=</v>
      </c>
      <c r="T44" s="30">
        <f t="shared" si="18"/>
        <v>45468</v>
      </c>
      <c r="U44" s="4"/>
      <c r="V44" s="79"/>
      <c r="W44" s="63"/>
      <c r="X44" s="82"/>
      <c r="Y44" s="73"/>
      <c r="Z44" s="82"/>
      <c r="AA44" s="82"/>
      <c r="AB44" s="80"/>
      <c r="AC44" s="82"/>
      <c r="AD44" s="79"/>
      <c r="AE44" s="81"/>
      <c r="AF44" s="63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</row>
    <row r="45" spans="1:130" x14ac:dyDescent="0.15">
      <c r="A45" s="36">
        <f t="shared" si="9"/>
        <v>45466</v>
      </c>
      <c r="B45" s="14">
        <f t="shared" ca="1" si="24"/>
        <v>598.38117758999999</v>
      </c>
      <c r="C45" s="6">
        <f t="shared" si="10"/>
        <v>592.82992000000002</v>
      </c>
      <c r="D45" s="12">
        <f ca="1">IF(A45&lt;$B$1,VLOOKUP(A45,[1]DI!$A$4:$B$15000,2,FALSE),0)</f>
        <v>0</v>
      </c>
      <c r="E45" s="13">
        <f t="shared" ca="1" si="25"/>
        <v>1</v>
      </c>
      <c r="F45" s="13">
        <f ca="1">(TRUNC(PRODUCT($E$12:$E44),16))</f>
        <v>1.00907122342425</v>
      </c>
      <c r="G45" s="13">
        <f t="shared" ca="1" si="26"/>
        <v>1.0023585144109</v>
      </c>
      <c r="H45" s="13">
        <f t="shared" ca="1" si="27"/>
        <v>1.0066969100000001</v>
      </c>
      <c r="I45" s="12">
        <f t="shared" si="28"/>
        <v>0.04</v>
      </c>
      <c r="J45" s="30">
        <f t="shared" si="12"/>
        <v>45441</v>
      </c>
      <c r="K45" s="2">
        <f t="shared" si="13"/>
        <v>16</v>
      </c>
      <c r="L45" s="15">
        <f t="shared" si="14"/>
        <v>17</v>
      </c>
      <c r="M45" s="11">
        <f t="shared" si="3"/>
        <v>1.002649345</v>
      </c>
      <c r="N45" s="11">
        <f t="shared" ca="1" si="4"/>
        <v>1.0093639969999999</v>
      </c>
      <c r="O45" s="15">
        <f t="shared" si="15"/>
        <v>0</v>
      </c>
      <c r="P45" s="13">
        <f t="shared" ca="1" si="5"/>
        <v>5.5512575899999996</v>
      </c>
      <c r="Q45" s="19">
        <f t="shared" si="6"/>
        <v>0</v>
      </c>
      <c r="R45" s="13">
        <f t="shared" si="16"/>
        <v>0</v>
      </c>
      <c r="S45" s="4" t="str">
        <f t="shared" si="17"/>
        <v>A+J=</v>
      </c>
      <c r="T45" s="30">
        <f t="shared" si="18"/>
        <v>45468</v>
      </c>
      <c r="U45" s="4"/>
      <c r="V45" s="79"/>
      <c r="W45" s="63"/>
      <c r="X45" s="82"/>
      <c r="Y45" s="73"/>
      <c r="Z45" s="82"/>
      <c r="AA45" s="82"/>
      <c r="AB45" s="80"/>
      <c r="AC45" s="82"/>
      <c r="AD45" s="79"/>
      <c r="AE45" s="81"/>
      <c r="AF45" s="63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</row>
    <row r="46" spans="1:130" x14ac:dyDescent="0.15">
      <c r="A46" s="36">
        <f t="shared" si="9"/>
        <v>45467</v>
      </c>
      <c r="B46" s="14">
        <f t="shared" ca="1" si="24"/>
        <v>598.38117758999999</v>
      </c>
      <c r="C46" s="6">
        <f t="shared" si="10"/>
        <v>592.82992000000002</v>
      </c>
      <c r="D46" s="12">
        <f ca="1">IF(A46&lt;$B$1,VLOOKUP(A46,[1]DI!$A$4:$B$15000,2,FALSE),0)</f>
        <v>0.104</v>
      </c>
      <c r="E46" s="13">
        <f t="shared" ca="1" si="25"/>
        <v>1.0003926999999999</v>
      </c>
      <c r="F46" s="13">
        <f ca="1">(TRUNC(PRODUCT($E$12:$E45),16))</f>
        <v>1.00907122342425</v>
      </c>
      <c r="G46" s="13">
        <f t="shared" ca="1" si="26"/>
        <v>1.0023585144109</v>
      </c>
      <c r="H46" s="13">
        <f t="shared" ca="1" si="27"/>
        <v>1.0066969100000001</v>
      </c>
      <c r="I46" s="12">
        <f t="shared" si="28"/>
        <v>0.04</v>
      </c>
      <c r="J46" s="30">
        <f t="shared" si="12"/>
        <v>45441</v>
      </c>
      <c r="K46" s="2">
        <f t="shared" si="13"/>
        <v>17</v>
      </c>
      <c r="L46" s="15">
        <f t="shared" si="14"/>
        <v>17</v>
      </c>
      <c r="M46" s="11">
        <f t="shared" si="3"/>
        <v>1.002649345</v>
      </c>
      <c r="N46" s="11">
        <f t="shared" ca="1" si="4"/>
        <v>1.0093639969999999</v>
      </c>
      <c r="O46" s="15">
        <f t="shared" si="15"/>
        <v>0</v>
      </c>
      <c r="P46" s="13">
        <f t="shared" ca="1" si="5"/>
        <v>5.5512575899999996</v>
      </c>
      <c r="Q46" s="19">
        <f t="shared" si="6"/>
        <v>0</v>
      </c>
      <c r="R46" s="13">
        <f t="shared" si="16"/>
        <v>0</v>
      </c>
      <c r="S46" s="4" t="str">
        <f t="shared" si="17"/>
        <v>A+J=</v>
      </c>
      <c r="T46" s="30">
        <f t="shared" si="18"/>
        <v>45468</v>
      </c>
      <c r="U46" s="4"/>
      <c r="V46" s="79"/>
      <c r="W46" s="63"/>
      <c r="X46" s="82"/>
      <c r="Y46" s="73"/>
      <c r="Z46" s="82"/>
      <c r="AA46" s="82"/>
      <c r="AB46" s="80"/>
      <c r="AC46" s="82"/>
      <c r="AD46" s="79"/>
      <c r="AE46" s="81"/>
      <c r="AF46" s="63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</row>
    <row r="47" spans="1:130" x14ac:dyDescent="0.15">
      <c r="A47" s="36">
        <f t="shared" si="9"/>
        <v>45468</v>
      </c>
      <c r="B47" s="14">
        <f t="shared" ca="1" si="24"/>
        <v>598.70933680999997</v>
      </c>
      <c r="C47" s="6">
        <f t="shared" si="10"/>
        <v>592.82992000000002</v>
      </c>
      <c r="D47" s="12">
        <f ca="1">IF(A47&lt;$B$1,VLOOKUP(A47,[1]DI!$A$4:$B$15000,2,FALSE),0)</f>
        <v>0.104</v>
      </c>
      <c r="E47" s="13">
        <f t="shared" ca="1" si="25"/>
        <v>1.0003926999999999</v>
      </c>
      <c r="F47" s="13">
        <f ca="1">(TRUNC(PRODUCT($E$12:$E46),16))</f>
        <v>1.00946748569369</v>
      </c>
      <c r="G47" s="13">
        <f t="shared" ca="1" si="26"/>
        <v>1.0023585144109</v>
      </c>
      <c r="H47" s="13">
        <f t="shared" ca="1" si="27"/>
        <v>1.00709224</v>
      </c>
      <c r="I47" s="12">
        <f t="shared" si="28"/>
        <v>0.04</v>
      </c>
      <c r="J47" s="30">
        <f t="shared" si="12"/>
        <v>45441</v>
      </c>
      <c r="K47" s="2">
        <f t="shared" si="13"/>
        <v>18</v>
      </c>
      <c r="L47" s="15">
        <f t="shared" si="14"/>
        <v>18</v>
      </c>
      <c r="M47" s="11">
        <f t="shared" si="3"/>
        <v>1.0028054070000001</v>
      </c>
      <c r="N47" s="11">
        <f t="shared" ca="1" si="4"/>
        <v>1.0099175439999999</v>
      </c>
      <c r="O47" s="15">
        <f t="shared" si="15"/>
        <v>2</v>
      </c>
      <c r="P47" s="13">
        <f t="shared" ca="1" si="5"/>
        <v>5.8794168100000004</v>
      </c>
      <c r="Q47" s="19">
        <f t="shared" si="6"/>
        <v>0.27573599999999998</v>
      </c>
      <c r="R47" s="13">
        <f t="shared" si="16"/>
        <v>163.46455082</v>
      </c>
      <c r="S47" s="4" t="str">
        <f t="shared" si="17"/>
        <v>A+J=</v>
      </c>
      <c r="T47" s="30">
        <f t="shared" si="18"/>
        <v>45468</v>
      </c>
      <c r="U47" s="4"/>
      <c r="V47" s="79"/>
      <c r="W47" s="63"/>
      <c r="X47" s="82"/>
      <c r="Y47" s="73"/>
      <c r="Z47" s="82"/>
      <c r="AA47" s="82"/>
      <c r="AB47" s="80"/>
      <c r="AC47" s="82"/>
      <c r="AD47" s="79"/>
      <c r="AE47" s="81"/>
      <c r="AF47" s="63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</row>
    <row r="48" spans="1:130" x14ac:dyDescent="0.15">
      <c r="A48" s="36">
        <f t="shared" si="9"/>
        <v>45469</v>
      </c>
      <c r="B48" s="14">
        <f t="shared" ca="1" si="24"/>
        <v>429.60083787000002</v>
      </c>
      <c r="C48" s="6">
        <f t="shared" si="10"/>
        <v>429.36536918000002</v>
      </c>
      <c r="D48" s="12">
        <f ca="1">IF(A48&lt;$B$1,VLOOKUP(A48,[1]DI!$A$4:$B$15000,2,FALSE),0)</f>
        <v>0.104</v>
      </c>
      <c r="E48" s="13">
        <f t="shared" ca="1" si="25"/>
        <v>1.0003926999999999</v>
      </c>
      <c r="F48" s="13">
        <f ca="1">(TRUNC(PRODUCT($E$12:$E47),16))</f>
        <v>1.0098639035753201</v>
      </c>
      <c r="G48" s="13">
        <f t="shared" ca="1" si="26"/>
        <v>1.00946748569369</v>
      </c>
      <c r="H48" s="13">
        <f t="shared" ca="1" si="27"/>
        <v>1.0003926999999999</v>
      </c>
      <c r="I48" s="12">
        <f t="shared" si="28"/>
        <v>0.04</v>
      </c>
      <c r="J48" s="30">
        <f t="shared" si="12"/>
        <v>45468</v>
      </c>
      <c r="K48" s="2">
        <f t="shared" si="13"/>
        <v>1</v>
      </c>
      <c r="L48" s="15">
        <f t="shared" si="14"/>
        <v>1</v>
      </c>
      <c r="M48" s="11">
        <f t="shared" si="3"/>
        <v>1.00015565</v>
      </c>
      <c r="N48" s="11">
        <f t="shared" ca="1" si="4"/>
        <v>1.000548411</v>
      </c>
      <c r="O48" s="15">
        <f t="shared" si="15"/>
        <v>0</v>
      </c>
      <c r="P48" s="13">
        <f t="shared" ca="1" si="5"/>
        <v>0.23546869000000001</v>
      </c>
      <c r="Q48" s="19">
        <f t="shared" si="6"/>
        <v>0</v>
      </c>
      <c r="R48" s="13">
        <f t="shared" si="16"/>
        <v>0</v>
      </c>
      <c r="S48" s="4" t="str">
        <f t="shared" si="17"/>
        <v>A+J=</v>
      </c>
      <c r="T48" s="30">
        <f t="shared" si="18"/>
        <v>45498</v>
      </c>
      <c r="U48" s="4"/>
      <c r="V48" s="79"/>
      <c r="W48" s="63"/>
      <c r="X48" s="82"/>
      <c r="Y48" s="73"/>
      <c r="Z48" s="82"/>
      <c r="AA48" s="82"/>
      <c r="AB48" s="80"/>
      <c r="AC48" s="82"/>
      <c r="AD48" s="79"/>
      <c r="AE48" s="81"/>
      <c r="AF48" s="63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</row>
    <row r="49" spans="1:130" x14ac:dyDescent="0.15">
      <c r="A49" s="36">
        <f t="shared" si="9"/>
        <v>45470</v>
      </c>
      <c r="B49" s="14">
        <f t="shared" ca="1" si="24"/>
        <v>429.83643408</v>
      </c>
      <c r="C49" s="6">
        <f t="shared" si="10"/>
        <v>429.36536918000002</v>
      </c>
      <c r="D49" s="12">
        <f ca="1">IF(A49&lt;$B$1,VLOOKUP(A49,[1]DI!$A$4:$B$15000,2,FALSE),0)</f>
        <v>0.104</v>
      </c>
      <c r="E49" s="13">
        <f t="shared" ca="1" si="25"/>
        <v>1.0003926999999999</v>
      </c>
      <c r="F49" s="13">
        <f ca="1">(TRUNC(PRODUCT($E$12:$E48),16))</f>
        <v>1.0102604771302499</v>
      </c>
      <c r="G49" s="13">
        <f t="shared" ca="1" si="26"/>
        <v>1.00946748569369</v>
      </c>
      <c r="H49" s="13">
        <f t="shared" ca="1" si="27"/>
        <v>1.00078555</v>
      </c>
      <c r="I49" s="12">
        <f t="shared" si="28"/>
        <v>0.04</v>
      </c>
      <c r="J49" s="30">
        <f t="shared" si="12"/>
        <v>45468</v>
      </c>
      <c r="K49" s="2">
        <f t="shared" si="13"/>
        <v>2</v>
      </c>
      <c r="L49" s="15">
        <f t="shared" si="14"/>
        <v>2</v>
      </c>
      <c r="M49" s="11">
        <f t="shared" si="3"/>
        <v>1.0003113239999999</v>
      </c>
      <c r="N49" s="11">
        <f t="shared" ca="1" si="4"/>
        <v>1.001097119</v>
      </c>
      <c r="O49" s="15">
        <f t="shared" si="15"/>
        <v>0</v>
      </c>
      <c r="P49" s="13">
        <f t="shared" ca="1" si="5"/>
        <v>0.47106490000000001</v>
      </c>
      <c r="Q49" s="19">
        <f t="shared" si="6"/>
        <v>0</v>
      </c>
      <c r="R49" s="13">
        <f t="shared" si="16"/>
        <v>0</v>
      </c>
      <c r="S49" s="4" t="str">
        <f t="shared" si="17"/>
        <v>A+J=</v>
      </c>
      <c r="T49" s="30">
        <f t="shared" si="18"/>
        <v>45498</v>
      </c>
      <c r="U49" s="4"/>
      <c r="V49" s="79"/>
      <c r="W49" s="63"/>
      <c r="X49" s="82"/>
      <c r="Y49" s="73"/>
      <c r="Z49" s="82"/>
      <c r="AA49" s="82"/>
      <c r="AB49" s="80"/>
      <c r="AC49" s="82"/>
      <c r="AD49" s="79"/>
      <c r="AE49" s="81"/>
      <c r="AF49" s="63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</row>
    <row r="50" spans="1:130" x14ac:dyDescent="0.15">
      <c r="A50" s="36">
        <f t="shared" si="9"/>
        <v>45471</v>
      </c>
      <c r="B50" s="14">
        <f t="shared" ca="1" si="24"/>
        <v>430.07216125000002</v>
      </c>
      <c r="C50" s="6">
        <f t="shared" si="10"/>
        <v>429.36536918000002</v>
      </c>
      <c r="D50" s="12">
        <f ca="1">IF(A50&lt;$B$1,VLOOKUP(A50,[1]DI!$A$4:$B$15000,2,FALSE),0)</f>
        <v>0.104</v>
      </c>
      <c r="E50" s="13">
        <f t="shared" ca="1" si="25"/>
        <v>1.0003926999999999</v>
      </c>
      <c r="F50" s="13">
        <f ca="1">(TRUNC(PRODUCT($E$12:$E49),16))</f>
        <v>1.01065720641962</v>
      </c>
      <c r="G50" s="13">
        <f t="shared" ca="1" si="26"/>
        <v>1.00946748569369</v>
      </c>
      <c r="H50" s="13">
        <f t="shared" ca="1" si="27"/>
        <v>1.0011785600000001</v>
      </c>
      <c r="I50" s="12">
        <f t="shared" si="28"/>
        <v>0.04</v>
      </c>
      <c r="J50" s="30">
        <f t="shared" si="12"/>
        <v>45468</v>
      </c>
      <c r="K50" s="2">
        <f t="shared" si="13"/>
        <v>3</v>
      </c>
      <c r="L50" s="15">
        <f t="shared" si="14"/>
        <v>3</v>
      </c>
      <c r="M50" s="11">
        <f t="shared" si="3"/>
        <v>1.000467022</v>
      </c>
      <c r="N50" s="11">
        <f t="shared" ca="1" si="4"/>
        <v>1.0016461320000001</v>
      </c>
      <c r="O50" s="15">
        <f t="shared" si="15"/>
        <v>0</v>
      </c>
      <c r="P50" s="13">
        <f t="shared" ca="1" si="5"/>
        <v>0.70679206999999999</v>
      </c>
      <c r="Q50" s="19">
        <f t="shared" si="6"/>
        <v>0</v>
      </c>
      <c r="R50" s="13">
        <f t="shared" si="16"/>
        <v>0</v>
      </c>
      <c r="S50" s="4" t="str">
        <f t="shared" si="17"/>
        <v>A+J=</v>
      </c>
      <c r="T50" s="30">
        <f t="shared" si="18"/>
        <v>45498</v>
      </c>
      <c r="U50" s="4"/>
      <c r="V50" s="79"/>
      <c r="W50" s="63"/>
      <c r="X50" s="82"/>
      <c r="Y50" s="73"/>
      <c r="Z50" s="82"/>
      <c r="AA50" s="82"/>
      <c r="AB50" s="80"/>
      <c r="AC50" s="82"/>
      <c r="AD50" s="79"/>
      <c r="AE50" s="81"/>
      <c r="AF50" s="63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</row>
    <row r="51" spans="1:130" x14ac:dyDescent="0.15">
      <c r="A51" s="36">
        <f t="shared" si="9"/>
        <v>45472</v>
      </c>
      <c r="B51" s="14">
        <f t="shared" ca="1" si="24"/>
        <v>430.30802109000001</v>
      </c>
      <c r="C51" s="6">
        <f t="shared" si="10"/>
        <v>429.36536918000002</v>
      </c>
      <c r="D51" s="12">
        <f ca="1">IF(A51&lt;$B$1,VLOOKUP(A51,[1]DI!$A$4:$B$15000,2,FALSE),0)</f>
        <v>0</v>
      </c>
      <c r="E51" s="13">
        <f t="shared" ca="1" si="25"/>
        <v>1</v>
      </c>
      <c r="F51" s="13">
        <f ca="1">(TRUNC(PRODUCT($E$12:$E50),16))</f>
        <v>1.01105409150458</v>
      </c>
      <c r="G51" s="13">
        <f t="shared" ca="1" si="26"/>
        <v>1.00946748569369</v>
      </c>
      <c r="H51" s="13">
        <f t="shared" ca="1" si="27"/>
        <v>1.00157173</v>
      </c>
      <c r="I51" s="12">
        <f t="shared" si="28"/>
        <v>0.04</v>
      </c>
      <c r="J51" s="30">
        <f t="shared" si="12"/>
        <v>45468</v>
      </c>
      <c r="K51" s="2">
        <f t="shared" si="13"/>
        <v>3</v>
      </c>
      <c r="L51" s="15">
        <f t="shared" si="14"/>
        <v>4</v>
      </c>
      <c r="M51" s="11">
        <f t="shared" si="3"/>
        <v>1.000622745</v>
      </c>
      <c r="N51" s="11">
        <f t="shared" ca="1" si="4"/>
        <v>1.002195454</v>
      </c>
      <c r="O51" s="15">
        <f t="shared" si="15"/>
        <v>0</v>
      </c>
      <c r="P51" s="13">
        <f t="shared" ca="1" si="5"/>
        <v>0.94265191000000004</v>
      </c>
      <c r="Q51" s="19">
        <f t="shared" si="6"/>
        <v>0</v>
      </c>
      <c r="R51" s="13">
        <f t="shared" si="16"/>
        <v>0</v>
      </c>
      <c r="S51" s="4" t="str">
        <f t="shared" si="17"/>
        <v>A+J=</v>
      </c>
      <c r="T51" s="30">
        <f t="shared" si="18"/>
        <v>45498</v>
      </c>
      <c r="U51" s="4"/>
      <c r="V51" s="79"/>
      <c r="W51" s="63"/>
      <c r="X51" s="82"/>
      <c r="Y51" s="73"/>
      <c r="Z51" s="82"/>
      <c r="AA51" s="82"/>
      <c r="AB51" s="80"/>
      <c r="AC51" s="82"/>
      <c r="AD51" s="79"/>
      <c r="AE51" s="81"/>
      <c r="AF51" s="63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</row>
    <row r="52" spans="1:130" x14ac:dyDescent="0.15">
      <c r="A52" s="36">
        <f t="shared" si="9"/>
        <v>45473</v>
      </c>
      <c r="B52" s="14">
        <f t="shared" ca="1" si="24"/>
        <v>430.30802109000001</v>
      </c>
      <c r="C52" s="6">
        <f t="shared" si="10"/>
        <v>429.36536918000002</v>
      </c>
      <c r="D52" s="12">
        <f ca="1">IF(A52&lt;$B$1,VLOOKUP(A52,[1]DI!$A$4:$B$15000,2,FALSE),0)</f>
        <v>0</v>
      </c>
      <c r="E52" s="13">
        <f t="shared" ca="1" si="25"/>
        <v>1</v>
      </c>
      <c r="F52" s="13">
        <f ca="1">(TRUNC(PRODUCT($E$12:$E51),16))</f>
        <v>1.01105409150458</v>
      </c>
      <c r="G52" s="13">
        <f t="shared" ca="1" si="26"/>
        <v>1.00946748569369</v>
      </c>
      <c r="H52" s="13">
        <f t="shared" ca="1" si="27"/>
        <v>1.00157173</v>
      </c>
      <c r="I52" s="12">
        <f t="shared" si="28"/>
        <v>0.04</v>
      </c>
      <c r="J52" s="30">
        <f t="shared" si="12"/>
        <v>45468</v>
      </c>
      <c r="K52" s="2">
        <f t="shared" si="13"/>
        <v>3</v>
      </c>
      <c r="L52" s="15">
        <f t="shared" si="14"/>
        <v>4</v>
      </c>
      <c r="M52" s="11">
        <f t="shared" si="3"/>
        <v>1.000622745</v>
      </c>
      <c r="N52" s="11">
        <f t="shared" ca="1" si="4"/>
        <v>1.002195454</v>
      </c>
      <c r="O52" s="15">
        <f t="shared" si="15"/>
        <v>0</v>
      </c>
      <c r="P52" s="13">
        <f t="shared" ca="1" si="5"/>
        <v>0.94265191000000004</v>
      </c>
      <c r="Q52" s="19">
        <f t="shared" si="6"/>
        <v>0</v>
      </c>
      <c r="R52" s="13">
        <f t="shared" si="16"/>
        <v>0</v>
      </c>
      <c r="S52" s="4" t="str">
        <f t="shared" si="17"/>
        <v>A+J=</v>
      </c>
      <c r="T52" s="30">
        <f t="shared" si="18"/>
        <v>45498</v>
      </c>
      <c r="U52" s="4"/>
      <c r="V52" s="79"/>
      <c r="W52" s="63"/>
      <c r="X52" s="82"/>
      <c r="Y52" s="73"/>
      <c r="Z52" s="82"/>
      <c r="AA52" s="82"/>
      <c r="AB52" s="80"/>
      <c r="AC52" s="82"/>
      <c r="AD52" s="79"/>
      <c r="AE52" s="81"/>
      <c r="AF52" s="63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</row>
    <row r="53" spans="1:130" x14ac:dyDescent="0.15">
      <c r="A53" s="36">
        <f t="shared" si="9"/>
        <v>45474</v>
      </c>
      <c r="B53" s="14">
        <f t="shared" ca="1" si="24"/>
        <v>430.30802109000001</v>
      </c>
      <c r="C53" s="6">
        <f t="shared" si="10"/>
        <v>429.36536918000002</v>
      </c>
      <c r="D53" s="12">
        <f ca="1">IF(A53&lt;$B$1,VLOOKUP(A53,[1]DI!$A$4:$B$15000,2,FALSE),0)</f>
        <v>0.104</v>
      </c>
      <c r="E53" s="13">
        <f t="shared" ca="1" si="25"/>
        <v>1.0003926999999999</v>
      </c>
      <c r="F53" s="13">
        <f ca="1">(TRUNC(PRODUCT($E$12:$E52),16))</f>
        <v>1.01105409150458</v>
      </c>
      <c r="G53" s="13">
        <f t="shared" ca="1" si="26"/>
        <v>1.00946748569369</v>
      </c>
      <c r="H53" s="13">
        <f t="shared" ca="1" si="27"/>
        <v>1.00157173</v>
      </c>
      <c r="I53" s="12">
        <f t="shared" si="28"/>
        <v>0.04</v>
      </c>
      <c r="J53" s="30">
        <f t="shared" si="12"/>
        <v>45468</v>
      </c>
      <c r="K53" s="2">
        <f t="shared" si="13"/>
        <v>4</v>
      </c>
      <c r="L53" s="15">
        <f t="shared" si="14"/>
        <v>4</v>
      </c>
      <c r="M53" s="11">
        <f t="shared" si="3"/>
        <v>1.000622745</v>
      </c>
      <c r="N53" s="11">
        <f t="shared" ca="1" si="4"/>
        <v>1.002195454</v>
      </c>
      <c r="O53" s="15">
        <f t="shared" si="15"/>
        <v>0</v>
      </c>
      <c r="P53" s="13">
        <f t="shared" ca="1" si="5"/>
        <v>0.94265191000000004</v>
      </c>
      <c r="Q53" s="19">
        <f t="shared" si="6"/>
        <v>0</v>
      </c>
      <c r="R53" s="13">
        <f t="shared" si="16"/>
        <v>0</v>
      </c>
      <c r="S53" s="4" t="str">
        <f t="shared" si="17"/>
        <v>A+J=</v>
      </c>
      <c r="T53" s="30">
        <f t="shared" si="18"/>
        <v>45498</v>
      </c>
      <c r="U53" s="4"/>
      <c r="V53" s="79"/>
      <c r="W53" s="63"/>
      <c r="X53" s="65"/>
      <c r="Y53" s="73"/>
      <c r="Z53" s="82"/>
      <c r="AA53" s="82"/>
      <c r="AB53" s="80"/>
      <c r="AC53" s="82"/>
      <c r="AD53" s="79"/>
      <c r="AE53" s="81"/>
      <c r="AF53" s="63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</row>
    <row r="54" spans="1:130" x14ac:dyDescent="0.15">
      <c r="A54" s="36">
        <f t="shared" si="9"/>
        <v>45475</v>
      </c>
      <c r="B54" s="14">
        <f t="shared" ca="1" si="24"/>
        <v>430.54400373000004</v>
      </c>
      <c r="C54" s="6">
        <f t="shared" si="10"/>
        <v>429.36536918000002</v>
      </c>
      <c r="D54" s="12">
        <f ca="1">IF(A54&lt;$B$1,VLOOKUP(A54,[1]DI!$A$4:$B$15000,2,FALSE),0)</f>
        <v>0.104</v>
      </c>
      <c r="E54" s="13">
        <f t="shared" ca="1" si="25"/>
        <v>1.0003926999999999</v>
      </c>
      <c r="F54" s="13">
        <f ca="1">(TRUNC(PRODUCT($E$12:$E53),16))</f>
        <v>1.01145113244632</v>
      </c>
      <c r="G54" s="13">
        <f t="shared" ca="1" si="26"/>
        <v>1.00946748569369</v>
      </c>
      <c r="H54" s="13">
        <f t="shared" ca="1" si="27"/>
        <v>1.00196504</v>
      </c>
      <c r="I54" s="12">
        <f t="shared" si="28"/>
        <v>0.04</v>
      </c>
      <c r="J54" s="30">
        <f t="shared" si="12"/>
        <v>45468</v>
      </c>
      <c r="K54" s="2">
        <f t="shared" si="13"/>
        <v>5</v>
      </c>
      <c r="L54" s="15">
        <f t="shared" si="14"/>
        <v>5</v>
      </c>
      <c r="M54" s="11">
        <f t="shared" si="3"/>
        <v>1.000778492</v>
      </c>
      <c r="N54" s="11">
        <f t="shared" ca="1" si="4"/>
        <v>1.002745062</v>
      </c>
      <c r="O54" s="15">
        <f t="shared" si="15"/>
        <v>0</v>
      </c>
      <c r="P54" s="13">
        <f t="shared" ca="1" si="5"/>
        <v>1.1786345499999999</v>
      </c>
      <c r="Q54" s="19">
        <f t="shared" si="6"/>
        <v>0</v>
      </c>
      <c r="R54" s="13">
        <f t="shared" si="16"/>
        <v>0</v>
      </c>
      <c r="S54" s="4" t="str">
        <f t="shared" si="17"/>
        <v>A+J=</v>
      </c>
      <c r="T54" s="30">
        <f t="shared" si="18"/>
        <v>45498</v>
      </c>
      <c r="U54" s="4"/>
      <c r="V54" s="79"/>
      <c r="W54" s="63"/>
      <c r="X54" s="65"/>
      <c r="Y54" s="73"/>
      <c r="Z54" s="82"/>
      <c r="AA54" s="82"/>
      <c r="AB54" s="80"/>
      <c r="AC54" s="82"/>
      <c r="AD54" s="79"/>
      <c r="AE54" s="81"/>
      <c r="AF54" s="63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</row>
    <row r="55" spans="1:130" x14ac:dyDescent="0.15">
      <c r="A55" s="36">
        <f t="shared" si="9"/>
        <v>45476</v>
      </c>
      <c r="B55" s="14">
        <f t="shared" ca="1" si="24"/>
        <v>430.78011776</v>
      </c>
      <c r="C55" s="6">
        <f t="shared" si="10"/>
        <v>429.36536918000002</v>
      </c>
      <c r="D55" s="12">
        <f ca="1">IF(A55&lt;$B$1,VLOOKUP(A55,[1]DI!$A$4:$B$15000,2,FALSE),0)</f>
        <v>0.104</v>
      </c>
      <c r="E55" s="13">
        <f t="shared" ca="1" si="25"/>
        <v>1.0003926999999999</v>
      </c>
      <c r="F55" s="13">
        <f ca="1">(TRUNC(PRODUCT($E$12:$E54),16))</f>
        <v>1.0118483293060301</v>
      </c>
      <c r="G55" s="13">
        <f t="shared" ca="1" si="26"/>
        <v>1.00946748569369</v>
      </c>
      <c r="H55" s="13">
        <f t="shared" ca="1" si="27"/>
        <v>1.0023585100000001</v>
      </c>
      <c r="I55" s="12">
        <f t="shared" si="28"/>
        <v>0.04</v>
      </c>
      <c r="J55" s="30">
        <f t="shared" si="12"/>
        <v>45468</v>
      </c>
      <c r="K55" s="2">
        <f t="shared" si="13"/>
        <v>6</v>
      </c>
      <c r="L55" s="15">
        <f t="shared" si="14"/>
        <v>6</v>
      </c>
      <c r="M55" s="11">
        <f t="shared" si="3"/>
        <v>1.000934263</v>
      </c>
      <c r="N55" s="11">
        <f t="shared" ca="1" si="4"/>
        <v>1.0032949760000001</v>
      </c>
      <c r="O55" s="15">
        <f t="shared" si="15"/>
        <v>0</v>
      </c>
      <c r="P55" s="13">
        <f t="shared" ca="1" si="5"/>
        <v>1.4147485799999999</v>
      </c>
      <c r="Q55" s="19">
        <f t="shared" si="6"/>
        <v>0</v>
      </c>
      <c r="R55" s="13">
        <f t="shared" si="16"/>
        <v>0</v>
      </c>
      <c r="S55" s="4" t="str">
        <f t="shared" si="17"/>
        <v>A+J=</v>
      </c>
      <c r="T55" s="30">
        <f t="shared" si="18"/>
        <v>45498</v>
      </c>
      <c r="U55" s="4"/>
      <c r="V55" s="79"/>
      <c r="W55" s="63"/>
      <c r="X55" s="65"/>
      <c r="Y55" s="73"/>
      <c r="Z55" s="82"/>
      <c r="AA55" s="82"/>
      <c r="AB55" s="80"/>
      <c r="AC55" s="82"/>
      <c r="AD55" s="79"/>
      <c r="AE55" s="81"/>
      <c r="AF55" s="63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</row>
    <row r="56" spans="1:130" x14ac:dyDescent="0.15">
      <c r="A56" s="36">
        <f t="shared" si="9"/>
        <v>45477</v>
      </c>
      <c r="B56" s="14">
        <f t="shared" ca="1" si="24"/>
        <v>431.01636403000003</v>
      </c>
      <c r="C56" s="6">
        <f t="shared" si="10"/>
        <v>429.36536918000002</v>
      </c>
      <c r="D56" s="12">
        <f ca="1">IF(A56&lt;$B$1,VLOOKUP(A56,[1]DI!$A$4:$B$15000,2,FALSE),0)</f>
        <v>0.104</v>
      </c>
      <c r="E56" s="13">
        <f t="shared" ca="1" si="25"/>
        <v>1.0003926999999999</v>
      </c>
      <c r="F56" s="13">
        <f ca="1">(TRUNC(PRODUCT($E$12:$E55),16))</f>
        <v>1.0122456821449499</v>
      </c>
      <c r="G56" s="13">
        <f t="shared" ca="1" si="26"/>
        <v>1.00946748569369</v>
      </c>
      <c r="H56" s="13">
        <f t="shared" ca="1" si="27"/>
        <v>1.0027521399999999</v>
      </c>
      <c r="I56" s="12">
        <f t="shared" si="28"/>
        <v>0.04</v>
      </c>
      <c r="J56" s="30">
        <f t="shared" si="12"/>
        <v>45468</v>
      </c>
      <c r="K56" s="2">
        <f t="shared" si="13"/>
        <v>7</v>
      </c>
      <c r="L56" s="15">
        <f t="shared" si="14"/>
        <v>7</v>
      </c>
      <c r="M56" s="11">
        <f t="shared" si="3"/>
        <v>1.0010900579999999</v>
      </c>
      <c r="N56" s="11">
        <f t="shared" ca="1" si="4"/>
        <v>1.003845198</v>
      </c>
      <c r="O56" s="15">
        <f t="shared" si="15"/>
        <v>0</v>
      </c>
      <c r="P56" s="13">
        <f t="shared" ca="1" si="5"/>
        <v>1.65099485</v>
      </c>
      <c r="Q56" s="19">
        <f t="shared" si="6"/>
        <v>0</v>
      </c>
      <c r="R56" s="13">
        <f t="shared" si="16"/>
        <v>0</v>
      </c>
      <c r="S56" s="4" t="str">
        <f t="shared" si="17"/>
        <v>A+J=</v>
      </c>
      <c r="T56" s="30">
        <f t="shared" si="18"/>
        <v>45498</v>
      </c>
      <c r="U56" s="4"/>
      <c r="V56" s="79"/>
      <c r="W56" s="63"/>
      <c r="X56" s="65"/>
      <c r="Y56" s="73"/>
      <c r="Z56" s="82"/>
      <c r="AA56" s="82"/>
      <c r="AB56" s="80"/>
      <c r="AC56" s="82"/>
      <c r="AD56" s="79"/>
      <c r="AE56" s="81"/>
      <c r="AF56" s="63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</row>
    <row r="57" spans="1:130" x14ac:dyDescent="0.15">
      <c r="A57" s="36">
        <f t="shared" si="9"/>
        <v>45478</v>
      </c>
      <c r="B57" s="14">
        <f t="shared" ca="1" si="24"/>
        <v>431.2527374</v>
      </c>
      <c r="C57" s="6">
        <f t="shared" si="10"/>
        <v>429.36536918000002</v>
      </c>
      <c r="D57" s="12">
        <f ca="1">IF(A57&lt;$B$1,VLOOKUP(A57,[1]DI!$A$4:$B$15000,2,FALSE),0)</f>
        <v>0.104</v>
      </c>
      <c r="E57" s="13">
        <f t="shared" ca="1" si="25"/>
        <v>1.0003926999999999</v>
      </c>
      <c r="F57" s="13">
        <f ca="1">(TRUNC(PRODUCT($E$12:$E56),16))</f>
        <v>1.0126431910243201</v>
      </c>
      <c r="G57" s="13">
        <f t="shared" ca="1" si="26"/>
        <v>1.00946748569369</v>
      </c>
      <c r="H57" s="13">
        <f t="shared" ca="1" si="27"/>
        <v>1.0031459199999999</v>
      </c>
      <c r="I57" s="12">
        <f t="shared" si="28"/>
        <v>0.04</v>
      </c>
      <c r="J57" s="30">
        <f t="shared" si="12"/>
        <v>45468</v>
      </c>
      <c r="K57" s="2">
        <f t="shared" si="13"/>
        <v>8</v>
      </c>
      <c r="L57" s="15">
        <f t="shared" si="14"/>
        <v>8</v>
      </c>
      <c r="M57" s="11">
        <f t="shared" si="3"/>
        <v>1.0012458769999999</v>
      </c>
      <c r="N57" s="11">
        <f t="shared" ca="1" si="4"/>
        <v>1.0043957160000001</v>
      </c>
      <c r="O57" s="15">
        <f t="shared" si="15"/>
        <v>0</v>
      </c>
      <c r="P57" s="13">
        <f t="shared" ca="1" si="5"/>
        <v>1.8873682199999999</v>
      </c>
      <c r="Q57" s="19">
        <f t="shared" si="6"/>
        <v>0</v>
      </c>
      <c r="R57" s="13">
        <f t="shared" si="16"/>
        <v>0</v>
      </c>
      <c r="S57" s="4" t="str">
        <f t="shared" si="17"/>
        <v>A+J=</v>
      </c>
      <c r="T57" s="30">
        <f t="shared" si="18"/>
        <v>45498</v>
      </c>
      <c r="U57" s="4"/>
      <c r="V57" s="79"/>
      <c r="W57" s="63"/>
      <c r="X57" s="65"/>
      <c r="Y57" s="73"/>
      <c r="Z57" s="82"/>
      <c r="AA57" s="82"/>
      <c r="AB57" s="80"/>
      <c r="AC57" s="82"/>
      <c r="AD57" s="79"/>
      <c r="AE57" s="81"/>
      <c r="AF57" s="63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</row>
    <row r="58" spans="1:130" x14ac:dyDescent="0.15">
      <c r="A58" s="36">
        <f t="shared" si="9"/>
        <v>45479</v>
      </c>
      <c r="B58" s="14">
        <f t="shared" ca="1" si="24"/>
        <v>431.48924344</v>
      </c>
      <c r="C58" s="6">
        <f t="shared" si="10"/>
        <v>429.36536918000002</v>
      </c>
      <c r="D58" s="12">
        <f ca="1">IF(A58&lt;$B$1,VLOOKUP(A58,[1]DI!$A$4:$B$15000,2,FALSE),0)</f>
        <v>0</v>
      </c>
      <c r="E58" s="13">
        <f t="shared" ca="1" si="25"/>
        <v>1</v>
      </c>
      <c r="F58" s="13">
        <f ca="1">(TRUNC(PRODUCT($E$12:$E57),16))</f>
        <v>1.01304085600544</v>
      </c>
      <c r="G58" s="13">
        <f t="shared" ca="1" si="26"/>
        <v>1.00946748569369</v>
      </c>
      <c r="H58" s="13">
        <f t="shared" ca="1" si="27"/>
        <v>1.0035398600000001</v>
      </c>
      <c r="I58" s="12">
        <f t="shared" si="28"/>
        <v>0.04</v>
      </c>
      <c r="J58" s="30">
        <f t="shared" si="12"/>
        <v>45468</v>
      </c>
      <c r="K58" s="2">
        <f t="shared" si="13"/>
        <v>8</v>
      </c>
      <c r="L58" s="15">
        <f t="shared" si="14"/>
        <v>9</v>
      </c>
      <c r="M58" s="11">
        <f t="shared" si="3"/>
        <v>1.0014017209999999</v>
      </c>
      <c r="N58" s="11">
        <f t="shared" ca="1" si="4"/>
        <v>1.004946543</v>
      </c>
      <c r="O58" s="15">
        <f t="shared" si="15"/>
        <v>0</v>
      </c>
      <c r="P58" s="13">
        <f t="shared" ca="1" si="5"/>
        <v>2.12387426</v>
      </c>
      <c r="Q58" s="19">
        <f t="shared" si="6"/>
        <v>0</v>
      </c>
      <c r="R58" s="13">
        <f t="shared" si="16"/>
        <v>0</v>
      </c>
      <c r="S58" s="4" t="str">
        <f t="shared" si="17"/>
        <v>A+J=</v>
      </c>
      <c r="T58" s="30">
        <f t="shared" si="18"/>
        <v>45498</v>
      </c>
      <c r="U58" s="4"/>
      <c r="V58" s="79"/>
      <c r="W58" s="63"/>
      <c r="X58" s="65"/>
      <c r="Y58" s="73"/>
      <c r="Z58" s="82"/>
      <c r="AA58" s="82"/>
      <c r="AB58" s="80"/>
      <c r="AC58" s="82"/>
      <c r="AD58" s="79"/>
      <c r="AE58" s="81"/>
      <c r="AF58" s="63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</row>
    <row r="59" spans="1:130" x14ac:dyDescent="0.15">
      <c r="A59" s="36">
        <f t="shared" si="9"/>
        <v>45480</v>
      </c>
      <c r="B59" s="14">
        <f t="shared" ca="1" si="24"/>
        <v>431.48924344</v>
      </c>
      <c r="C59" s="6">
        <f t="shared" si="10"/>
        <v>429.36536918000002</v>
      </c>
      <c r="D59" s="12">
        <f ca="1">IF(A59&lt;$B$1,VLOOKUP(A59,[1]DI!$A$4:$B$15000,2,FALSE),0)</f>
        <v>0</v>
      </c>
      <c r="E59" s="13">
        <f t="shared" ca="1" si="25"/>
        <v>1</v>
      </c>
      <c r="F59" s="13">
        <f ca="1">(TRUNC(PRODUCT($E$12:$E58),16))</f>
        <v>1.01304085600544</v>
      </c>
      <c r="G59" s="13">
        <f t="shared" ca="1" si="26"/>
        <v>1.00946748569369</v>
      </c>
      <c r="H59" s="13">
        <f t="shared" ca="1" si="27"/>
        <v>1.0035398600000001</v>
      </c>
      <c r="I59" s="12">
        <f t="shared" si="28"/>
        <v>0.04</v>
      </c>
      <c r="J59" s="30">
        <f t="shared" si="12"/>
        <v>45468</v>
      </c>
      <c r="K59" s="2">
        <f t="shared" si="13"/>
        <v>8</v>
      </c>
      <c r="L59" s="15">
        <f t="shared" si="14"/>
        <v>9</v>
      </c>
      <c r="M59" s="11">
        <f t="shared" si="3"/>
        <v>1.0014017209999999</v>
      </c>
      <c r="N59" s="11">
        <f t="shared" ca="1" si="4"/>
        <v>1.004946543</v>
      </c>
      <c r="O59" s="15">
        <f t="shared" si="15"/>
        <v>0</v>
      </c>
      <c r="P59" s="13">
        <f t="shared" ca="1" si="5"/>
        <v>2.12387426</v>
      </c>
      <c r="Q59" s="19">
        <f t="shared" si="6"/>
        <v>0</v>
      </c>
      <c r="R59" s="13">
        <f t="shared" si="16"/>
        <v>0</v>
      </c>
      <c r="S59" s="4" t="str">
        <f t="shared" si="17"/>
        <v>A+J=</v>
      </c>
      <c r="T59" s="30">
        <f t="shared" si="18"/>
        <v>45498</v>
      </c>
      <c r="U59" s="4"/>
      <c r="V59" s="79"/>
      <c r="W59" s="63"/>
      <c r="X59" s="65"/>
      <c r="Y59" s="73"/>
      <c r="Z59" s="82"/>
      <c r="AA59" s="82"/>
      <c r="AB59" s="80"/>
      <c r="AC59" s="82"/>
      <c r="AD59" s="79"/>
      <c r="AE59" s="81"/>
      <c r="AF59" s="63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</row>
    <row r="60" spans="1:130" x14ac:dyDescent="0.15">
      <c r="A60" s="36">
        <f t="shared" si="9"/>
        <v>45481</v>
      </c>
      <c r="B60" s="14">
        <f t="shared" ca="1" si="24"/>
        <v>431.48924344</v>
      </c>
      <c r="C60" s="6">
        <f t="shared" si="10"/>
        <v>429.36536918000002</v>
      </c>
      <c r="D60" s="12">
        <f ca="1">IF(A60&lt;$B$1,VLOOKUP(A60,[1]DI!$A$4:$B$15000,2,FALSE),0)</f>
        <v>0.104</v>
      </c>
      <c r="E60" s="13">
        <f t="shared" ca="1" si="25"/>
        <v>1.0003926999999999</v>
      </c>
      <c r="F60" s="13">
        <f ca="1">(TRUNC(PRODUCT($E$12:$E59),16))</f>
        <v>1.01304085600544</v>
      </c>
      <c r="G60" s="13">
        <f t="shared" ca="1" si="26"/>
        <v>1.00946748569369</v>
      </c>
      <c r="H60" s="13">
        <f t="shared" ca="1" si="27"/>
        <v>1.0035398600000001</v>
      </c>
      <c r="I60" s="12">
        <f t="shared" si="28"/>
        <v>0.04</v>
      </c>
      <c r="J60" s="30">
        <f t="shared" si="12"/>
        <v>45468</v>
      </c>
      <c r="K60" s="2">
        <f t="shared" si="13"/>
        <v>9</v>
      </c>
      <c r="L60" s="15">
        <f t="shared" si="14"/>
        <v>9</v>
      </c>
      <c r="M60" s="11">
        <f t="shared" si="3"/>
        <v>1.0014017209999999</v>
      </c>
      <c r="N60" s="11">
        <f t="shared" ca="1" si="4"/>
        <v>1.004946543</v>
      </c>
      <c r="O60" s="15">
        <f t="shared" si="15"/>
        <v>0</v>
      </c>
      <c r="P60" s="13">
        <f t="shared" ca="1" si="5"/>
        <v>2.12387426</v>
      </c>
      <c r="Q60" s="19">
        <f t="shared" si="6"/>
        <v>0</v>
      </c>
      <c r="R60" s="13">
        <f t="shared" si="16"/>
        <v>0</v>
      </c>
      <c r="S60" s="4" t="str">
        <f t="shared" si="17"/>
        <v>A+J=</v>
      </c>
      <c r="T60" s="30">
        <f t="shared" si="18"/>
        <v>45498</v>
      </c>
      <c r="U60" s="4"/>
      <c r="V60" s="79"/>
      <c r="W60" s="63"/>
      <c r="X60" s="65"/>
      <c r="Y60" s="73"/>
      <c r="Z60" s="82"/>
      <c r="AA60" s="82"/>
      <c r="AB60" s="80"/>
      <c r="AC60" s="82"/>
      <c r="AD60" s="79"/>
      <c r="AE60" s="81"/>
      <c r="AF60" s="63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</row>
    <row r="61" spans="1:130" x14ac:dyDescent="0.15">
      <c r="A61" s="36">
        <f t="shared" si="9"/>
        <v>45482</v>
      </c>
      <c r="B61" s="14">
        <f t="shared" ca="1" si="24"/>
        <v>431.72587657000003</v>
      </c>
      <c r="C61" s="6">
        <f t="shared" si="10"/>
        <v>429.36536918000002</v>
      </c>
      <c r="D61" s="12">
        <f ca="1">IF(A61&lt;$B$1,VLOOKUP(A61,[1]DI!$A$4:$B$15000,2,FALSE),0)</f>
        <v>0.104</v>
      </c>
      <c r="E61" s="13">
        <f t="shared" ca="1" si="25"/>
        <v>1.0003926999999999</v>
      </c>
      <c r="F61" s="13">
        <f ca="1">(TRUNC(PRODUCT($E$12:$E60),16))</f>
        <v>1.01343867714959</v>
      </c>
      <c r="G61" s="13">
        <f t="shared" ca="1" si="26"/>
        <v>1.00946748569369</v>
      </c>
      <c r="H61" s="13">
        <f t="shared" ca="1" si="27"/>
        <v>1.00393395</v>
      </c>
      <c r="I61" s="12">
        <f t="shared" si="28"/>
        <v>0.04</v>
      </c>
      <c r="J61" s="30">
        <f t="shared" si="12"/>
        <v>45468</v>
      </c>
      <c r="K61" s="2">
        <f t="shared" si="13"/>
        <v>10</v>
      </c>
      <c r="L61" s="15">
        <f t="shared" si="14"/>
        <v>10</v>
      </c>
      <c r="M61" s="11">
        <f t="shared" si="3"/>
        <v>1.0015575889999999</v>
      </c>
      <c r="N61" s="11">
        <f t="shared" ca="1" si="4"/>
        <v>1.0054976659999999</v>
      </c>
      <c r="O61" s="15">
        <f t="shared" si="15"/>
        <v>0</v>
      </c>
      <c r="P61" s="13">
        <f t="shared" ca="1" si="5"/>
        <v>2.36050739</v>
      </c>
      <c r="Q61" s="19">
        <f t="shared" si="6"/>
        <v>0</v>
      </c>
      <c r="R61" s="13">
        <f t="shared" si="16"/>
        <v>0</v>
      </c>
      <c r="S61" s="4" t="str">
        <f t="shared" si="17"/>
        <v>A+J=</v>
      </c>
      <c r="T61" s="30">
        <f t="shared" si="18"/>
        <v>45498</v>
      </c>
      <c r="U61" s="4"/>
      <c r="V61" s="79"/>
      <c r="W61" s="63"/>
      <c r="X61" s="65"/>
      <c r="Y61" s="73"/>
      <c r="Z61" s="82"/>
      <c r="AA61" s="82"/>
      <c r="AB61" s="80"/>
      <c r="AC61" s="82"/>
      <c r="AD61" s="79"/>
      <c r="AE61" s="81"/>
      <c r="AF61" s="63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</row>
    <row r="62" spans="1:130" x14ac:dyDescent="0.15">
      <c r="A62" s="36">
        <f t="shared" si="9"/>
        <v>45483</v>
      </c>
      <c r="B62" s="14">
        <f t="shared" ca="1" si="24"/>
        <v>431.96263808000003</v>
      </c>
      <c r="C62" s="6">
        <f t="shared" si="10"/>
        <v>429.36536918000002</v>
      </c>
      <c r="D62" s="12">
        <f ca="1">IF(A62&lt;$B$1,VLOOKUP(A62,[1]DI!$A$4:$B$15000,2,FALSE),0)</f>
        <v>0.104</v>
      </c>
      <c r="E62" s="13">
        <f t="shared" ca="1" si="25"/>
        <v>1.0003926999999999</v>
      </c>
      <c r="F62" s="13">
        <f ca="1">(TRUNC(PRODUCT($E$12:$E61),16))</f>
        <v>1.0138366545181099</v>
      </c>
      <c r="G62" s="13">
        <f t="shared" ca="1" si="26"/>
        <v>1.00946748569369</v>
      </c>
      <c r="H62" s="13">
        <f t="shared" ca="1" si="27"/>
        <v>1.0043281900000001</v>
      </c>
      <c r="I62" s="12">
        <f t="shared" si="28"/>
        <v>0.04</v>
      </c>
      <c r="J62" s="30">
        <f t="shared" si="12"/>
        <v>45468</v>
      </c>
      <c r="K62" s="2">
        <f t="shared" si="13"/>
        <v>11</v>
      </c>
      <c r="L62" s="15">
        <f t="shared" si="14"/>
        <v>11</v>
      </c>
      <c r="M62" s="11">
        <f t="shared" si="3"/>
        <v>1.001713482</v>
      </c>
      <c r="N62" s="11">
        <f t="shared" ca="1" si="4"/>
        <v>1.0060490879999999</v>
      </c>
      <c r="O62" s="15">
        <f t="shared" si="15"/>
        <v>0</v>
      </c>
      <c r="P62" s="13">
        <f t="shared" ca="1" si="5"/>
        <v>2.5972689</v>
      </c>
      <c r="Q62" s="19">
        <f t="shared" si="6"/>
        <v>0</v>
      </c>
      <c r="R62" s="13">
        <f t="shared" si="16"/>
        <v>0</v>
      </c>
      <c r="S62" s="4" t="str">
        <f t="shared" si="17"/>
        <v>A+J=</v>
      </c>
      <c r="T62" s="30">
        <f t="shared" si="18"/>
        <v>45498</v>
      </c>
      <c r="U62" s="4"/>
      <c r="V62" s="79"/>
      <c r="W62" s="63"/>
      <c r="X62" s="65"/>
      <c r="Y62" s="73"/>
      <c r="Z62" s="82"/>
      <c r="AA62" s="82"/>
      <c r="AB62" s="80"/>
      <c r="AC62" s="82"/>
      <c r="AD62" s="79"/>
      <c r="AE62" s="81"/>
      <c r="AF62" s="63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</row>
    <row r="63" spans="1:130" x14ac:dyDescent="0.15">
      <c r="A63" s="36">
        <f t="shared" si="9"/>
        <v>45484</v>
      </c>
      <c r="B63" s="14">
        <f t="shared" ca="1" si="24"/>
        <v>432.19953097000001</v>
      </c>
      <c r="C63" s="6">
        <f t="shared" si="10"/>
        <v>429.36536918000002</v>
      </c>
      <c r="D63" s="12">
        <f ca="1">IF(A63&lt;$B$1,VLOOKUP(A63,[1]DI!$A$4:$B$15000,2,FALSE),0)</f>
        <v>0.104</v>
      </c>
      <c r="E63" s="13">
        <f t="shared" ca="1" si="25"/>
        <v>1.0003926999999999</v>
      </c>
      <c r="F63" s="13">
        <f ca="1">(TRUNC(PRODUCT($E$12:$E62),16))</f>
        <v>1.0142347881723399</v>
      </c>
      <c r="G63" s="13">
        <f t="shared" ca="1" si="26"/>
        <v>1.00946748569369</v>
      </c>
      <c r="H63" s="13">
        <f t="shared" ca="1" si="27"/>
        <v>1.0047225900000001</v>
      </c>
      <c r="I63" s="12">
        <f t="shared" si="28"/>
        <v>0.04</v>
      </c>
      <c r="J63" s="30">
        <f t="shared" si="12"/>
        <v>45468</v>
      </c>
      <c r="K63" s="2">
        <f t="shared" si="13"/>
        <v>12</v>
      </c>
      <c r="L63" s="15">
        <f t="shared" si="14"/>
        <v>12</v>
      </c>
      <c r="M63" s="11">
        <f t="shared" si="3"/>
        <v>1.001869398</v>
      </c>
      <c r="N63" s="11">
        <f t="shared" ca="1" si="4"/>
        <v>1.006600816</v>
      </c>
      <c r="O63" s="15">
        <f t="shared" si="15"/>
        <v>0</v>
      </c>
      <c r="P63" s="13">
        <f t="shared" ca="1" si="5"/>
        <v>2.83416179</v>
      </c>
      <c r="Q63" s="19">
        <f t="shared" si="6"/>
        <v>0</v>
      </c>
      <c r="R63" s="13">
        <f t="shared" si="16"/>
        <v>0</v>
      </c>
      <c r="S63" s="4" t="str">
        <f t="shared" si="17"/>
        <v>A+J=</v>
      </c>
      <c r="T63" s="30">
        <f t="shared" si="18"/>
        <v>45498</v>
      </c>
      <c r="U63" s="4"/>
      <c r="V63" s="79"/>
      <c r="W63" s="63"/>
      <c r="X63" s="65"/>
      <c r="Y63" s="73"/>
      <c r="Z63" s="82"/>
      <c r="AA63" s="82"/>
      <c r="AB63" s="80"/>
      <c r="AC63" s="82"/>
      <c r="AD63" s="79"/>
      <c r="AE63" s="81"/>
      <c r="AF63" s="63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</row>
    <row r="64" spans="1:130" x14ac:dyDescent="0.15">
      <c r="A64" s="36">
        <f t="shared" si="9"/>
        <v>45485</v>
      </c>
      <c r="B64" s="14">
        <f t="shared" ca="1" si="24"/>
        <v>432.43655654000003</v>
      </c>
      <c r="C64" s="6">
        <f t="shared" si="10"/>
        <v>429.36536918000002</v>
      </c>
      <c r="D64" s="12">
        <f ca="1">IF(A64&lt;$B$1,VLOOKUP(A64,[1]DI!$A$4:$B$15000,2,FALSE),0)</f>
        <v>0.104</v>
      </c>
      <c r="E64" s="13">
        <f t="shared" ca="1" si="25"/>
        <v>1.0003926999999999</v>
      </c>
      <c r="F64" s="13">
        <f ca="1">(TRUNC(PRODUCT($E$12:$E63),16))</f>
        <v>1.0146330781736499</v>
      </c>
      <c r="G64" s="13">
        <f t="shared" ca="1" si="26"/>
        <v>1.00946748569369</v>
      </c>
      <c r="H64" s="13">
        <f t="shared" ca="1" si="27"/>
        <v>1.00511715</v>
      </c>
      <c r="I64" s="12">
        <f t="shared" si="28"/>
        <v>0.04</v>
      </c>
      <c r="J64" s="30">
        <f t="shared" si="12"/>
        <v>45468</v>
      </c>
      <c r="K64" s="2">
        <f t="shared" si="13"/>
        <v>13</v>
      </c>
      <c r="L64" s="15">
        <f t="shared" si="14"/>
        <v>13</v>
      </c>
      <c r="M64" s="11">
        <f t="shared" si="3"/>
        <v>1.002025339</v>
      </c>
      <c r="N64" s="11">
        <f t="shared" ca="1" si="4"/>
        <v>1.007152853</v>
      </c>
      <c r="O64" s="15">
        <f t="shared" si="15"/>
        <v>0</v>
      </c>
      <c r="P64" s="13">
        <f t="shared" ca="1" si="5"/>
        <v>3.0711873600000001</v>
      </c>
      <c r="Q64" s="19">
        <f t="shared" si="6"/>
        <v>0</v>
      </c>
      <c r="R64" s="13">
        <f t="shared" si="16"/>
        <v>0</v>
      </c>
      <c r="S64" s="4" t="str">
        <f t="shared" si="17"/>
        <v>A+J=</v>
      </c>
      <c r="T64" s="30">
        <f t="shared" si="18"/>
        <v>45498</v>
      </c>
      <c r="U64" s="4"/>
      <c r="V64" s="79"/>
      <c r="W64" s="63"/>
      <c r="X64" s="65"/>
      <c r="Y64" s="73"/>
      <c r="Z64" s="82"/>
      <c r="AA64" s="82"/>
      <c r="AB64" s="80"/>
      <c r="AC64" s="82"/>
      <c r="AD64" s="79"/>
      <c r="AE64" s="81"/>
      <c r="AF64" s="63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</row>
    <row r="65" spans="1:130" x14ac:dyDescent="0.15">
      <c r="A65" s="36">
        <f t="shared" si="9"/>
        <v>45486</v>
      </c>
      <c r="B65" s="14">
        <f t="shared" ca="1" si="24"/>
        <v>432.67370964000003</v>
      </c>
      <c r="C65" s="6">
        <f t="shared" si="10"/>
        <v>429.36536918000002</v>
      </c>
      <c r="D65" s="12">
        <f ca="1">IF(A65&lt;$B$1,VLOOKUP(A65,[1]DI!$A$4:$B$15000,2,FALSE),0)</f>
        <v>0</v>
      </c>
      <c r="E65" s="13">
        <f t="shared" ca="1" si="25"/>
        <v>1</v>
      </c>
      <c r="F65" s="13">
        <f ca="1">(TRUNC(PRODUCT($E$12:$E64),16))</f>
        <v>1.01503152458345</v>
      </c>
      <c r="G65" s="13">
        <f t="shared" ca="1" si="26"/>
        <v>1.00946748569369</v>
      </c>
      <c r="H65" s="13">
        <f t="shared" ca="1" si="27"/>
        <v>1.0055118599999999</v>
      </c>
      <c r="I65" s="12">
        <f t="shared" si="28"/>
        <v>0.04</v>
      </c>
      <c r="J65" s="30">
        <f t="shared" si="12"/>
        <v>45468</v>
      </c>
      <c r="K65" s="2">
        <f t="shared" si="13"/>
        <v>13</v>
      </c>
      <c r="L65" s="15">
        <f t="shared" si="14"/>
        <v>14</v>
      </c>
      <c r="M65" s="11">
        <f t="shared" si="3"/>
        <v>1.0021813040000001</v>
      </c>
      <c r="N65" s="11">
        <f t="shared" ca="1" si="4"/>
        <v>1.007705187</v>
      </c>
      <c r="O65" s="15">
        <f t="shared" si="15"/>
        <v>0</v>
      </c>
      <c r="P65" s="13">
        <f t="shared" ca="1" si="5"/>
        <v>3.3083404600000001</v>
      </c>
      <c r="Q65" s="19">
        <f t="shared" si="6"/>
        <v>0</v>
      </c>
      <c r="R65" s="13">
        <f t="shared" si="16"/>
        <v>0</v>
      </c>
      <c r="S65" s="4" t="str">
        <f t="shared" si="17"/>
        <v>A+J=</v>
      </c>
      <c r="T65" s="30">
        <f t="shared" si="18"/>
        <v>45498</v>
      </c>
      <c r="U65" s="4"/>
      <c r="V65" s="79"/>
      <c r="W65" s="63"/>
      <c r="X65" s="65"/>
      <c r="Y65" s="73"/>
      <c r="Z65" s="82"/>
      <c r="AA65" s="82"/>
      <c r="AB65" s="80"/>
      <c r="AC65" s="82"/>
      <c r="AD65" s="79"/>
      <c r="AE65" s="81"/>
      <c r="AF65" s="63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</row>
    <row r="66" spans="1:130" x14ac:dyDescent="0.15">
      <c r="A66" s="36">
        <f t="shared" si="9"/>
        <v>45487</v>
      </c>
      <c r="B66" s="14">
        <f t="shared" ca="1" si="24"/>
        <v>432.67370964000003</v>
      </c>
      <c r="C66" s="6">
        <f t="shared" si="10"/>
        <v>429.36536918000002</v>
      </c>
      <c r="D66" s="12">
        <f ca="1">IF(A66&lt;$B$1,VLOOKUP(A66,[1]DI!$A$4:$B$15000,2,FALSE),0)</f>
        <v>0</v>
      </c>
      <c r="E66" s="13">
        <f t="shared" ca="1" si="25"/>
        <v>1</v>
      </c>
      <c r="F66" s="13">
        <f ca="1">(TRUNC(PRODUCT($E$12:$E65),16))</f>
        <v>1.01503152458345</v>
      </c>
      <c r="G66" s="13">
        <f t="shared" ca="1" si="26"/>
        <v>1.00946748569369</v>
      </c>
      <c r="H66" s="13">
        <f t="shared" ca="1" si="27"/>
        <v>1.0055118599999999</v>
      </c>
      <c r="I66" s="12">
        <f t="shared" si="28"/>
        <v>0.04</v>
      </c>
      <c r="J66" s="30">
        <f t="shared" si="12"/>
        <v>45468</v>
      </c>
      <c r="K66" s="2">
        <f t="shared" si="13"/>
        <v>13</v>
      </c>
      <c r="L66" s="15">
        <f t="shared" si="14"/>
        <v>14</v>
      </c>
      <c r="M66" s="11">
        <f t="shared" si="3"/>
        <v>1.0021813040000001</v>
      </c>
      <c r="N66" s="11">
        <f t="shared" ca="1" si="4"/>
        <v>1.007705187</v>
      </c>
      <c r="O66" s="15">
        <f t="shared" si="15"/>
        <v>0</v>
      </c>
      <c r="P66" s="13">
        <f t="shared" ca="1" si="5"/>
        <v>3.3083404600000001</v>
      </c>
      <c r="Q66" s="19">
        <f t="shared" si="6"/>
        <v>0</v>
      </c>
      <c r="R66" s="13">
        <f t="shared" si="16"/>
        <v>0</v>
      </c>
      <c r="S66" s="4" t="str">
        <f t="shared" si="17"/>
        <v>A+J=</v>
      </c>
      <c r="T66" s="30">
        <f t="shared" si="18"/>
        <v>45498</v>
      </c>
      <c r="U66" s="4"/>
      <c r="V66" s="79"/>
      <c r="W66" s="63"/>
      <c r="X66" s="65"/>
      <c r="Y66" s="73"/>
      <c r="Z66" s="82"/>
      <c r="AA66" s="82"/>
      <c r="AB66" s="80"/>
      <c r="AC66" s="82"/>
      <c r="AD66" s="79"/>
      <c r="AE66" s="81"/>
      <c r="AF66" s="63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</row>
    <row r="67" spans="1:130" x14ac:dyDescent="0.15">
      <c r="A67" s="36">
        <f t="shared" si="9"/>
        <v>45488</v>
      </c>
      <c r="B67" s="14">
        <f t="shared" ca="1" si="24"/>
        <v>432.67370964000003</v>
      </c>
      <c r="C67" s="6">
        <f t="shared" si="10"/>
        <v>429.36536918000002</v>
      </c>
      <c r="D67" s="12">
        <f ca="1">IF(A67&lt;$B$1,VLOOKUP(A67,[1]DI!$A$4:$B$15000,2,FALSE),0)</f>
        <v>0.104</v>
      </c>
      <c r="E67" s="13">
        <f t="shared" ca="1" si="25"/>
        <v>1.0003926999999999</v>
      </c>
      <c r="F67" s="13">
        <f ca="1">(TRUNC(PRODUCT($E$12:$E66),16))</f>
        <v>1.01503152458345</v>
      </c>
      <c r="G67" s="13">
        <f t="shared" ca="1" si="26"/>
        <v>1.00946748569369</v>
      </c>
      <c r="H67" s="13">
        <f t="shared" ca="1" si="27"/>
        <v>1.0055118599999999</v>
      </c>
      <c r="I67" s="12">
        <f t="shared" si="28"/>
        <v>0.04</v>
      </c>
      <c r="J67" s="30">
        <f t="shared" si="12"/>
        <v>45468</v>
      </c>
      <c r="K67" s="2">
        <f t="shared" si="13"/>
        <v>14</v>
      </c>
      <c r="L67" s="15">
        <f t="shared" si="14"/>
        <v>14</v>
      </c>
      <c r="M67" s="11">
        <f t="shared" si="3"/>
        <v>1.0021813040000001</v>
      </c>
      <c r="N67" s="11">
        <f t="shared" ca="1" si="4"/>
        <v>1.007705187</v>
      </c>
      <c r="O67" s="15">
        <f t="shared" si="15"/>
        <v>0</v>
      </c>
      <c r="P67" s="13">
        <f t="shared" ca="1" si="5"/>
        <v>3.3083404600000001</v>
      </c>
      <c r="Q67" s="19">
        <f t="shared" si="6"/>
        <v>0</v>
      </c>
      <c r="R67" s="13">
        <f t="shared" si="16"/>
        <v>0</v>
      </c>
      <c r="S67" s="4" t="str">
        <f t="shared" si="17"/>
        <v>A+J=</v>
      </c>
      <c r="T67" s="30">
        <f t="shared" si="18"/>
        <v>45498</v>
      </c>
      <c r="U67" s="4"/>
      <c r="V67" s="79"/>
      <c r="W67" s="63"/>
      <c r="X67" s="65"/>
      <c r="Y67" s="73"/>
      <c r="Z67" s="82"/>
      <c r="AA67" s="82"/>
      <c r="AB67" s="80"/>
      <c r="AC67" s="82"/>
      <c r="AD67" s="79"/>
      <c r="AE67" s="81"/>
      <c r="AF67" s="63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</row>
    <row r="68" spans="1:130" x14ac:dyDescent="0.15">
      <c r="A68" s="36">
        <f t="shared" si="9"/>
        <v>45489</v>
      </c>
      <c r="B68" s="14">
        <f t="shared" ca="1" si="24"/>
        <v>432.91099068</v>
      </c>
      <c r="C68" s="6">
        <f t="shared" si="10"/>
        <v>429.36536918000002</v>
      </c>
      <c r="D68" s="12">
        <f ca="1">IF(A68&lt;$B$1,VLOOKUP(A68,[1]DI!$A$4:$B$15000,2,FALSE),0)</f>
        <v>0.104</v>
      </c>
      <c r="E68" s="13">
        <f t="shared" ca="1" si="25"/>
        <v>1.0003926999999999</v>
      </c>
      <c r="F68" s="13">
        <f ca="1">(TRUNC(PRODUCT($E$12:$E67),16))</f>
        <v>1.0154301274631601</v>
      </c>
      <c r="G68" s="13">
        <f t="shared" ca="1" si="26"/>
        <v>1.00946748569369</v>
      </c>
      <c r="H68" s="13">
        <f t="shared" ca="1" si="27"/>
        <v>1.00590672</v>
      </c>
      <c r="I68" s="12">
        <f t="shared" si="28"/>
        <v>0.04</v>
      </c>
      <c r="J68" s="30">
        <f t="shared" si="12"/>
        <v>45468</v>
      </c>
      <c r="K68" s="2">
        <f t="shared" si="13"/>
        <v>15</v>
      </c>
      <c r="L68" s="15">
        <f t="shared" si="14"/>
        <v>15</v>
      </c>
      <c r="M68" s="11">
        <f t="shared" si="3"/>
        <v>1.0023372930000001</v>
      </c>
      <c r="N68" s="11">
        <f t="shared" ca="1" si="4"/>
        <v>1.008257819</v>
      </c>
      <c r="O68" s="15">
        <f t="shared" si="15"/>
        <v>0</v>
      </c>
      <c r="P68" s="13">
        <f t="shared" ca="1" si="5"/>
        <v>3.5456215000000002</v>
      </c>
      <c r="Q68" s="19">
        <f t="shared" si="6"/>
        <v>0</v>
      </c>
      <c r="R68" s="13">
        <f t="shared" si="16"/>
        <v>0</v>
      </c>
      <c r="S68" s="4" t="str">
        <f t="shared" si="17"/>
        <v>A+J=</v>
      </c>
      <c r="T68" s="30">
        <f t="shared" si="18"/>
        <v>45498</v>
      </c>
      <c r="U68" s="4"/>
      <c r="V68" s="79"/>
      <c r="W68" s="63"/>
      <c r="X68" s="65"/>
      <c r="Y68" s="73"/>
      <c r="Z68" s="82"/>
      <c r="AA68" s="82"/>
      <c r="AB68" s="80"/>
      <c r="AC68" s="82"/>
      <c r="AD68" s="79"/>
      <c r="AE68" s="81"/>
      <c r="AF68" s="6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</row>
    <row r="69" spans="1:130" x14ac:dyDescent="0.15">
      <c r="A69" s="36">
        <f t="shared" si="9"/>
        <v>45490</v>
      </c>
      <c r="B69" s="14">
        <f t="shared" ca="1" si="24"/>
        <v>433.14840397</v>
      </c>
      <c r="C69" s="6">
        <f t="shared" si="10"/>
        <v>429.36536918000002</v>
      </c>
      <c r="D69" s="12">
        <f ca="1">IF(A69&lt;$B$1,VLOOKUP(A69,[1]DI!$A$4:$B$15000,2,FALSE),0)</f>
        <v>0.104</v>
      </c>
      <c r="E69" s="13">
        <f t="shared" ca="1" si="25"/>
        <v>1.0003926999999999</v>
      </c>
      <c r="F69" s="13">
        <f ca="1">(TRUNC(PRODUCT($E$12:$E68),16))</f>
        <v>1.01582888687421</v>
      </c>
      <c r="G69" s="13">
        <f t="shared" ca="1" si="26"/>
        <v>1.00946748569369</v>
      </c>
      <c r="H69" s="13">
        <f t="shared" ca="1" si="27"/>
        <v>1.0063017400000001</v>
      </c>
      <c r="I69" s="12">
        <f t="shared" si="28"/>
        <v>0.04</v>
      </c>
      <c r="J69" s="30">
        <f t="shared" si="12"/>
        <v>45468</v>
      </c>
      <c r="K69" s="2">
        <f t="shared" si="13"/>
        <v>16</v>
      </c>
      <c r="L69" s="15">
        <f t="shared" si="14"/>
        <v>16</v>
      </c>
      <c r="M69" s="11">
        <f t="shared" si="3"/>
        <v>1.0024933069999999</v>
      </c>
      <c r="N69" s="11">
        <f t="shared" ca="1" si="4"/>
        <v>1.0088107589999999</v>
      </c>
      <c r="O69" s="15">
        <f t="shared" si="15"/>
        <v>0</v>
      </c>
      <c r="P69" s="13">
        <f t="shared" ca="1" si="5"/>
        <v>3.7830347899999999</v>
      </c>
      <c r="Q69" s="19">
        <f t="shared" si="6"/>
        <v>0</v>
      </c>
      <c r="R69" s="13">
        <f t="shared" si="16"/>
        <v>0</v>
      </c>
      <c r="S69" s="4" t="str">
        <f t="shared" si="17"/>
        <v>A+J=</v>
      </c>
      <c r="T69" s="30">
        <f t="shared" si="18"/>
        <v>45498</v>
      </c>
      <c r="U69" s="4"/>
      <c r="V69" s="79"/>
      <c r="W69" s="63"/>
      <c r="X69" s="65"/>
      <c r="Y69" s="73"/>
      <c r="Z69" s="82"/>
      <c r="AA69" s="82"/>
      <c r="AB69" s="80"/>
      <c r="AC69" s="82"/>
      <c r="AD69" s="79"/>
      <c r="AE69" s="81"/>
      <c r="AF69" s="63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</row>
    <row r="70" spans="1:130" x14ac:dyDescent="0.15">
      <c r="A70" s="36">
        <f t="shared" si="9"/>
        <v>45491</v>
      </c>
      <c r="B70" s="14">
        <f t="shared" ca="1" si="24"/>
        <v>433.38594520000004</v>
      </c>
      <c r="C70" s="6">
        <f t="shared" si="10"/>
        <v>429.36536918000002</v>
      </c>
      <c r="D70" s="12">
        <f ca="1">IF(A70&lt;$B$1,VLOOKUP(A70,[1]DI!$A$4:$B$15000,2,FALSE),0)</f>
        <v>0.104</v>
      </c>
      <c r="E70" s="13">
        <f t="shared" ca="1" si="25"/>
        <v>1.0003926999999999</v>
      </c>
      <c r="F70" s="13">
        <f ca="1">(TRUNC(PRODUCT($E$12:$E69),16))</f>
        <v>1.01622780287809</v>
      </c>
      <c r="G70" s="13">
        <f t="shared" ca="1" si="26"/>
        <v>1.00946748569369</v>
      </c>
      <c r="H70" s="13">
        <f t="shared" ca="1" si="27"/>
        <v>1.0066969100000001</v>
      </c>
      <c r="I70" s="12">
        <f t="shared" si="28"/>
        <v>0.04</v>
      </c>
      <c r="J70" s="30">
        <f t="shared" si="12"/>
        <v>45468</v>
      </c>
      <c r="K70" s="2">
        <f t="shared" si="13"/>
        <v>17</v>
      </c>
      <c r="L70" s="15">
        <f t="shared" si="14"/>
        <v>17</v>
      </c>
      <c r="M70" s="11">
        <f t="shared" si="3"/>
        <v>1.002649345</v>
      </c>
      <c r="N70" s="11">
        <f t="shared" ca="1" si="4"/>
        <v>1.0093639969999999</v>
      </c>
      <c r="O70" s="15">
        <f t="shared" si="15"/>
        <v>0</v>
      </c>
      <c r="P70" s="13">
        <f t="shared" ca="1" si="5"/>
        <v>4.02057602</v>
      </c>
      <c r="Q70" s="19">
        <f t="shared" si="6"/>
        <v>0</v>
      </c>
      <c r="R70" s="13">
        <f t="shared" si="16"/>
        <v>0</v>
      </c>
      <c r="S70" s="4" t="str">
        <f t="shared" si="17"/>
        <v>A+J=</v>
      </c>
      <c r="T70" s="30">
        <f t="shared" si="18"/>
        <v>45498</v>
      </c>
      <c r="U70" s="4"/>
      <c r="V70" s="79"/>
      <c r="W70" s="63"/>
      <c r="X70" s="65"/>
      <c r="Y70" s="73"/>
      <c r="Z70" s="82"/>
      <c r="AA70" s="82"/>
      <c r="AB70" s="80"/>
      <c r="AC70" s="82"/>
      <c r="AD70" s="79"/>
      <c r="AE70" s="81"/>
      <c r="AF70" s="63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</row>
    <row r="71" spans="1:130" x14ac:dyDescent="0.15">
      <c r="A71" s="36">
        <f t="shared" si="9"/>
        <v>45492</v>
      </c>
      <c r="B71" s="14">
        <f t="shared" ca="1" si="24"/>
        <v>433.62361912</v>
      </c>
      <c r="C71" s="6">
        <f t="shared" si="10"/>
        <v>429.36536918000002</v>
      </c>
      <c r="D71" s="12">
        <f ca="1">IF(A71&lt;$B$1,VLOOKUP(A71,[1]DI!$A$4:$B$15000,2,FALSE),0)</f>
        <v>0.104</v>
      </c>
      <c r="E71" s="13">
        <f t="shared" ca="1" si="25"/>
        <v>1.0003926999999999</v>
      </c>
      <c r="F71" s="13">
        <f ca="1">(TRUNC(PRODUCT($E$12:$E70),16))</f>
        <v>1.01662687553628</v>
      </c>
      <c r="G71" s="13">
        <f t="shared" ca="1" si="26"/>
        <v>1.00946748569369</v>
      </c>
      <c r="H71" s="13">
        <f t="shared" ca="1" si="27"/>
        <v>1.00709224</v>
      </c>
      <c r="I71" s="12">
        <f t="shared" si="28"/>
        <v>0.04</v>
      </c>
      <c r="J71" s="30">
        <f t="shared" si="12"/>
        <v>45468</v>
      </c>
      <c r="K71" s="2">
        <f t="shared" si="13"/>
        <v>18</v>
      </c>
      <c r="L71" s="15">
        <f t="shared" si="14"/>
        <v>18</v>
      </c>
      <c r="M71" s="11">
        <f t="shared" si="3"/>
        <v>1.0028054070000001</v>
      </c>
      <c r="N71" s="11">
        <f t="shared" ca="1" si="4"/>
        <v>1.0099175439999999</v>
      </c>
      <c r="O71" s="15">
        <f t="shared" si="15"/>
        <v>0</v>
      </c>
      <c r="P71" s="13">
        <f t="shared" ca="1" si="5"/>
        <v>4.2582499399999998</v>
      </c>
      <c r="Q71" s="19">
        <f t="shared" si="6"/>
        <v>0</v>
      </c>
      <c r="R71" s="13">
        <f t="shared" si="16"/>
        <v>0</v>
      </c>
      <c r="S71" s="4" t="str">
        <f t="shared" si="17"/>
        <v>A+J=</v>
      </c>
      <c r="T71" s="30">
        <f t="shared" si="18"/>
        <v>45498</v>
      </c>
      <c r="U71" s="4"/>
      <c r="V71" s="79"/>
      <c r="W71" s="63"/>
      <c r="X71" s="65"/>
      <c r="Y71" s="73"/>
      <c r="Z71" s="82"/>
      <c r="AA71" s="82"/>
      <c r="AB71" s="80"/>
      <c r="AC71" s="82"/>
      <c r="AD71" s="79"/>
      <c r="AE71" s="81"/>
      <c r="AF71" s="63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</row>
    <row r="72" spans="1:130" x14ac:dyDescent="0.15">
      <c r="A72" s="36">
        <f t="shared" si="9"/>
        <v>45493</v>
      </c>
      <c r="B72" s="14">
        <f t="shared" ca="1" si="24"/>
        <v>433.86142527000004</v>
      </c>
      <c r="C72" s="6">
        <f t="shared" si="10"/>
        <v>429.36536918000002</v>
      </c>
      <c r="D72" s="12">
        <f ca="1">IF(A72&lt;$B$1,VLOOKUP(A72,[1]DI!$A$4:$B$15000,2,FALSE),0)</f>
        <v>0</v>
      </c>
      <c r="E72" s="13">
        <f t="shared" ca="1" si="25"/>
        <v>1</v>
      </c>
      <c r="F72" s="13">
        <f ca="1">(TRUNC(PRODUCT($E$12:$E71),16))</f>
        <v>1.0170261049103</v>
      </c>
      <c r="G72" s="13">
        <f t="shared" ca="1" si="26"/>
        <v>1.00946748569369</v>
      </c>
      <c r="H72" s="13">
        <f t="shared" ca="1" si="27"/>
        <v>1.00748773</v>
      </c>
      <c r="I72" s="12">
        <f t="shared" si="28"/>
        <v>0.04</v>
      </c>
      <c r="J72" s="30">
        <f t="shared" si="12"/>
        <v>45468</v>
      </c>
      <c r="K72" s="2">
        <f t="shared" si="13"/>
        <v>18</v>
      </c>
      <c r="L72" s="15">
        <f t="shared" si="14"/>
        <v>19</v>
      </c>
      <c r="M72" s="11">
        <f t="shared" si="3"/>
        <v>1.002961494</v>
      </c>
      <c r="N72" s="11">
        <f t="shared" ca="1" si="4"/>
        <v>1.010471399</v>
      </c>
      <c r="O72" s="15">
        <f t="shared" si="15"/>
        <v>0</v>
      </c>
      <c r="P72" s="13">
        <f t="shared" ca="1" si="5"/>
        <v>4.4960560899999997</v>
      </c>
      <c r="Q72" s="19">
        <f t="shared" si="6"/>
        <v>0</v>
      </c>
      <c r="R72" s="13">
        <f t="shared" si="16"/>
        <v>0</v>
      </c>
      <c r="S72" s="4" t="str">
        <f t="shared" si="17"/>
        <v>A+J=</v>
      </c>
      <c r="T72" s="30">
        <f t="shared" si="18"/>
        <v>45498</v>
      </c>
      <c r="U72" s="4"/>
      <c r="V72" s="79"/>
      <c r="W72" s="63"/>
      <c r="X72" s="65"/>
      <c r="Y72" s="73"/>
      <c r="Z72" s="82"/>
      <c r="AA72" s="82"/>
      <c r="AB72" s="80"/>
      <c r="AC72" s="82"/>
      <c r="AD72" s="79"/>
      <c r="AE72" s="81"/>
      <c r="AF72" s="63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</row>
    <row r="73" spans="1:130" x14ac:dyDescent="0.15">
      <c r="A73" s="36">
        <f t="shared" si="9"/>
        <v>45494</v>
      </c>
      <c r="B73" s="14">
        <f t="shared" ca="1" si="24"/>
        <v>433.86142527000004</v>
      </c>
      <c r="C73" s="6">
        <f t="shared" si="10"/>
        <v>429.36536918000002</v>
      </c>
      <c r="D73" s="12">
        <f ca="1">IF(A73&lt;$B$1,VLOOKUP(A73,[1]DI!$A$4:$B$15000,2,FALSE),0)</f>
        <v>0</v>
      </c>
      <c r="E73" s="13">
        <f t="shared" ca="1" si="25"/>
        <v>1</v>
      </c>
      <c r="F73" s="13">
        <f ca="1">(TRUNC(PRODUCT($E$12:$E72),16))</f>
        <v>1.0170261049103</v>
      </c>
      <c r="G73" s="13">
        <f t="shared" ca="1" si="26"/>
        <v>1.00946748569369</v>
      </c>
      <c r="H73" s="13">
        <f t="shared" ca="1" si="27"/>
        <v>1.00748773</v>
      </c>
      <c r="I73" s="12">
        <f t="shared" si="28"/>
        <v>0.04</v>
      </c>
      <c r="J73" s="30">
        <f t="shared" si="12"/>
        <v>45468</v>
      </c>
      <c r="K73" s="2">
        <f t="shared" si="13"/>
        <v>18</v>
      </c>
      <c r="L73" s="15">
        <f t="shared" si="14"/>
        <v>19</v>
      </c>
      <c r="M73" s="11">
        <f t="shared" si="3"/>
        <v>1.002961494</v>
      </c>
      <c r="N73" s="11">
        <f t="shared" ca="1" si="4"/>
        <v>1.010471399</v>
      </c>
      <c r="O73" s="15">
        <f t="shared" si="15"/>
        <v>0</v>
      </c>
      <c r="P73" s="13">
        <f t="shared" ca="1" si="5"/>
        <v>4.4960560899999997</v>
      </c>
      <c r="Q73" s="19">
        <f t="shared" si="6"/>
        <v>0</v>
      </c>
      <c r="R73" s="13">
        <f t="shared" si="16"/>
        <v>0</v>
      </c>
      <c r="S73" s="4" t="str">
        <f t="shared" si="17"/>
        <v>A+J=</v>
      </c>
      <c r="T73" s="30">
        <f t="shared" si="18"/>
        <v>45498</v>
      </c>
      <c r="U73" s="4"/>
      <c r="V73" s="79"/>
      <c r="W73" s="63"/>
      <c r="X73" s="65"/>
      <c r="Y73" s="73"/>
      <c r="Z73" s="82"/>
      <c r="AA73" s="82"/>
      <c r="AB73" s="80"/>
      <c r="AC73" s="82"/>
      <c r="AD73" s="79"/>
      <c r="AE73" s="81"/>
      <c r="AF73" s="63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</row>
    <row r="74" spans="1:130" x14ac:dyDescent="0.15">
      <c r="A74" s="36">
        <f t="shared" si="9"/>
        <v>45495</v>
      </c>
      <c r="B74" s="14">
        <f t="shared" ca="1" si="24"/>
        <v>433.86142527000004</v>
      </c>
      <c r="C74" s="6">
        <f t="shared" si="10"/>
        <v>429.36536918000002</v>
      </c>
      <c r="D74" s="12">
        <f ca="1">IF(A74&lt;$B$1,VLOOKUP(A74,[1]DI!$A$4:$B$15000,2,FALSE),0)</f>
        <v>0.104</v>
      </c>
      <c r="E74" s="13">
        <f t="shared" ca="1" si="25"/>
        <v>1.0003926999999999</v>
      </c>
      <c r="F74" s="13">
        <f ca="1">(TRUNC(PRODUCT($E$12:$E73),16))</f>
        <v>1.0170261049103</v>
      </c>
      <c r="G74" s="13">
        <f t="shared" ca="1" si="26"/>
        <v>1.00946748569369</v>
      </c>
      <c r="H74" s="13">
        <f t="shared" ca="1" si="27"/>
        <v>1.00748773</v>
      </c>
      <c r="I74" s="12">
        <f t="shared" si="28"/>
        <v>0.04</v>
      </c>
      <c r="J74" s="30">
        <f t="shared" si="12"/>
        <v>45468</v>
      </c>
      <c r="K74" s="2">
        <f t="shared" si="13"/>
        <v>19</v>
      </c>
      <c r="L74" s="15">
        <f t="shared" si="14"/>
        <v>19</v>
      </c>
      <c r="M74" s="11">
        <f t="shared" si="3"/>
        <v>1.002961494</v>
      </c>
      <c r="N74" s="11">
        <f t="shared" ca="1" si="4"/>
        <v>1.010471399</v>
      </c>
      <c r="O74" s="15">
        <f t="shared" si="15"/>
        <v>0</v>
      </c>
      <c r="P74" s="13">
        <f t="shared" ca="1" si="5"/>
        <v>4.4960560899999997</v>
      </c>
      <c r="Q74" s="19">
        <f t="shared" si="6"/>
        <v>0</v>
      </c>
      <c r="R74" s="13">
        <f t="shared" si="16"/>
        <v>0</v>
      </c>
      <c r="S74" s="4" t="str">
        <f t="shared" si="17"/>
        <v>A+J=</v>
      </c>
      <c r="T74" s="30">
        <f t="shared" si="18"/>
        <v>45498</v>
      </c>
      <c r="U74" s="4"/>
      <c r="V74" s="79"/>
      <c r="W74" s="63"/>
      <c r="X74" s="65"/>
      <c r="Y74" s="73"/>
      <c r="Z74" s="82"/>
      <c r="AA74" s="82"/>
      <c r="AB74" s="80"/>
      <c r="AC74" s="82"/>
      <c r="AD74" s="79"/>
      <c r="AE74" s="81"/>
      <c r="AF74" s="63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</row>
    <row r="75" spans="1:130" x14ac:dyDescent="0.15">
      <c r="A75" s="36">
        <f t="shared" si="9"/>
        <v>45496</v>
      </c>
      <c r="B75" s="14">
        <f t="shared" ca="1" si="24"/>
        <v>434.09935938000001</v>
      </c>
      <c r="C75" s="6">
        <f t="shared" si="10"/>
        <v>429.36536918000002</v>
      </c>
      <c r="D75" s="12">
        <f ca="1">IF(A75&lt;$B$1,VLOOKUP(A75,[1]DI!$A$4:$B$15000,2,FALSE),0)</f>
        <v>0.104</v>
      </c>
      <c r="E75" s="13">
        <f t="shared" ca="1" si="25"/>
        <v>1.0003926999999999</v>
      </c>
      <c r="F75" s="13">
        <f ca="1">(TRUNC(PRODUCT($E$12:$E74),16))</f>
        <v>1.0174254910617</v>
      </c>
      <c r="G75" s="13">
        <f t="shared" ca="1" si="26"/>
        <v>1.00946748569369</v>
      </c>
      <c r="H75" s="13">
        <f t="shared" ca="1" si="27"/>
        <v>1.0078833700000001</v>
      </c>
      <c r="I75" s="12">
        <f t="shared" si="28"/>
        <v>0.04</v>
      </c>
      <c r="J75" s="30">
        <f t="shared" si="12"/>
        <v>45468</v>
      </c>
      <c r="K75" s="2">
        <f t="shared" si="13"/>
        <v>20</v>
      </c>
      <c r="L75" s="15">
        <f t="shared" si="14"/>
        <v>20</v>
      </c>
      <c r="M75" s="11">
        <f t="shared" si="3"/>
        <v>1.0031176049999999</v>
      </c>
      <c r="N75" s="11">
        <f t="shared" ca="1" si="4"/>
        <v>1.011025552</v>
      </c>
      <c r="O75" s="15">
        <f t="shared" si="15"/>
        <v>0</v>
      </c>
      <c r="P75" s="13">
        <f t="shared" ca="1" si="5"/>
        <v>4.7339902</v>
      </c>
      <c r="Q75" s="19">
        <f t="shared" si="6"/>
        <v>0</v>
      </c>
      <c r="R75" s="13">
        <f t="shared" si="16"/>
        <v>0</v>
      </c>
      <c r="S75" s="4" t="str">
        <f t="shared" si="17"/>
        <v>A+J=</v>
      </c>
      <c r="T75" s="30">
        <f t="shared" si="18"/>
        <v>45498</v>
      </c>
      <c r="U75" s="4"/>
      <c r="V75" s="79"/>
      <c r="W75" s="63"/>
      <c r="X75" s="65"/>
      <c r="Y75" s="73"/>
      <c r="Z75" s="82"/>
      <c r="AA75" s="82"/>
      <c r="AB75" s="80"/>
      <c r="AC75" s="82"/>
      <c r="AD75" s="79"/>
      <c r="AE75" s="81"/>
      <c r="AF75" s="63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</row>
    <row r="76" spans="1:130" x14ac:dyDescent="0.15">
      <c r="A76" s="36">
        <f t="shared" si="9"/>
        <v>45497</v>
      </c>
      <c r="B76" s="14">
        <f t="shared" ca="1" si="24"/>
        <v>434.33742616000001</v>
      </c>
      <c r="C76" s="6">
        <f t="shared" si="10"/>
        <v>429.36536918000002</v>
      </c>
      <c r="D76" s="12">
        <f ca="1">IF(A76&lt;$B$1,VLOOKUP(A76,[1]DI!$A$4:$B$15000,2,FALSE),0)</f>
        <v>0.104</v>
      </c>
      <c r="E76" s="13">
        <f t="shared" ca="1" si="25"/>
        <v>1.0003926999999999</v>
      </c>
      <c r="F76" s="13">
        <f ca="1">(TRUNC(PRODUCT($E$12:$E75),16))</f>
        <v>1.0178250340520401</v>
      </c>
      <c r="G76" s="13">
        <f t="shared" ca="1" si="26"/>
        <v>1.00946748569369</v>
      </c>
      <c r="H76" s="13">
        <f t="shared" ca="1" si="27"/>
        <v>1.00827917</v>
      </c>
      <c r="I76" s="12">
        <f t="shared" si="28"/>
        <v>0.04</v>
      </c>
      <c r="J76" s="30">
        <f t="shared" si="12"/>
        <v>45468</v>
      </c>
      <c r="K76" s="2">
        <f t="shared" si="13"/>
        <v>21</v>
      </c>
      <c r="L76" s="15">
        <f t="shared" si="14"/>
        <v>21</v>
      </c>
      <c r="M76" s="11">
        <f t="shared" ref="M76:M139" si="36">ROUND((I76+1)^(L76/252),9)</f>
        <v>1.00327374</v>
      </c>
      <c r="N76" s="11">
        <f t="shared" ref="N76:N139" ca="1" si="37">ROUND(H76*M76,9)</f>
        <v>1.011580014</v>
      </c>
      <c r="O76" s="15">
        <f t="shared" si="15"/>
        <v>0</v>
      </c>
      <c r="P76" s="13">
        <f t="shared" ref="P76:P139" ca="1" si="38">TRUNC(((N76-1)*C76),8)</f>
        <v>4.9720569799999996</v>
      </c>
      <c r="Q76" s="19">
        <f t="shared" ref="Q76:Q139" si="39">IF($O76&gt;0,VLOOKUP($O76,$V$12:$AB$150,7),0)</f>
        <v>0</v>
      </c>
      <c r="R76" s="13">
        <f t="shared" si="16"/>
        <v>0</v>
      </c>
      <c r="S76" s="4" t="str">
        <f t="shared" si="17"/>
        <v>A+J=</v>
      </c>
      <c r="T76" s="30">
        <f t="shared" si="18"/>
        <v>45498</v>
      </c>
      <c r="U76" s="4"/>
      <c r="V76" s="79"/>
      <c r="W76" s="63"/>
      <c r="X76" s="65"/>
      <c r="Y76" s="73"/>
      <c r="Z76" s="82"/>
      <c r="AA76" s="82"/>
      <c r="AB76" s="80"/>
      <c r="AC76" s="82"/>
      <c r="AD76" s="79"/>
      <c r="AE76" s="81"/>
      <c r="AF76" s="63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</row>
    <row r="77" spans="1:130" x14ac:dyDescent="0.15">
      <c r="A77" s="36">
        <f t="shared" ref="A77:A140" si="40">(A76+1)</f>
        <v>45498</v>
      </c>
      <c r="B77" s="14">
        <f t="shared" ca="1" si="24"/>
        <v>434.57562089000004</v>
      </c>
      <c r="C77" s="6">
        <f t="shared" ref="C77:C140" si="41">(C76-R76)</f>
        <v>429.36536918000002</v>
      </c>
      <c r="D77" s="12">
        <f ca="1">IF(A77&lt;$B$1,VLOOKUP(A77,[1]DI!$A$4:$B$15000,2,FALSE),0)</f>
        <v>0.104</v>
      </c>
      <c r="E77" s="13">
        <f t="shared" ca="1" si="25"/>
        <v>1.0003926999999999</v>
      </c>
      <c r="F77" s="13">
        <f ca="1">(TRUNC(PRODUCT($E$12:$E76),16))</f>
        <v>1.01822473394291</v>
      </c>
      <c r="G77" s="13">
        <f t="shared" ca="1" si="26"/>
        <v>1.00946748569369</v>
      </c>
      <c r="H77" s="13">
        <f t="shared" ca="1" si="27"/>
        <v>1.0086751199999999</v>
      </c>
      <c r="I77" s="12">
        <f t="shared" si="28"/>
        <v>0.04</v>
      </c>
      <c r="J77" s="30">
        <f t="shared" ref="J77:J140" si="42">IF(O76&gt;0,VLOOKUP(O76,V$12:AF$150,2),J76)</f>
        <v>45468</v>
      </c>
      <c r="K77" s="2">
        <f t="shared" ref="K77:K140" si="43">IF(A77&gt;J77,IF(NETWORKDAYS(J77,A77,$V$160:$V$544)-1=0,1,NETWORKDAYS(J77,A77,$V$160:$V$544)-1),0)</f>
        <v>22</v>
      </c>
      <c r="L77" s="15">
        <f t="shared" ref="L77:L140" si="44">IF(AND(K77=1,K76=1),1,IF(K77&gt;0,IF(K77=K76,K77+1,K77),0))</f>
        <v>22</v>
      </c>
      <c r="M77" s="11">
        <f t="shared" si="36"/>
        <v>1.0034298989999999</v>
      </c>
      <c r="N77" s="11">
        <f t="shared" ca="1" si="37"/>
        <v>1.012134774</v>
      </c>
      <c r="O77" s="15">
        <f t="shared" ref="O77:O140" si="45">IF(VLOOKUP(A77,W$12:AD$150,8)=VLOOKUP(A76,W$12:AD$150,8),0,VLOOKUP(A77,W$12:AD$150,8))</f>
        <v>3</v>
      </c>
      <c r="P77" s="13">
        <f t="shared" ca="1" si="38"/>
        <v>5.2102517099999996</v>
      </c>
      <c r="Q77" s="19">
        <f t="shared" si="39"/>
        <v>0.14276700000000001</v>
      </c>
      <c r="R77" s="13">
        <f t="shared" ref="R77:R140" si="46">IF(Q77&gt;0,TRUNC(Q77*C77,8),0)</f>
        <v>61.299205659999998</v>
      </c>
      <c r="S77" s="4" t="str">
        <f t="shared" ref="S77:S140" si="47">IF(O76&gt;0,VLOOKUP(O76,V$12:AF$150,10),S76)</f>
        <v>A+J=</v>
      </c>
      <c r="T77" s="30">
        <f t="shared" ref="T77:T140" si="48">IF(O76&gt;0,VLOOKUP(O76,V$12:AF$150,11),T76)</f>
        <v>45498</v>
      </c>
      <c r="U77" s="4"/>
      <c r="V77" s="79"/>
      <c r="W77" s="63"/>
      <c r="X77" s="65"/>
      <c r="Y77" s="73"/>
      <c r="Z77" s="82"/>
      <c r="AA77" s="82"/>
      <c r="AB77" s="80"/>
      <c r="AC77" s="82"/>
      <c r="AD77" s="79"/>
      <c r="AE77" s="81"/>
      <c r="AF77" s="63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</row>
    <row r="78" spans="1:130" x14ac:dyDescent="0.15">
      <c r="A78" s="36">
        <f t="shared" si="40"/>
        <v>45499</v>
      </c>
      <c r="B78" s="14">
        <f t="shared" ref="B78:B141" ca="1" si="49">IF(A78&lt;=TODAY(),C78+P78,IF(AND(A78&gt;TODAY(),A78&lt;=$B$1),IF(VLOOKUP(TODAY(),$A$10:$D$5000,4,FALSE)=0,"n.d",C78+P78),"n.d"))</f>
        <v>368.26801505000003</v>
      </c>
      <c r="C78" s="6">
        <f t="shared" si="41"/>
        <v>368.06616352000003</v>
      </c>
      <c r="D78" s="12">
        <f ca="1">IF(A78&lt;$B$1,VLOOKUP(A78,[1]DI!$A$4:$B$15000,2,FALSE),0)</f>
        <v>0.104</v>
      </c>
      <c r="E78" s="13">
        <f t="shared" ref="E78:E141" ca="1" si="50">ROUND(((1+D78)^(1/252)),8)</f>
        <v>1.0003926999999999</v>
      </c>
      <c r="F78" s="13">
        <f ca="1">(TRUNC(PRODUCT($E$12:$E77),16))</f>
        <v>1.0186245907959299</v>
      </c>
      <c r="G78" s="13">
        <f t="shared" ref="G78:G141" ca="1" si="51">IF(O77&gt;0,F77,G77)</f>
        <v>1.01822473394291</v>
      </c>
      <c r="H78" s="13">
        <f t="shared" ref="H78:H141" ca="1" si="52">ROUND(F78/G78,8)</f>
        <v>1.0003926999999999</v>
      </c>
      <c r="I78" s="12">
        <f t="shared" ref="I78:I141" si="53">I77</f>
        <v>0.04</v>
      </c>
      <c r="J78" s="30">
        <f t="shared" si="42"/>
        <v>45498</v>
      </c>
      <c r="K78" s="2">
        <f t="shared" si="43"/>
        <v>1</v>
      </c>
      <c r="L78" s="15">
        <f t="shared" si="44"/>
        <v>1</v>
      </c>
      <c r="M78" s="11">
        <f t="shared" si="36"/>
        <v>1.00015565</v>
      </c>
      <c r="N78" s="11">
        <f t="shared" ca="1" si="37"/>
        <v>1.000548411</v>
      </c>
      <c r="O78" s="15">
        <f t="shared" si="45"/>
        <v>0</v>
      </c>
      <c r="P78" s="13">
        <f t="shared" ca="1" si="38"/>
        <v>0.20185153</v>
      </c>
      <c r="Q78" s="19">
        <f t="shared" si="39"/>
        <v>0</v>
      </c>
      <c r="R78" s="13">
        <f t="shared" si="46"/>
        <v>0</v>
      </c>
      <c r="S78" s="4" t="str">
        <f t="shared" si="47"/>
        <v>A+J=</v>
      </c>
      <c r="T78" s="30">
        <f t="shared" si="48"/>
        <v>45530</v>
      </c>
      <c r="U78" s="4"/>
      <c r="V78" s="79"/>
      <c r="W78" s="63"/>
      <c r="X78" s="65"/>
      <c r="Y78" s="73"/>
      <c r="Z78" s="82"/>
      <c r="AA78" s="82"/>
      <c r="AB78" s="80"/>
      <c r="AC78" s="82"/>
      <c r="AD78" s="79"/>
      <c r="AE78" s="81"/>
      <c r="AF78" s="63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</row>
    <row r="79" spans="1:130" x14ac:dyDescent="0.15">
      <c r="A79" s="36">
        <f t="shared" si="40"/>
        <v>45500</v>
      </c>
      <c r="B79" s="14">
        <f t="shared" ca="1" si="49"/>
        <v>368.41263229000003</v>
      </c>
      <c r="C79" s="6">
        <f t="shared" si="41"/>
        <v>368.06616352000003</v>
      </c>
      <c r="D79" s="12">
        <f ca="1">IF(A79&lt;$B$1,VLOOKUP(A79,[1]DI!$A$4:$B$15000,2,FALSE),0)</f>
        <v>0</v>
      </c>
      <c r="E79" s="13">
        <f t="shared" ca="1" si="50"/>
        <v>1</v>
      </c>
      <c r="F79" s="13">
        <f ca="1">(TRUNC(PRODUCT($E$12:$E78),16))</f>
        <v>1.01902460467273</v>
      </c>
      <c r="G79" s="13">
        <f t="shared" ca="1" si="51"/>
        <v>1.01822473394291</v>
      </c>
      <c r="H79" s="13">
        <f t="shared" ca="1" si="52"/>
        <v>1.00078555</v>
      </c>
      <c r="I79" s="12">
        <f t="shared" si="53"/>
        <v>0.04</v>
      </c>
      <c r="J79" s="30">
        <f t="shared" si="42"/>
        <v>45498</v>
      </c>
      <c r="K79" s="2">
        <f t="shared" si="43"/>
        <v>1</v>
      </c>
      <c r="L79" s="15">
        <f t="shared" si="44"/>
        <v>1</v>
      </c>
      <c r="M79" s="11">
        <f t="shared" si="36"/>
        <v>1.00015565</v>
      </c>
      <c r="N79" s="11">
        <f t="shared" ca="1" si="37"/>
        <v>1.0009413220000001</v>
      </c>
      <c r="O79" s="15">
        <f t="shared" si="45"/>
        <v>0</v>
      </c>
      <c r="P79" s="13">
        <f t="shared" ca="1" si="38"/>
        <v>0.34646876999999998</v>
      </c>
      <c r="Q79" s="19">
        <f t="shared" si="39"/>
        <v>0</v>
      </c>
      <c r="R79" s="13">
        <f t="shared" si="46"/>
        <v>0</v>
      </c>
      <c r="S79" s="4" t="str">
        <f t="shared" si="47"/>
        <v>A+J=</v>
      </c>
      <c r="T79" s="30">
        <f t="shared" si="48"/>
        <v>45530</v>
      </c>
      <c r="U79" s="4"/>
      <c r="V79" s="79"/>
      <c r="W79" s="63"/>
      <c r="X79" s="65"/>
      <c r="Y79" s="73"/>
      <c r="Z79" s="82"/>
      <c r="AA79" s="82"/>
      <c r="AB79" s="80"/>
      <c r="AC79" s="82"/>
      <c r="AD79" s="79"/>
      <c r="AE79" s="81"/>
      <c r="AF79" s="63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</row>
    <row r="80" spans="1:130" x14ac:dyDescent="0.15">
      <c r="A80" s="36">
        <f t="shared" si="40"/>
        <v>45501</v>
      </c>
      <c r="B80" s="14">
        <f t="shared" ca="1" si="49"/>
        <v>368.41263229000003</v>
      </c>
      <c r="C80" s="6">
        <f t="shared" si="41"/>
        <v>368.06616352000003</v>
      </c>
      <c r="D80" s="12">
        <f ca="1">IF(A80&lt;$B$1,VLOOKUP(A80,[1]DI!$A$4:$B$15000,2,FALSE),0)</f>
        <v>0</v>
      </c>
      <c r="E80" s="13">
        <f t="shared" ca="1" si="50"/>
        <v>1</v>
      </c>
      <c r="F80" s="13">
        <f ca="1">(TRUNC(PRODUCT($E$12:$E79),16))</f>
        <v>1.01902460467273</v>
      </c>
      <c r="G80" s="13">
        <f t="shared" ca="1" si="51"/>
        <v>1.01822473394291</v>
      </c>
      <c r="H80" s="13">
        <f t="shared" ca="1" si="52"/>
        <v>1.00078555</v>
      </c>
      <c r="I80" s="12">
        <f t="shared" si="53"/>
        <v>0.04</v>
      </c>
      <c r="J80" s="30">
        <f t="shared" si="42"/>
        <v>45498</v>
      </c>
      <c r="K80" s="2">
        <f t="shared" si="43"/>
        <v>1</v>
      </c>
      <c r="L80" s="15">
        <f t="shared" si="44"/>
        <v>1</v>
      </c>
      <c r="M80" s="11">
        <f t="shared" si="36"/>
        <v>1.00015565</v>
      </c>
      <c r="N80" s="11">
        <f t="shared" ca="1" si="37"/>
        <v>1.0009413220000001</v>
      </c>
      <c r="O80" s="15">
        <f t="shared" si="45"/>
        <v>0</v>
      </c>
      <c r="P80" s="13">
        <f t="shared" ca="1" si="38"/>
        <v>0.34646876999999998</v>
      </c>
      <c r="Q80" s="19">
        <f t="shared" si="39"/>
        <v>0</v>
      </c>
      <c r="R80" s="13">
        <f t="shared" si="46"/>
        <v>0</v>
      </c>
      <c r="S80" s="4" t="str">
        <f t="shared" si="47"/>
        <v>A+J=</v>
      </c>
      <c r="T80" s="30">
        <f t="shared" si="48"/>
        <v>45530</v>
      </c>
      <c r="U80" s="4"/>
      <c r="V80" s="79"/>
      <c r="W80" s="63"/>
      <c r="X80" s="65"/>
      <c r="Y80" s="73"/>
      <c r="Z80" s="82"/>
      <c r="AA80" s="82"/>
      <c r="AB80" s="80"/>
      <c r="AC80" s="82"/>
      <c r="AD80" s="79"/>
      <c r="AE80" s="81"/>
      <c r="AF80" s="63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</row>
    <row r="81" spans="1:130" x14ac:dyDescent="0.15">
      <c r="A81" s="36">
        <f t="shared" si="40"/>
        <v>45502</v>
      </c>
      <c r="B81" s="14">
        <f t="shared" ca="1" si="49"/>
        <v>368.46997590000001</v>
      </c>
      <c r="C81" s="6">
        <f t="shared" si="41"/>
        <v>368.06616352000003</v>
      </c>
      <c r="D81" s="12">
        <f ca="1">IF(A81&lt;$B$1,VLOOKUP(A81,[1]DI!$A$4:$B$15000,2,FALSE),0)</f>
        <v>0.104</v>
      </c>
      <c r="E81" s="13">
        <f t="shared" ca="1" si="50"/>
        <v>1.0003926999999999</v>
      </c>
      <c r="F81" s="13">
        <f ca="1">(TRUNC(PRODUCT($E$12:$E80),16))</f>
        <v>1.01902460467273</v>
      </c>
      <c r="G81" s="13">
        <f t="shared" ca="1" si="51"/>
        <v>1.01822473394291</v>
      </c>
      <c r="H81" s="13">
        <f t="shared" ca="1" si="52"/>
        <v>1.00078555</v>
      </c>
      <c r="I81" s="12">
        <f t="shared" si="53"/>
        <v>0.04</v>
      </c>
      <c r="J81" s="30">
        <f t="shared" si="42"/>
        <v>45498</v>
      </c>
      <c r="K81" s="2">
        <f t="shared" si="43"/>
        <v>2</v>
      </c>
      <c r="L81" s="15">
        <f t="shared" si="44"/>
        <v>2</v>
      </c>
      <c r="M81" s="11">
        <f t="shared" si="36"/>
        <v>1.0003113239999999</v>
      </c>
      <c r="N81" s="11">
        <f t="shared" ca="1" si="37"/>
        <v>1.001097119</v>
      </c>
      <c r="O81" s="15">
        <f t="shared" si="45"/>
        <v>0</v>
      </c>
      <c r="P81" s="13">
        <f t="shared" ca="1" si="38"/>
        <v>0.40381238000000003</v>
      </c>
      <c r="Q81" s="19">
        <f t="shared" si="39"/>
        <v>0</v>
      </c>
      <c r="R81" s="13">
        <f t="shared" si="46"/>
        <v>0</v>
      </c>
      <c r="S81" s="4" t="str">
        <f t="shared" si="47"/>
        <v>A+J=</v>
      </c>
      <c r="T81" s="30">
        <f t="shared" si="48"/>
        <v>45530</v>
      </c>
      <c r="U81" s="4"/>
      <c r="V81" s="79"/>
      <c r="W81" s="63"/>
      <c r="X81" s="65"/>
      <c r="Y81" s="73"/>
      <c r="Z81" s="82"/>
      <c r="AA81" s="82"/>
      <c r="AB81" s="80"/>
      <c r="AC81" s="82"/>
      <c r="AD81" s="79"/>
      <c r="AE81" s="81"/>
      <c r="AF81" s="63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</row>
    <row r="82" spans="1:130" x14ac:dyDescent="0.15">
      <c r="A82" s="36">
        <f t="shared" si="40"/>
        <v>45503</v>
      </c>
      <c r="B82" s="14">
        <f t="shared" ca="1" si="49"/>
        <v>368.67204900000002</v>
      </c>
      <c r="C82" s="6">
        <f t="shared" si="41"/>
        <v>368.06616352000003</v>
      </c>
      <c r="D82" s="12">
        <f ca="1">IF(A82&lt;$B$1,VLOOKUP(A82,[1]DI!$A$4:$B$15000,2,FALSE),0)</f>
        <v>0.104</v>
      </c>
      <c r="E82" s="13">
        <f t="shared" ca="1" si="50"/>
        <v>1.0003926999999999</v>
      </c>
      <c r="F82" s="13">
        <f ca="1">(TRUNC(PRODUCT($E$12:$E81),16))</f>
        <v>1.0194247756349899</v>
      </c>
      <c r="G82" s="13">
        <f t="shared" ca="1" si="51"/>
        <v>1.01822473394291</v>
      </c>
      <c r="H82" s="13">
        <f t="shared" ca="1" si="52"/>
        <v>1.0011785600000001</v>
      </c>
      <c r="I82" s="12">
        <f t="shared" si="53"/>
        <v>0.04</v>
      </c>
      <c r="J82" s="30">
        <f t="shared" si="42"/>
        <v>45498</v>
      </c>
      <c r="K82" s="2">
        <f t="shared" si="43"/>
        <v>3</v>
      </c>
      <c r="L82" s="15">
        <f t="shared" si="44"/>
        <v>3</v>
      </c>
      <c r="M82" s="11">
        <f t="shared" si="36"/>
        <v>1.000467022</v>
      </c>
      <c r="N82" s="11">
        <f t="shared" ca="1" si="37"/>
        <v>1.0016461320000001</v>
      </c>
      <c r="O82" s="15">
        <f t="shared" si="45"/>
        <v>0</v>
      </c>
      <c r="P82" s="13">
        <f t="shared" ca="1" si="38"/>
        <v>0.60588547999999998</v>
      </c>
      <c r="Q82" s="19">
        <f t="shared" si="39"/>
        <v>0</v>
      </c>
      <c r="R82" s="13">
        <f t="shared" si="46"/>
        <v>0</v>
      </c>
      <c r="S82" s="4" t="str">
        <f t="shared" si="47"/>
        <v>A+J=</v>
      </c>
      <c r="T82" s="30">
        <f t="shared" si="48"/>
        <v>45530</v>
      </c>
      <c r="U82" s="4"/>
      <c r="V82" s="79"/>
      <c r="W82" s="63"/>
      <c r="X82" s="65"/>
      <c r="Y82" s="73"/>
      <c r="Z82" s="82"/>
      <c r="AA82" s="82"/>
      <c r="AB82" s="80"/>
      <c r="AC82" s="82"/>
      <c r="AD82" s="79"/>
      <c r="AE82" s="81"/>
      <c r="AF82" s="63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</row>
    <row r="83" spans="1:130" x14ac:dyDescent="0.15">
      <c r="A83" s="36">
        <f t="shared" si="40"/>
        <v>45504</v>
      </c>
      <c r="B83" s="14">
        <f t="shared" ca="1" si="49"/>
        <v>368.87423585000005</v>
      </c>
      <c r="C83" s="6">
        <f t="shared" si="41"/>
        <v>368.06616352000003</v>
      </c>
      <c r="D83" s="12">
        <f ca="1">IF(A83&lt;$B$1,VLOOKUP(A83,[1]DI!$A$4:$B$15000,2,FALSE),0)</f>
        <v>0.104</v>
      </c>
      <c r="E83" s="13">
        <f t="shared" ca="1" si="50"/>
        <v>1.0003926999999999</v>
      </c>
      <c r="F83" s="13">
        <f ca="1">(TRUNC(PRODUCT($E$12:$E82),16))</f>
        <v>1.01982510374438</v>
      </c>
      <c r="G83" s="13">
        <f t="shared" ca="1" si="51"/>
        <v>1.01822473394291</v>
      </c>
      <c r="H83" s="13">
        <f t="shared" ca="1" si="52"/>
        <v>1.00157173</v>
      </c>
      <c r="I83" s="12">
        <f t="shared" si="53"/>
        <v>0.04</v>
      </c>
      <c r="J83" s="30">
        <f t="shared" si="42"/>
        <v>45498</v>
      </c>
      <c r="K83" s="2">
        <f t="shared" si="43"/>
        <v>4</v>
      </c>
      <c r="L83" s="15">
        <f t="shared" si="44"/>
        <v>4</v>
      </c>
      <c r="M83" s="11">
        <f t="shared" si="36"/>
        <v>1.000622745</v>
      </c>
      <c r="N83" s="11">
        <f t="shared" ca="1" si="37"/>
        <v>1.002195454</v>
      </c>
      <c r="O83" s="15">
        <f t="shared" si="45"/>
        <v>0</v>
      </c>
      <c r="P83" s="13">
        <f t="shared" ca="1" si="38"/>
        <v>0.80807233000000001</v>
      </c>
      <c r="Q83" s="19">
        <f t="shared" si="39"/>
        <v>0</v>
      </c>
      <c r="R83" s="13">
        <f t="shared" si="46"/>
        <v>0</v>
      </c>
      <c r="S83" s="4" t="str">
        <f t="shared" si="47"/>
        <v>A+J=</v>
      </c>
      <c r="T83" s="30">
        <f t="shared" si="48"/>
        <v>45530</v>
      </c>
      <c r="U83" s="4"/>
      <c r="V83" s="79"/>
      <c r="W83" s="63"/>
      <c r="X83" s="65"/>
      <c r="Y83" s="73"/>
      <c r="Z83" s="82"/>
      <c r="AA83" s="82"/>
      <c r="AB83" s="80"/>
      <c r="AC83" s="82"/>
      <c r="AD83" s="79"/>
      <c r="AE83" s="81"/>
      <c r="AF83" s="63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</row>
    <row r="84" spans="1:130" x14ac:dyDescent="0.15">
      <c r="A84" s="36">
        <f t="shared" si="40"/>
        <v>45505</v>
      </c>
      <c r="B84" s="14">
        <f t="shared" ca="1" si="49"/>
        <v>369.07652795000001</v>
      </c>
      <c r="C84" s="6">
        <f t="shared" si="41"/>
        <v>368.06616352000003</v>
      </c>
      <c r="D84" s="12">
        <f ca="1">IF(A84&lt;$B$1,VLOOKUP(A84,[1]DI!$A$4:$B$15000,2,FALSE),0)</f>
        <v>0.104</v>
      </c>
      <c r="E84" s="13">
        <f t="shared" ca="1" si="50"/>
        <v>1.0003926999999999</v>
      </c>
      <c r="F84" s="13">
        <f ca="1">(TRUNC(PRODUCT($E$12:$E83),16))</f>
        <v>1.02022558906262</v>
      </c>
      <c r="G84" s="13">
        <f t="shared" ca="1" si="51"/>
        <v>1.01822473394291</v>
      </c>
      <c r="H84" s="13">
        <f t="shared" ca="1" si="52"/>
        <v>1.00196504</v>
      </c>
      <c r="I84" s="12">
        <f t="shared" si="53"/>
        <v>0.04</v>
      </c>
      <c r="J84" s="30">
        <f t="shared" si="42"/>
        <v>45498</v>
      </c>
      <c r="K84" s="2">
        <f t="shared" si="43"/>
        <v>5</v>
      </c>
      <c r="L84" s="15">
        <f t="shared" si="44"/>
        <v>5</v>
      </c>
      <c r="M84" s="11">
        <f t="shared" si="36"/>
        <v>1.000778492</v>
      </c>
      <c r="N84" s="11">
        <f t="shared" ca="1" si="37"/>
        <v>1.002745062</v>
      </c>
      <c r="O84" s="15">
        <f t="shared" si="45"/>
        <v>0</v>
      </c>
      <c r="P84" s="13">
        <f t="shared" ca="1" si="38"/>
        <v>1.0103644300000001</v>
      </c>
      <c r="Q84" s="19">
        <f t="shared" si="39"/>
        <v>0</v>
      </c>
      <c r="R84" s="13">
        <f t="shared" si="46"/>
        <v>0</v>
      </c>
      <c r="S84" s="4" t="str">
        <f t="shared" si="47"/>
        <v>A+J=</v>
      </c>
      <c r="T84" s="30">
        <f t="shared" si="48"/>
        <v>45530</v>
      </c>
      <c r="U84" s="4"/>
      <c r="V84" s="79"/>
      <c r="W84" s="63"/>
      <c r="X84" s="65"/>
      <c r="Y84" s="73"/>
      <c r="Z84" s="82"/>
      <c r="AA84" s="82"/>
      <c r="AB84" s="80"/>
      <c r="AC84" s="82"/>
      <c r="AD84" s="79"/>
      <c r="AE84" s="81"/>
      <c r="AF84" s="63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</row>
    <row r="85" spans="1:130" x14ac:dyDescent="0.15">
      <c r="A85" s="36">
        <f t="shared" si="40"/>
        <v>45506</v>
      </c>
      <c r="B85" s="14">
        <f t="shared" ca="1" si="49"/>
        <v>369.27893269000003</v>
      </c>
      <c r="C85" s="6">
        <f t="shared" si="41"/>
        <v>368.06616352000003</v>
      </c>
      <c r="D85" s="12">
        <f ca="1">IF(A85&lt;$B$1,VLOOKUP(A85,[1]DI!$A$4:$B$15000,2,FALSE),0)</f>
        <v>0.104</v>
      </c>
      <c r="E85" s="13">
        <f t="shared" ca="1" si="50"/>
        <v>1.0003926999999999</v>
      </c>
      <c r="F85" s="13">
        <f ca="1">(TRUNC(PRODUCT($E$12:$E84),16))</f>
        <v>1.0206262316514501</v>
      </c>
      <c r="G85" s="13">
        <f t="shared" ca="1" si="51"/>
        <v>1.01822473394291</v>
      </c>
      <c r="H85" s="13">
        <f t="shared" ca="1" si="52"/>
        <v>1.0023585100000001</v>
      </c>
      <c r="I85" s="12">
        <f t="shared" si="53"/>
        <v>0.04</v>
      </c>
      <c r="J85" s="30">
        <f t="shared" si="42"/>
        <v>45498</v>
      </c>
      <c r="K85" s="2">
        <f t="shared" si="43"/>
        <v>6</v>
      </c>
      <c r="L85" s="15">
        <f t="shared" si="44"/>
        <v>6</v>
      </c>
      <c r="M85" s="11">
        <f t="shared" si="36"/>
        <v>1.000934263</v>
      </c>
      <c r="N85" s="11">
        <f t="shared" ca="1" si="37"/>
        <v>1.0032949760000001</v>
      </c>
      <c r="O85" s="15">
        <f t="shared" si="45"/>
        <v>0</v>
      </c>
      <c r="P85" s="13">
        <f t="shared" ca="1" si="38"/>
        <v>1.2127691700000001</v>
      </c>
      <c r="Q85" s="19">
        <f t="shared" si="39"/>
        <v>0</v>
      </c>
      <c r="R85" s="13">
        <f t="shared" si="46"/>
        <v>0</v>
      </c>
      <c r="S85" s="4" t="str">
        <f t="shared" si="47"/>
        <v>A+J=</v>
      </c>
      <c r="T85" s="30">
        <f t="shared" si="48"/>
        <v>45530</v>
      </c>
      <c r="U85" s="4"/>
      <c r="V85" s="79"/>
      <c r="W85" s="63"/>
      <c r="X85" s="65"/>
      <c r="Y85" s="73"/>
      <c r="Z85" s="82"/>
      <c r="AA85" s="82"/>
      <c r="AB85" s="80"/>
      <c r="AC85" s="82"/>
      <c r="AD85" s="79"/>
      <c r="AE85" s="81"/>
      <c r="AF85" s="63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</row>
    <row r="86" spans="1:130" x14ac:dyDescent="0.15">
      <c r="A86" s="36">
        <f t="shared" si="40"/>
        <v>45507</v>
      </c>
      <c r="B86" s="14">
        <f t="shared" ca="1" si="49"/>
        <v>369.48145079000005</v>
      </c>
      <c r="C86" s="6">
        <f t="shared" si="41"/>
        <v>368.06616352000003</v>
      </c>
      <c r="D86" s="12">
        <f ca="1">IF(A86&lt;$B$1,VLOOKUP(A86,[1]DI!$A$4:$B$15000,2,FALSE),0)</f>
        <v>0</v>
      </c>
      <c r="E86" s="13">
        <f t="shared" ca="1" si="50"/>
        <v>1</v>
      </c>
      <c r="F86" s="13">
        <f ca="1">(TRUNC(PRODUCT($E$12:$E85),16))</f>
        <v>1.02102703157262</v>
      </c>
      <c r="G86" s="13">
        <f t="shared" ca="1" si="51"/>
        <v>1.01822473394291</v>
      </c>
      <c r="H86" s="13">
        <f t="shared" ca="1" si="52"/>
        <v>1.0027521399999999</v>
      </c>
      <c r="I86" s="12">
        <f t="shared" si="53"/>
        <v>0.04</v>
      </c>
      <c r="J86" s="30">
        <f t="shared" si="42"/>
        <v>45498</v>
      </c>
      <c r="K86" s="2">
        <f t="shared" si="43"/>
        <v>6</v>
      </c>
      <c r="L86" s="15">
        <f t="shared" si="44"/>
        <v>7</v>
      </c>
      <c r="M86" s="11">
        <f t="shared" si="36"/>
        <v>1.0010900579999999</v>
      </c>
      <c r="N86" s="11">
        <f t="shared" ca="1" si="37"/>
        <v>1.003845198</v>
      </c>
      <c r="O86" s="15">
        <f t="shared" si="45"/>
        <v>0</v>
      </c>
      <c r="P86" s="13">
        <f t="shared" ca="1" si="38"/>
        <v>1.4152872700000001</v>
      </c>
      <c r="Q86" s="19">
        <f t="shared" si="39"/>
        <v>0</v>
      </c>
      <c r="R86" s="13">
        <f t="shared" si="46"/>
        <v>0</v>
      </c>
      <c r="S86" s="4" t="str">
        <f t="shared" si="47"/>
        <v>A+J=</v>
      </c>
      <c r="T86" s="30">
        <f t="shared" si="48"/>
        <v>45530</v>
      </c>
      <c r="U86" s="4"/>
      <c r="V86" s="79"/>
      <c r="W86" s="63"/>
      <c r="X86" s="65"/>
      <c r="Y86" s="73"/>
      <c r="Z86" s="82"/>
      <c r="AA86" s="82"/>
      <c r="AB86" s="80"/>
      <c r="AC86" s="82"/>
      <c r="AD86" s="79"/>
      <c r="AE86" s="81"/>
      <c r="AF86" s="6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</row>
    <row r="87" spans="1:130" x14ac:dyDescent="0.15">
      <c r="A87" s="36">
        <f t="shared" si="40"/>
        <v>45508</v>
      </c>
      <c r="B87" s="14">
        <f t="shared" ca="1" si="49"/>
        <v>369.48145079000005</v>
      </c>
      <c r="C87" s="6">
        <f t="shared" si="41"/>
        <v>368.06616352000003</v>
      </c>
      <c r="D87" s="12">
        <f ca="1">IF(A87&lt;$B$1,VLOOKUP(A87,[1]DI!$A$4:$B$15000,2,FALSE),0)</f>
        <v>0</v>
      </c>
      <c r="E87" s="13">
        <f t="shared" ca="1" si="50"/>
        <v>1</v>
      </c>
      <c r="F87" s="13">
        <f ca="1">(TRUNC(PRODUCT($E$12:$E86),16))</f>
        <v>1.02102703157262</v>
      </c>
      <c r="G87" s="13">
        <f t="shared" ca="1" si="51"/>
        <v>1.01822473394291</v>
      </c>
      <c r="H87" s="13">
        <f t="shared" ca="1" si="52"/>
        <v>1.0027521399999999</v>
      </c>
      <c r="I87" s="12">
        <f t="shared" si="53"/>
        <v>0.04</v>
      </c>
      <c r="J87" s="30">
        <f t="shared" si="42"/>
        <v>45498</v>
      </c>
      <c r="K87" s="2">
        <f t="shared" si="43"/>
        <v>6</v>
      </c>
      <c r="L87" s="15">
        <f t="shared" si="44"/>
        <v>7</v>
      </c>
      <c r="M87" s="11">
        <f t="shared" si="36"/>
        <v>1.0010900579999999</v>
      </c>
      <c r="N87" s="11">
        <f t="shared" ca="1" si="37"/>
        <v>1.003845198</v>
      </c>
      <c r="O87" s="15">
        <f t="shared" si="45"/>
        <v>0</v>
      </c>
      <c r="P87" s="13">
        <f t="shared" ca="1" si="38"/>
        <v>1.4152872700000001</v>
      </c>
      <c r="Q87" s="19">
        <f t="shared" si="39"/>
        <v>0</v>
      </c>
      <c r="R87" s="13">
        <f t="shared" si="46"/>
        <v>0</v>
      </c>
      <c r="S87" s="4" t="str">
        <f t="shared" si="47"/>
        <v>A+J=</v>
      </c>
      <c r="T87" s="30">
        <f t="shared" si="48"/>
        <v>45530</v>
      </c>
      <c r="U87" s="4"/>
      <c r="V87" s="79"/>
      <c r="W87" s="63"/>
      <c r="X87" s="65"/>
      <c r="Y87" s="73"/>
      <c r="Z87" s="82"/>
      <c r="AA87" s="82"/>
      <c r="AB87" s="80"/>
      <c r="AC87" s="82"/>
      <c r="AD87" s="79"/>
      <c r="AE87" s="81"/>
      <c r="AF87" s="63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</row>
    <row r="88" spans="1:130" x14ac:dyDescent="0.15">
      <c r="A88" s="36">
        <f t="shared" si="40"/>
        <v>45509</v>
      </c>
      <c r="B88" s="14">
        <f t="shared" ca="1" si="49"/>
        <v>369.48145079000005</v>
      </c>
      <c r="C88" s="6">
        <f t="shared" si="41"/>
        <v>368.06616352000003</v>
      </c>
      <c r="D88" s="12">
        <f ca="1">IF(A88&lt;$B$1,VLOOKUP(A88,[1]DI!$A$4:$B$15000,2,FALSE),0)</f>
        <v>0.104</v>
      </c>
      <c r="E88" s="13">
        <f t="shared" ca="1" si="50"/>
        <v>1.0003926999999999</v>
      </c>
      <c r="F88" s="13">
        <f ca="1">(TRUNC(PRODUCT($E$12:$E87),16))</f>
        <v>1.02102703157262</v>
      </c>
      <c r="G88" s="13">
        <f t="shared" ca="1" si="51"/>
        <v>1.01822473394291</v>
      </c>
      <c r="H88" s="13">
        <f t="shared" ca="1" si="52"/>
        <v>1.0027521399999999</v>
      </c>
      <c r="I88" s="12">
        <f t="shared" si="53"/>
        <v>0.04</v>
      </c>
      <c r="J88" s="30">
        <f t="shared" si="42"/>
        <v>45498</v>
      </c>
      <c r="K88" s="2">
        <f t="shared" si="43"/>
        <v>7</v>
      </c>
      <c r="L88" s="15">
        <f t="shared" si="44"/>
        <v>7</v>
      </c>
      <c r="M88" s="11">
        <f t="shared" si="36"/>
        <v>1.0010900579999999</v>
      </c>
      <c r="N88" s="11">
        <f t="shared" ca="1" si="37"/>
        <v>1.003845198</v>
      </c>
      <c r="O88" s="15">
        <f t="shared" si="45"/>
        <v>0</v>
      </c>
      <c r="P88" s="13">
        <f t="shared" ca="1" si="38"/>
        <v>1.4152872700000001</v>
      </c>
      <c r="Q88" s="19">
        <f t="shared" si="39"/>
        <v>0</v>
      </c>
      <c r="R88" s="13">
        <f t="shared" si="46"/>
        <v>0</v>
      </c>
      <c r="S88" s="4" t="str">
        <f t="shared" si="47"/>
        <v>A+J=</v>
      </c>
      <c r="T88" s="30">
        <f t="shared" si="48"/>
        <v>45530</v>
      </c>
      <c r="U88" s="4"/>
      <c r="V88" s="79"/>
      <c r="W88" s="63"/>
      <c r="X88" s="65"/>
      <c r="Y88" s="73"/>
      <c r="Z88" s="82"/>
      <c r="AA88" s="82"/>
      <c r="AB88" s="80"/>
      <c r="AC88" s="82"/>
      <c r="AD88" s="79"/>
      <c r="AE88" s="81"/>
      <c r="AF88" s="63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</row>
    <row r="89" spans="1:130" x14ac:dyDescent="0.15">
      <c r="A89" s="36">
        <f t="shared" si="40"/>
        <v>45510</v>
      </c>
      <c r="B89" s="14">
        <f t="shared" ca="1" si="49"/>
        <v>369.68407784000004</v>
      </c>
      <c r="C89" s="6">
        <f t="shared" si="41"/>
        <v>368.06616352000003</v>
      </c>
      <c r="D89" s="12">
        <f ca="1">IF(A89&lt;$B$1,VLOOKUP(A89,[1]DI!$A$4:$B$15000,2,FALSE),0)</f>
        <v>0.104</v>
      </c>
      <c r="E89" s="13">
        <f t="shared" ca="1" si="50"/>
        <v>1.0003926999999999</v>
      </c>
      <c r="F89" s="13">
        <f ca="1">(TRUNC(PRODUCT($E$12:$E88),16))</f>
        <v>1.0214279888879101</v>
      </c>
      <c r="G89" s="13">
        <f t="shared" ca="1" si="51"/>
        <v>1.01822473394291</v>
      </c>
      <c r="H89" s="13">
        <f t="shared" ca="1" si="52"/>
        <v>1.0031459199999999</v>
      </c>
      <c r="I89" s="12">
        <f t="shared" si="53"/>
        <v>0.04</v>
      </c>
      <c r="J89" s="30">
        <f t="shared" si="42"/>
        <v>45498</v>
      </c>
      <c r="K89" s="2">
        <f t="shared" si="43"/>
        <v>8</v>
      </c>
      <c r="L89" s="15">
        <f t="shared" si="44"/>
        <v>8</v>
      </c>
      <c r="M89" s="11">
        <f t="shared" si="36"/>
        <v>1.0012458769999999</v>
      </c>
      <c r="N89" s="11">
        <f t="shared" ca="1" si="37"/>
        <v>1.0043957160000001</v>
      </c>
      <c r="O89" s="15">
        <f t="shared" si="45"/>
        <v>0</v>
      </c>
      <c r="P89" s="13">
        <f t="shared" ca="1" si="38"/>
        <v>1.6179143199999999</v>
      </c>
      <c r="Q89" s="19">
        <f t="shared" si="39"/>
        <v>0</v>
      </c>
      <c r="R89" s="13">
        <f t="shared" si="46"/>
        <v>0</v>
      </c>
      <c r="S89" s="4" t="str">
        <f t="shared" si="47"/>
        <v>A+J=</v>
      </c>
      <c r="T89" s="30">
        <f t="shared" si="48"/>
        <v>45530</v>
      </c>
      <c r="U89" s="4"/>
      <c r="V89" s="79"/>
      <c r="W89" s="63"/>
      <c r="X89" s="65"/>
      <c r="Y89" s="73"/>
      <c r="Z89" s="82"/>
      <c r="AA89" s="82"/>
      <c r="AB89" s="80"/>
      <c r="AC89" s="82"/>
      <c r="AD89" s="79"/>
      <c r="AE89" s="81"/>
      <c r="AF89" s="63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</row>
    <row r="90" spans="1:130" x14ac:dyDescent="0.15">
      <c r="A90" s="36">
        <f t="shared" si="40"/>
        <v>45511</v>
      </c>
      <c r="B90" s="14">
        <f t="shared" ca="1" si="49"/>
        <v>369.88681862000004</v>
      </c>
      <c r="C90" s="6">
        <f t="shared" si="41"/>
        <v>368.06616352000003</v>
      </c>
      <c r="D90" s="12">
        <f ca="1">IF(A90&lt;$B$1,VLOOKUP(A90,[1]DI!$A$4:$B$15000,2,FALSE),0)</f>
        <v>0.104</v>
      </c>
      <c r="E90" s="13">
        <f t="shared" ca="1" si="50"/>
        <v>1.0003926999999999</v>
      </c>
      <c r="F90" s="13">
        <f ca="1">(TRUNC(PRODUCT($E$12:$E89),16))</f>
        <v>1.02182910365915</v>
      </c>
      <c r="G90" s="13">
        <f t="shared" ca="1" si="51"/>
        <v>1.01822473394291</v>
      </c>
      <c r="H90" s="13">
        <f t="shared" ca="1" si="52"/>
        <v>1.0035398600000001</v>
      </c>
      <c r="I90" s="12">
        <f t="shared" si="53"/>
        <v>0.04</v>
      </c>
      <c r="J90" s="30">
        <f t="shared" si="42"/>
        <v>45498</v>
      </c>
      <c r="K90" s="2">
        <f t="shared" si="43"/>
        <v>9</v>
      </c>
      <c r="L90" s="15">
        <f t="shared" si="44"/>
        <v>9</v>
      </c>
      <c r="M90" s="11">
        <f t="shared" si="36"/>
        <v>1.0014017209999999</v>
      </c>
      <c r="N90" s="11">
        <f t="shared" ca="1" si="37"/>
        <v>1.004946543</v>
      </c>
      <c r="O90" s="15">
        <f t="shared" si="45"/>
        <v>0</v>
      </c>
      <c r="P90" s="13">
        <f t="shared" ca="1" si="38"/>
        <v>1.8206551</v>
      </c>
      <c r="Q90" s="19">
        <f t="shared" si="39"/>
        <v>0</v>
      </c>
      <c r="R90" s="13">
        <f t="shared" si="46"/>
        <v>0</v>
      </c>
      <c r="S90" s="4" t="str">
        <f t="shared" si="47"/>
        <v>A+J=</v>
      </c>
      <c r="T90" s="30">
        <f t="shared" si="48"/>
        <v>45530</v>
      </c>
      <c r="U90" s="4"/>
      <c r="V90" s="79"/>
      <c r="W90" s="63"/>
      <c r="X90" s="65"/>
      <c r="Y90" s="73"/>
      <c r="Z90" s="82"/>
      <c r="AA90" s="82"/>
      <c r="AB90" s="80"/>
      <c r="AC90" s="82"/>
      <c r="AD90" s="79"/>
      <c r="AE90" s="81"/>
      <c r="AF90" s="63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</row>
    <row r="91" spans="1:130" x14ac:dyDescent="0.15">
      <c r="A91" s="36">
        <f t="shared" si="40"/>
        <v>45512</v>
      </c>
      <c r="B91" s="14">
        <f t="shared" ca="1" si="49"/>
        <v>370.08966835000001</v>
      </c>
      <c r="C91" s="6">
        <f t="shared" si="41"/>
        <v>368.06616352000003</v>
      </c>
      <c r="D91" s="12">
        <f ca="1">IF(A91&lt;$B$1,VLOOKUP(A91,[1]DI!$A$4:$B$15000,2,FALSE),0)</f>
        <v>0.104</v>
      </c>
      <c r="E91" s="13">
        <f t="shared" ca="1" si="50"/>
        <v>1.0003926999999999</v>
      </c>
      <c r="F91" s="13">
        <f ca="1">(TRUNC(PRODUCT($E$12:$E90),16))</f>
        <v>1.0222303759481599</v>
      </c>
      <c r="G91" s="13">
        <f t="shared" ca="1" si="51"/>
        <v>1.01822473394291</v>
      </c>
      <c r="H91" s="13">
        <f t="shared" ca="1" si="52"/>
        <v>1.00393395</v>
      </c>
      <c r="I91" s="12">
        <f t="shared" si="53"/>
        <v>0.04</v>
      </c>
      <c r="J91" s="30">
        <f t="shared" si="42"/>
        <v>45498</v>
      </c>
      <c r="K91" s="2">
        <f t="shared" si="43"/>
        <v>10</v>
      </c>
      <c r="L91" s="15">
        <f t="shared" si="44"/>
        <v>10</v>
      </c>
      <c r="M91" s="11">
        <f t="shared" si="36"/>
        <v>1.0015575889999999</v>
      </c>
      <c r="N91" s="11">
        <f t="shared" ca="1" si="37"/>
        <v>1.0054976659999999</v>
      </c>
      <c r="O91" s="15">
        <f t="shared" si="45"/>
        <v>0</v>
      </c>
      <c r="P91" s="13">
        <f t="shared" ca="1" si="38"/>
        <v>2.0235048299999998</v>
      </c>
      <c r="Q91" s="19">
        <f t="shared" si="39"/>
        <v>0</v>
      </c>
      <c r="R91" s="13">
        <f t="shared" si="46"/>
        <v>0</v>
      </c>
      <c r="S91" s="4" t="str">
        <f t="shared" si="47"/>
        <v>A+J=</v>
      </c>
      <c r="T91" s="30">
        <f t="shared" si="48"/>
        <v>45530</v>
      </c>
      <c r="U91" s="4"/>
      <c r="V91" s="79"/>
      <c r="W91" s="63"/>
      <c r="X91" s="65"/>
      <c r="Y91" s="73"/>
      <c r="Z91" s="82"/>
      <c r="AA91" s="82"/>
      <c r="AB91" s="80"/>
      <c r="AC91" s="82"/>
      <c r="AD91" s="79"/>
      <c r="AE91" s="81"/>
      <c r="AF91" s="63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</row>
    <row r="92" spans="1:130" x14ac:dyDescent="0.15">
      <c r="A92" s="36">
        <f t="shared" si="40"/>
        <v>45513</v>
      </c>
      <c r="B92" s="14">
        <f t="shared" ca="1" si="49"/>
        <v>370.29262813000003</v>
      </c>
      <c r="C92" s="6">
        <f t="shared" si="41"/>
        <v>368.06616352000003</v>
      </c>
      <c r="D92" s="12">
        <f ca="1">IF(A92&lt;$B$1,VLOOKUP(A92,[1]DI!$A$4:$B$15000,2,FALSE),0)</f>
        <v>0.104</v>
      </c>
      <c r="E92" s="13">
        <f t="shared" ca="1" si="50"/>
        <v>1.0003926999999999</v>
      </c>
      <c r="F92" s="13">
        <f ca="1">(TRUNC(PRODUCT($E$12:$E91),16))</f>
        <v>1.02263180581679</v>
      </c>
      <c r="G92" s="13">
        <f t="shared" ca="1" si="51"/>
        <v>1.01822473394291</v>
      </c>
      <c r="H92" s="13">
        <f t="shared" ca="1" si="52"/>
        <v>1.0043281900000001</v>
      </c>
      <c r="I92" s="12">
        <f t="shared" si="53"/>
        <v>0.04</v>
      </c>
      <c r="J92" s="30">
        <f t="shared" si="42"/>
        <v>45498</v>
      </c>
      <c r="K92" s="2">
        <f t="shared" si="43"/>
        <v>11</v>
      </c>
      <c r="L92" s="15">
        <f t="shared" si="44"/>
        <v>11</v>
      </c>
      <c r="M92" s="11">
        <f t="shared" si="36"/>
        <v>1.001713482</v>
      </c>
      <c r="N92" s="11">
        <f t="shared" ca="1" si="37"/>
        <v>1.0060490879999999</v>
      </c>
      <c r="O92" s="15">
        <f t="shared" si="45"/>
        <v>0</v>
      </c>
      <c r="P92" s="13">
        <f t="shared" ca="1" si="38"/>
        <v>2.2264646099999998</v>
      </c>
      <c r="Q92" s="19">
        <f t="shared" si="39"/>
        <v>0</v>
      </c>
      <c r="R92" s="13">
        <f t="shared" si="46"/>
        <v>0</v>
      </c>
      <c r="S92" s="4" t="str">
        <f t="shared" si="47"/>
        <v>A+J=</v>
      </c>
      <c r="T92" s="30">
        <f t="shared" si="48"/>
        <v>45530</v>
      </c>
      <c r="U92" s="4"/>
      <c r="V92" s="79"/>
      <c r="W92" s="63"/>
      <c r="X92" s="65"/>
      <c r="Y92" s="73"/>
      <c r="Z92" s="82"/>
      <c r="AA92" s="82"/>
      <c r="AB92" s="80"/>
      <c r="AC92" s="82"/>
      <c r="AD92" s="79"/>
      <c r="AE92" s="81"/>
      <c r="AF92" s="63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</row>
    <row r="93" spans="1:130" x14ac:dyDescent="0.15">
      <c r="A93" s="36">
        <f t="shared" si="40"/>
        <v>45514</v>
      </c>
      <c r="B93" s="14">
        <f t="shared" ca="1" si="49"/>
        <v>370.49570054000003</v>
      </c>
      <c r="C93" s="6">
        <f t="shared" si="41"/>
        <v>368.06616352000003</v>
      </c>
      <c r="D93" s="12">
        <f ca="1">IF(A93&lt;$B$1,VLOOKUP(A93,[1]DI!$A$4:$B$15000,2,FALSE),0)</f>
        <v>0</v>
      </c>
      <c r="E93" s="13">
        <f t="shared" ca="1" si="50"/>
        <v>1</v>
      </c>
      <c r="F93" s="13">
        <f ca="1">(TRUNC(PRODUCT($E$12:$E92),16))</f>
        <v>1.02303339332694</v>
      </c>
      <c r="G93" s="13">
        <f t="shared" ca="1" si="51"/>
        <v>1.01822473394291</v>
      </c>
      <c r="H93" s="13">
        <f t="shared" ca="1" si="52"/>
        <v>1.0047225900000001</v>
      </c>
      <c r="I93" s="12">
        <f t="shared" si="53"/>
        <v>0.04</v>
      </c>
      <c r="J93" s="30">
        <f t="shared" si="42"/>
        <v>45498</v>
      </c>
      <c r="K93" s="2">
        <f t="shared" si="43"/>
        <v>11</v>
      </c>
      <c r="L93" s="15">
        <f t="shared" si="44"/>
        <v>12</v>
      </c>
      <c r="M93" s="11">
        <f t="shared" si="36"/>
        <v>1.001869398</v>
      </c>
      <c r="N93" s="11">
        <f t="shared" ca="1" si="37"/>
        <v>1.006600816</v>
      </c>
      <c r="O93" s="15">
        <f t="shared" si="45"/>
        <v>0</v>
      </c>
      <c r="P93" s="13">
        <f t="shared" ca="1" si="38"/>
        <v>2.4295370200000002</v>
      </c>
      <c r="Q93" s="19">
        <f t="shared" si="39"/>
        <v>0</v>
      </c>
      <c r="R93" s="13">
        <f t="shared" si="46"/>
        <v>0</v>
      </c>
      <c r="S93" s="4" t="str">
        <f t="shared" si="47"/>
        <v>A+J=</v>
      </c>
      <c r="T93" s="30">
        <f t="shared" si="48"/>
        <v>45530</v>
      </c>
      <c r="U93" s="4"/>
      <c r="V93" s="79"/>
      <c r="W93" s="63"/>
      <c r="X93" s="65"/>
      <c r="Y93" s="73"/>
      <c r="Z93" s="82"/>
      <c r="AA93" s="82"/>
      <c r="AB93" s="80"/>
      <c r="AC93" s="82"/>
      <c r="AD93" s="79"/>
      <c r="AE93" s="81"/>
      <c r="AF93" s="63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</row>
    <row r="94" spans="1:130" x14ac:dyDescent="0.15">
      <c r="A94" s="36">
        <f t="shared" si="40"/>
        <v>45515</v>
      </c>
      <c r="B94" s="14">
        <f t="shared" ca="1" si="49"/>
        <v>370.49570054000003</v>
      </c>
      <c r="C94" s="6">
        <f t="shared" si="41"/>
        <v>368.06616352000003</v>
      </c>
      <c r="D94" s="12">
        <f ca="1">IF(A94&lt;$B$1,VLOOKUP(A94,[1]DI!$A$4:$B$15000,2,FALSE),0)</f>
        <v>0</v>
      </c>
      <c r="E94" s="13">
        <f t="shared" ca="1" si="50"/>
        <v>1</v>
      </c>
      <c r="F94" s="13">
        <f ca="1">(TRUNC(PRODUCT($E$12:$E93),16))</f>
        <v>1.02303339332694</v>
      </c>
      <c r="G94" s="13">
        <f t="shared" ca="1" si="51"/>
        <v>1.01822473394291</v>
      </c>
      <c r="H94" s="13">
        <f t="shared" ca="1" si="52"/>
        <v>1.0047225900000001</v>
      </c>
      <c r="I94" s="12">
        <f t="shared" si="53"/>
        <v>0.04</v>
      </c>
      <c r="J94" s="30">
        <f t="shared" si="42"/>
        <v>45498</v>
      </c>
      <c r="K94" s="2">
        <f t="shared" si="43"/>
        <v>11</v>
      </c>
      <c r="L94" s="15">
        <f t="shared" si="44"/>
        <v>12</v>
      </c>
      <c r="M94" s="11">
        <f t="shared" si="36"/>
        <v>1.001869398</v>
      </c>
      <c r="N94" s="11">
        <f t="shared" ca="1" si="37"/>
        <v>1.006600816</v>
      </c>
      <c r="O94" s="15">
        <f t="shared" si="45"/>
        <v>0</v>
      </c>
      <c r="P94" s="13">
        <f t="shared" ca="1" si="38"/>
        <v>2.4295370200000002</v>
      </c>
      <c r="Q94" s="19">
        <f t="shared" si="39"/>
        <v>0</v>
      </c>
      <c r="R94" s="13">
        <f t="shared" si="46"/>
        <v>0</v>
      </c>
      <c r="S94" s="4" t="str">
        <f t="shared" si="47"/>
        <v>A+J=</v>
      </c>
      <c r="T94" s="30">
        <f t="shared" si="48"/>
        <v>45530</v>
      </c>
      <c r="U94" s="4"/>
      <c r="V94" s="79"/>
      <c r="W94" s="63"/>
      <c r="X94" s="65"/>
      <c r="Y94" s="73"/>
      <c r="Z94" s="82"/>
      <c r="AA94" s="82"/>
      <c r="AB94" s="80"/>
      <c r="AC94" s="82"/>
      <c r="AD94" s="79"/>
      <c r="AE94" s="81"/>
      <c r="AF94" s="63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</row>
    <row r="95" spans="1:130" x14ac:dyDescent="0.15">
      <c r="A95" s="36">
        <f t="shared" si="40"/>
        <v>45516</v>
      </c>
      <c r="B95" s="14">
        <f t="shared" ca="1" si="49"/>
        <v>370.49570054000003</v>
      </c>
      <c r="C95" s="6">
        <f t="shared" si="41"/>
        <v>368.06616352000003</v>
      </c>
      <c r="D95" s="12">
        <f ca="1">IF(A95&lt;$B$1,VLOOKUP(A95,[1]DI!$A$4:$B$15000,2,FALSE),0)</f>
        <v>0.104</v>
      </c>
      <c r="E95" s="13">
        <f t="shared" ca="1" si="50"/>
        <v>1.0003926999999999</v>
      </c>
      <c r="F95" s="13">
        <f ca="1">(TRUNC(PRODUCT($E$12:$E94),16))</f>
        <v>1.02303339332694</v>
      </c>
      <c r="G95" s="13">
        <f t="shared" ca="1" si="51"/>
        <v>1.01822473394291</v>
      </c>
      <c r="H95" s="13">
        <f t="shared" ca="1" si="52"/>
        <v>1.0047225900000001</v>
      </c>
      <c r="I95" s="12">
        <f t="shared" si="53"/>
        <v>0.04</v>
      </c>
      <c r="J95" s="30">
        <f t="shared" si="42"/>
        <v>45498</v>
      </c>
      <c r="K95" s="2">
        <f t="shared" si="43"/>
        <v>12</v>
      </c>
      <c r="L95" s="15">
        <f t="shared" si="44"/>
        <v>12</v>
      </c>
      <c r="M95" s="11">
        <f t="shared" si="36"/>
        <v>1.001869398</v>
      </c>
      <c r="N95" s="11">
        <f t="shared" ca="1" si="37"/>
        <v>1.006600816</v>
      </c>
      <c r="O95" s="15">
        <f t="shared" si="45"/>
        <v>0</v>
      </c>
      <c r="P95" s="13">
        <f t="shared" ca="1" si="38"/>
        <v>2.4295370200000002</v>
      </c>
      <c r="Q95" s="19">
        <f t="shared" si="39"/>
        <v>0</v>
      </c>
      <c r="R95" s="13">
        <f t="shared" si="46"/>
        <v>0</v>
      </c>
      <c r="S95" s="4" t="str">
        <f t="shared" si="47"/>
        <v>A+J=</v>
      </c>
      <c r="T95" s="30">
        <f t="shared" si="48"/>
        <v>45530</v>
      </c>
      <c r="U95" s="4"/>
      <c r="V95" s="79"/>
      <c r="W95" s="63"/>
      <c r="X95" s="65"/>
      <c r="Y95" s="73"/>
      <c r="Z95" s="82"/>
      <c r="AA95" s="82"/>
      <c r="AB95" s="80"/>
      <c r="AC95" s="82"/>
      <c r="AD95" s="79"/>
      <c r="AE95" s="81"/>
      <c r="AF95" s="63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</row>
    <row r="96" spans="1:130" x14ac:dyDescent="0.15">
      <c r="A96" s="36">
        <f t="shared" si="40"/>
        <v>45517</v>
      </c>
      <c r="B96" s="14">
        <f t="shared" ca="1" si="49"/>
        <v>370.69888668000004</v>
      </c>
      <c r="C96" s="6">
        <f t="shared" si="41"/>
        <v>368.06616352000003</v>
      </c>
      <c r="D96" s="12">
        <f ca="1">IF(A96&lt;$B$1,VLOOKUP(A96,[1]DI!$A$4:$B$15000,2,FALSE),0)</f>
        <v>0.104</v>
      </c>
      <c r="E96" s="13">
        <f t="shared" ca="1" si="50"/>
        <v>1.0003926999999999</v>
      </c>
      <c r="F96" s="13">
        <f ca="1">(TRUNC(PRODUCT($E$12:$E95),16))</f>
        <v>1.0234351385405001</v>
      </c>
      <c r="G96" s="13">
        <f t="shared" ca="1" si="51"/>
        <v>1.01822473394291</v>
      </c>
      <c r="H96" s="13">
        <f t="shared" ca="1" si="52"/>
        <v>1.00511715</v>
      </c>
      <c r="I96" s="12">
        <f t="shared" si="53"/>
        <v>0.04</v>
      </c>
      <c r="J96" s="30">
        <f t="shared" si="42"/>
        <v>45498</v>
      </c>
      <c r="K96" s="2">
        <f t="shared" si="43"/>
        <v>13</v>
      </c>
      <c r="L96" s="15">
        <f t="shared" si="44"/>
        <v>13</v>
      </c>
      <c r="M96" s="11">
        <f t="shared" si="36"/>
        <v>1.002025339</v>
      </c>
      <c r="N96" s="11">
        <f t="shared" ca="1" si="37"/>
        <v>1.007152853</v>
      </c>
      <c r="O96" s="15">
        <f t="shared" si="45"/>
        <v>0</v>
      </c>
      <c r="P96" s="13">
        <f t="shared" ca="1" si="38"/>
        <v>2.6327231599999998</v>
      </c>
      <c r="Q96" s="19">
        <f t="shared" si="39"/>
        <v>0</v>
      </c>
      <c r="R96" s="13">
        <f t="shared" si="46"/>
        <v>0</v>
      </c>
      <c r="S96" s="4" t="str">
        <f t="shared" si="47"/>
        <v>A+J=</v>
      </c>
      <c r="T96" s="30">
        <f t="shared" si="48"/>
        <v>45530</v>
      </c>
      <c r="U96" s="4"/>
      <c r="V96" s="79"/>
      <c r="W96" s="63"/>
      <c r="X96" s="65"/>
      <c r="Y96" s="73"/>
      <c r="Z96" s="82"/>
      <c r="AA96" s="82"/>
      <c r="AB96" s="80"/>
      <c r="AC96" s="82"/>
      <c r="AD96" s="79"/>
      <c r="AE96" s="81"/>
      <c r="AF96" s="63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</row>
    <row r="97" spans="1:130" x14ac:dyDescent="0.15">
      <c r="A97" s="36">
        <f t="shared" si="40"/>
        <v>45518</v>
      </c>
      <c r="B97" s="14">
        <f t="shared" ca="1" si="49"/>
        <v>370.90218213000003</v>
      </c>
      <c r="C97" s="6">
        <f t="shared" si="41"/>
        <v>368.06616352000003</v>
      </c>
      <c r="D97" s="12">
        <f ca="1">IF(A97&lt;$B$1,VLOOKUP(A97,[1]DI!$A$4:$B$15000,2,FALSE),0)</f>
        <v>0.104</v>
      </c>
      <c r="E97" s="13">
        <f t="shared" ca="1" si="50"/>
        <v>1.0003926999999999</v>
      </c>
      <c r="F97" s="13">
        <f ca="1">(TRUNC(PRODUCT($E$12:$E96),16))</f>
        <v>1.0238370415194</v>
      </c>
      <c r="G97" s="13">
        <f t="shared" ca="1" si="51"/>
        <v>1.01822473394291</v>
      </c>
      <c r="H97" s="13">
        <f t="shared" ca="1" si="52"/>
        <v>1.0055118599999999</v>
      </c>
      <c r="I97" s="12">
        <f t="shared" si="53"/>
        <v>0.04</v>
      </c>
      <c r="J97" s="30">
        <f t="shared" si="42"/>
        <v>45498</v>
      </c>
      <c r="K97" s="2">
        <f t="shared" si="43"/>
        <v>14</v>
      </c>
      <c r="L97" s="15">
        <f t="shared" si="44"/>
        <v>14</v>
      </c>
      <c r="M97" s="11">
        <f t="shared" si="36"/>
        <v>1.0021813040000001</v>
      </c>
      <c r="N97" s="11">
        <f t="shared" ca="1" si="37"/>
        <v>1.007705187</v>
      </c>
      <c r="O97" s="15">
        <f t="shared" si="45"/>
        <v>0</v>
      </c>
      <c r="P97" s="13">
        <f t="shared" ca="1" si="38"/>
        <v>2.83601861</v>
      </c>
      <c r="Q97" s="19">
        <f t="shared" si="39"/>
        <v>0</v>
      </c>
      <c r="R97" s="13">
        <f t="shared" si="46"/>
        <v>0</v>
      </c>
      <c r="S97" s="4" t="str">
        <f t="shared" si="47"/>
        <v>A+J=</v>
      </c>
      <c r="T97" s="30">
        <f t="shared" si="48"/>
        <v>45530</v>
      </c>
      <c r="U97" s="4"/>
      <c r="V97" s="79"/>
      <c r="W97" s="63"/>
      <c r="X97" s="65"/>
      <c r="Y97" s="73"/>
      <c r="Z97" s="82"/>
      <c r="AA97" s="82"/>
      <c r="AB97" s="80"/>
      <c r="AC97" s="82"/>
      <c r="AD97" s="79"/>
      <c r="AE97" s="81"/>
      <c r="AF97" s="63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</row>
    <row r="98" spans="1:130" x14ac:dyDescent="0.15">
      <c r="A98" s="36">
        <f t="shared" si="40"/>
        <v>45519</v>
      </c>
      <c r="B98" s="14">
        <f t="shared" ca="1" si="49"/>
        <v>371.10558727000006</v>
      </c>
      <c r="C98" s="6">
        <f t="shared" si="41"/>
        <v>368.06616352000003</v>
      </c>
      <c r="D98" s="12">
        <f ca="1">IF(A98&lt;$B$1,VLOOKUP(A98,[1]DI!$A$4:$B$15000,2,FALSE),0)</f>
        <v>0.104</v>
      </c>
      <c r="E98" s="13">
        <f t="shared" ca="1" si="50"/>
        <v>1.0003926999999999</v>
      </c>
      <c r="F98" s="13">
        <f ca="1">(TRUNC(PRODUCT($E$12:$E97),16))</f>
        <v>1.0242391023256101</v>
      </c>
      <c r="G98" s="13">
        <f t="shared" ca="1" si="51"/>
        <v>1.01822473394291</v>
      </c>
      <c r="H98" s="13">
        <f t="shared" ca="1" si="52"/>
        <v>1.00590672</v>
      </c>
      <c r="I98" s="12">
        <f t="shared" si="53"/>
        <v>0.04</v>
      </c>
      <c r="J98" s="30">
        <f t="shared" si="42"/>
        <v>45498</v>
      </c>
      <c r="K98" s="2">
        <f t="shared" si="43"/>
        <v>15</v>
      </c>
      <c r="L98" s="15">
        <f t="shared" si="44"/>
        <v>15</v>
      </c>
      <c r="M98" s="11">
        <f t="shared" si="36"/>
        <v>1.0023372930000001</v>
      </c>
      <c r="N98" s="11">
        <f t="shared" ca="1" si="37"/>
        <v>1.008257819</v>
      </c>
      <c r="O98" s="15">
        <f t="shared" si="45"/>
        <v>0</v>
      </c>
      <c r="P98" s="13">
        <f t="shared" ca="1" si="38"/>
        <v>3.0394237500000001</v>
      </c>
      <c r="Q98" s="19">
        <f t="shared" si="39"/>
        <v>0</v>
      </c>
      <c r="R98" s="13">
        <f t="shared" si="46"/>
        <v>0</v>
      </c>
      <c r="S98" s="4" t="str">
        <f t="shared" si="47"/>
        <v>A+J=</v>
      </c>
      <c r="T98" s="30">
        <f t="shared" si="48"/>
        <v>45530</v>
      </c>
      <c r="U98" s="4"/>
      <c r="V98" s="79"/>
      <c r="W98" s="63"/>
      <c r="X98" s="65"/>
      <c r="Y98" s="73"/>
      <c r="Z98" s="82"/>
      <c r="AA98" s="82"/>
      <c r="AB98" s="80"/>
      <c r="AC98" s="82"/>
      <c r="AD98" s="79"/>
      <c r="AE98" s="81"/>
      <c r="AF98" s="63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</row>
    <row r="99" spans="1:130" x14ac:dyDescent="0.15">
      <c r="A99" s="36">
        <f t="shared" si="40"/>
        <v>45520</v>
      </c>
      <c r="B99" s="14">
        <f t="shared" ca="1" si="49"/>
        <v>371.30910578000004</v>
      </c>
      <c r="C99" s="6">
        <f t="shared" si="41"/>
        <v>368.06616352000003</v>
      </c>
      <c r="D99" s="12">
        <f ca="1">IF(A99&lt;$B$1,VLOOKUP(A99,[1]DI!$A$4:$B$15000,2,FALSE),0)</f>
        <v>0.104</v>
      </c>
      <c r="E99" s="13">
        <f t="shared" ca="1" si="50"/>
        <v>1.0003926999999999</v>
      </c>
      <c r="F99" s="13">
        <f ca="1">(TRUNC(PRODUCT($E$12:$E98),16))</f>
        <v>1.0246413210210901</v>
      </c>
      <c r="G99" s="13">
        <f t="shared" ca="1" si="51"/>
        <v>1.01822473394291</v>
      </c>
      <c r="H99" s="13">
        <f t="shared" ca="1" si="52"/>
        <v>1.0063017400000001</v>
      </c>
      <c r="I99" s="12">
        <f t="shared" si="53"/>
        <v>0.04</v>
      </c>
      <c r="J99" s="30">
        <f t="shared" si="42"/>
        <v>45498</v>
      </c>
      <c r="K99" s="2">
        <f t="shared" si="43"/>
        <v>16</v>
      </c>
      <c r="L99" s="15">
        <f t="shared" si="44"/>
        <v>16</v>
      </c>
      <c r="M99" s="11">
        <f t="shared" si="36"/>
        <v>1.0024933069999999</v>
      </c>
      <c r="N99" s="11">
        <f t="shared" ca="1" si="37"/>
        <v>1.0088107589999999</v>
      </c>
      <c r="O99" s="15">
        <f t="shared" si="45"/>
        <v>0</v>
      </c>
      <c r="P99" s="13">
        <f t="shared" ca="1" si="38"/>
        <v>3.24294226</v>
      </c>
      <c r="Q99" s="19">
        <f t="shared" si="39"/>
        <v>0</v>
      </c>
      <c r="R99" s="13">
        <f t="shared" si="46"/>
        <v>0</v>
      </c>
      <c r="S99" s="4" t="str">
        <f t="shared" si="47"/>
        <v>A+J=</v>
      </c>
      <c r="T99" s="30">
        <f t="shared" si="48"/>
        <v>45530</v>
      </c>
      <c r="U99" s="4"/>
      <c r="V99" s="79"/>
      <c r="W99" s="63"/>
      <c r="X99" s="65"/>
      <c r="Y99" s="73"/>
      <c r="Z99" s="82"/>
      <c r="AA99" s="82"/>
      <c r="AB99" s="80"/>
      <c r="AC99" s="82"/>
      <c r="AD99" s="79"/>
      <c r="AE99" s="81"/>
      <c r="AF99" s="63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</row>
    <row r="100" spans="1:130" x14ac:dyDescent="0.15">
      <c r="A100" s="36">
        <f t="shared" si="40"/>
        <v>45521</v>
      </c>
      <c r="B100" s="14">
        <f t="shared" ca="1" si="49"/>
        <v>371.51273397000006</v>
      </c>
      <c r="C100" s="6">
        <f t="shared" si="41"/>
        <v>368.06616352000003</v>
      </c>
      <c r="D100" s="12">
        <f ca="1">IF(A100&lt;$B$1,VLOOKUP(A100,[1]DI!$A$4:$B$15000,2,FALSE),0)</f>
        <v>0</v>
      </c>
      <c r="E100" s="13">
        <f t="shared" ca="1" si="50"/>
        <v>1</v>
      </c>
      <c r="F100" s="13">
        <f ca="1">(TRUNC(PRODUCT($E$12:$E99),16))</f>
        <v>1.0250436976678501</v>
      </c>
      <c r="G100" s="13">
        <f t="shared" ca="1" si="51"/>
        <v>1.01822473394291</v>
      </c>
      <c r="H100" s="13">
        <f t="shared" ca="1" si="52"/>
        <v>1.0066969100000001</v>
      </c>
      <c r="I100" s="12">
        <f t="shared" si="53"/>
        <v>0.04</v>
      </c>
      <c r="J100" s="30">
        <f t="shared" si="42"/>
        <v>45498</v>
      </c>
      <c r="K100" s="2">
        <f t="shared" si="43"/>
        <v>16</v>
      </c>
      <c r="L100" s="15">
        <f t="shared" si="44"/>
        <v>17</v>
      </c>
      <c r="M100" s="11">
        <f t="shared" si="36"/>
        <v>1.002649345</v>
      </c>
      <c r="N100" s="11">
        <f t="shared" ca="1" si="37"/>
        <v>1.0093639969999999</v>
      </c>
      <c r="O100" s="15">
        <f t="shared" si="45"/>
        <v>0</v>
      </c>
      <c r="P100" s="13">
        <f t="shared" ca="1" si="38"/>
        <v>3.4465704499999998</v>
      </c>
      <c r="Q100" s="19">
        <f t="shared" si="39"/>
        <v>0</v>
      </c>
      <c r="R100" s="13">
        <f t="shared" si="46"/>
        <v>0</v>
      </c>
      <c r="S100" s="4" t="str">
        <f t="shared" si="47"/>
        <v>A+J=</v>
      </c>
      <c r="T100" s="30">
        <f t="shared" si="48"/>
        <v>45530</v>
      </c>
      <c r="U100" s="4"/>
      <c r="V100" s="79"/>
      <c r="W100" s="63"/>
      <c r="X100" s="65"/>
      <c r="Y100" s="73"/>
      <c r="Z100" s="82"/>
      <c r="AA100" s="82"/>
      <c r="AB100" s="80"/>
      <c r="AC100" s="82"/>
      <c r="AD100" s="79"/>
      <c r="AE100" s="81"/>
      <c r="AF100" s="63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</row>
    <row r="101" spans="1:130" x14ac:dyDescent="0.15">
      <c r="A101" s="36">
        <f t="shared" si="40"/>
        <v>45522</v>
      </c>
      <c r="B101" s="14">
        <f t="shared" ca="1" si="49"/>
        <v>371.51273397000006</v>
      </c>
      <c r="C101" s="6">
        <f t="shared" si="41"/>
        <v>368.06616352000003</v>
      </c>
      <c r="D101" s="12">
        <f ca="1">IF(A101&lt;$B$1,VLOOKUP(A101,[1]DI!$A$4:$B$15000,2,FALSE),0)</f>
        <v>0</v>
      </c>
      <c r="E101" s="13">
        <f t="shared" ca="1" si="50"/>
        <v>1</v>
      </c>
      <c r="F101" s="13">
        <f ca="1">(TRUNC(PRODUCT($E$12:$E100),16))</f>
        <v>1.0250436976678501</v>
      </c>
      <c r="G101" s="13">
        <f t="shared" ca="1" si="51"/>
        <v>1.01822473394291</v>
      </c>
      <c r="H101" s="13">
        <f t="shared" ca="1" si="52"/>
        <v>1.0066969100000001</v>
      </c>
      <c r="I101" s="12">
        <f t="shared" si="53"/>
        <v>0.04</v>
      </c>
      <c r="J101" s="30">
        <f t="shared" si="42"/>
        <v>45498</v>
      </c>
      <c r="K101" s="2">
        <f t="shared" si="43"/>
        <v>16</v>
      </c>
      <c r="L101" s="15">
        <f t="shared" si="44"/>
        <v>17</v>
      </c>
      <c r="M101" s="11">
        <f t="shared" si="36"/>
        <v>1.002649345</v>
      </c>
      <c r="N101" s="11">
        <f t="shared" ca="1" si="37"/>
        <v>1.0093639969999999</v>
      </c>
      <c r="O101" s="15">
        <f t="shared" si="45"/>
        <v>0</v>
      </c>
      <c r="P101" s="13">
        <f t="shared" ca="1" si="38"/>
        <v>3.4465704499999998</v>
      </c>
      <c r="Q101" s="19">
        <f t="shared" si="39"/>
        <v>0</v>
      </c>
      <c r="R101" s="13">
        <f t="shared" si="46"/>
        <v>0</v>
      </c>
      <c r="S101" s="4" t="str">
        <f t="shared" si="47"/>
        <v>A+J=</v>
      </c>
      <c r="T101" s="30">
        <f t="shared" si="48"/>
        <v>45530</v>
      </c>
      <c r="U101" s="4"/>
      <c r="V101" s="79"/>
      <c r="W101" s="63"/>
      <c r="X101" s="65"/>
      <c r="Y101" s="73"/>
      <c r="Z101" s="82"/>
      <c r="AA101" s="82"/>
      <c r="AB101" s="80"/>
      <c r="AC101" s="82"/>
      <c r="AD101" s="79"/>
      <c r="AE101" s="81"/>
      <c r="AF101" s="63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</row>
    <row r="102" spans="1:130" x14ac:dyDescent="0.15">
      <c r="A102" s="36">
        <f t="shared" si="40"/>
        <v>45523</v>
      </c>
      <c r="B102" s="14">
        <f t="shared" ca="1" si="49"/>
        <v>371.51273397000006</v>
      </c>
      <c r="C102" s="6">
        <f t="shared" si="41"/>
        <v>368.06616352000003</v>
      </c>
      <c r="D102" s="12">
        <f ca="1">IF(A102&lt;$B$1,VLOOKUP(A102,[1]DI!$A$4:$B$15000,2,FALSE),0)</f>
        <v>0.104</v>
      </c>
      <c r="E102" s="13">
        <f t="shared" ca="1" si="50"/>
        <v>1.0003926999999999</v>
      </c>
      <c r="F102" s="13">
        <f ca="1">(TRUNC(PRODUCT($E$12:$E101),16))</f>
        <v>1.0250436976678501</v>
      </c>
      <c r="G102" s="13">
        <f t="shared" ca="1" si="51"/>
        <v>1.01822473394291</v>
      </c>
      <c r="H102" s="13">
        <f t="shared" ca="1" si="52"/>
        <v>1.0066969100000001</v>
      </c>
      <c r="I102" s="12">
        <f t="shared" si="53"/>
        <v>0.04</v>
      </c>
      <c r="J102" s="30">
        <f t="shared" si="42"/>
        <v>45498</v>
      </c>
      <c r="K102" s="2">
        <f t="shared" si="43"/>
        <v>17</v>
      </c>
      <c r="L102" s="15">
        <f t="shared" si="44"/>
        <v>17</v>
      </c>
      <c r="M102" s="11">
        <f t="shared" si="36"/>
        <v>1.002649345</v>
      </c>
      <c r="N102" s="11">
        <f t="shared" ca="1" si="37"/>
        <v>1.0093639969999999</v>
      </c>
      <c r="O102" s="15">
        <f t="shared" si="45"/>
        <v>0</v>
      </c>
      <c r="P102" s="13">
        <f t="shared" ca="1" si="38"/>
        <v>3.4465704499999998</v>
      </c>
      <c r="Q102" s="19">
        <f t="shared" si="39"/>
        <v>0</v>
      </c>
      <c r="R102" s="13">
        <f t="shared" si="46"/>
        <v>0</v>
      </c>
      <c r="S102" s="4" t="str">
        <f t="shared" si="47"/>
        <v>A+J=</v>
      </c>
      <c r="T102" s="30">
        <f t="shared" si="48"/>
        <v>45530</v>
      </c>
      <c r="U102" s="4"/>
      <c r="V102" s="79"/>
      <c r="W102" s="63"/>
      <c r="X102" s="65"/>
      <c r="Y102" s="73"/>
      <c r="Z102" s="82"/>
      <c r="AA102" s="82"/>
      <c r="AB102" s="80"/>
      <c r="AC102" s="82"/>
      <c r="AD102" s="79"/>
      <c r="AE102" s="81"/>
      <c r="AF102" s="63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</row>
    <row r="103" spans="1:130" x14ac:dyDescent="0.15">
      <c r="A103" s="36">
        <f t="shared" si="40"/>
        <v>45524</v>
      </c>
      <c r="B103" s="14">
        <f t="shared" ca="1" si="49"/>
        <v>371.71647589000003</v>
      </c>
      <c r="C103" s="6">
        <f t="shared" si="41"/>
        <v>368.06616352000003</v>
      </c>
      <c r="D103" s="12">
        <f ca="1">IF(A103&lt;$B$1,VLOOKUP(A103,[1]DI!$A$4:$B$15000,2,FALSE),0)</f>
        <v>0.104</v>
      </c>
      <c r="E103" s="13">
        <f t="shared" ca="1" si="50"/>
        <v>1.0003926999999999</v>
      </c>
      <c r="F103" s="13">
        <f ca="1">(TRUNC(PRODUCT($E$12:$E102),16))</f>
        <v>1.0254462323279301</v>
      </c>
      <c r="G103" s="13">
        <f t="shared" ca="1" si="51"/>
        <v>1.01822473394291</v>
      </c>
      <c r="H103" s="13">
        <f t="shared" ca="1" si="52"/>
        <v>1.00709224</v>
      </c>
      <c r="I103" s="12">
        <f t="shared" si="53"/>
        <v>0.04</v>
      </c>
      <c r="J103" s="30">
        <f t="shared" si="42"/>
        <v>45498</v>
      </c>
      <c r="K103" s="2">
        <f t="shared" si="43"/>
        <v>18</v>
      </c>
      <c r="L103" s="15">
        <f t="shared" si="44"/>
        <v>18</v>
      </c>
      <c r="M103" s="11">
        <f t="shared" si="36"/>
        <v>1.0028054070000001</v>
      </c>
      <c r="N103" s="11">
        <f t="shared" ca="1" si="37"/>
        <v>1.0099175439999999</v>
      </c>
      <c r="O103" s="15">
        <f t="shared" si="45"/>
        <v>0</v>
      </c>
      <c r="P103" s="13">
        <f t="shared" ca="1" si="38"/>
        <v>3.65031237</v>
      </c>
      <c r="Q103" s="19">
        <f t="shared" si="39"/>
        <v>0</v>
      </c>
      <c r="R103" s="13">
        <f t="shared" si="46"/>
        <v>0</v>
      </c>
      <c r="S103" s="4" t="str">
        <f t="shared" si="47"/>
        <v>A+J=</v>
      </c>
      <c r="T103" s="30">
        <f t="shared" si="48"/>
        <v>45530</v>
      </c>
      <c r="U103" s="4"/>
      <c r="V103" s="79"/>
      <c r="W103" s="63"/>
      <c r="X103" s="65"/>
      <c r="Y103" s="73"/>
      <c r="Z103" s="82"/>
      <c r="AA103" s="82"/>
      <c r="AB103" s="80"/>
      <c r="AC103" s="82"/>
      <c r="AD103" s="79"/>
      <c r="AE103" s="81"/>
      <c r="AF103" s="63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</row>
    <row r="104" spans="1:130" x14ac:dyDescent="0.15">
      <c r="A104" s="36">
        <f t="shared" si="40"/>
        <v>45525</v>
      </c>
      <c r="B104" s="14">
        <f t="shared" ca="1" si="49"/>
        <v>371.92033117000005</v>
      </c>
      <c r="C104" s="6">
        <f t="shared" si="41"/>
        <v>368.06616352000003</v>
      </c>
      <c r="D104" s="12">
        <f ca="1">IF(A104&lt;$B$1,VLOOKUP(A104,[1]DI!$A$4:$B$15000,2,FALSE),0)</f>
        <v>0.104</v>
      </c>
      <c r="E104" s="13">
        <f t="shared" ca="1" si="50"/>
        <v>1.0003926999999999</v>
      </c>
      <c r="F104" s="13">
        <f ca="1">(TRUNC(PRODUCT($E$12:$E103),16))</f>
        <v>1.02584892506336</v>
      </c>
      <c r="G104" s="13">
        <f t="shared" ca="1" si="51"/>
        <v>1.01822473394291</v>
      </c>
      <c r="H104" s="13">
        <f t="shared" ca="1" si="52"/>
        <v>1.00748773</v>
      </c>
      <c r="I104" s="12">
        <f t="shared" si="53"/>
        <v>0.04</v>
      </c>
      <c r="J104" s="30">
        <f t="shared" si="42"/>
        <v>45498</v>
      </c>
      <c r="K104" s="2">
        <f t="shared" si="43"/>
        <v>19</v>
      </c>
      <c r="L104" s="15">
        <f t="shared" si="44"/>
        <v>19</v>
      </c>
      <c r="M104" s="11">
        <f t="shared" si="36"/>
        <v>1.002961494</v>
      </c>
      <c r="N104" s="11">
        <f t="shared" ca="1" si="37"/>
        <v>1.010471399</v>
      </c>
      <c r="O104" s="15">
        <f t="shared" si="45"/>
        <v>0</v>
      </c>
      <c r="P104" s="13">
        <f t="shared" ca="1" si="38"/>
        <v>3.8541676499999999</v>
      </c>
      <c r="Q104" s="19">
        <f t="shared" si="39"/>
        <v>0</v>
      </c>
      <c r="R104" s="13">
        <f t="shared" si="46"/>
        <v>0</v>
      </c>
      <c r="S104" s="4" t="str">
        <f t="shared" si="47"/>
        <v>A+J=</v>
      </c>
      <c r="T104" s="30">
        <f t="shared" si="48"/>
        <v>45530</v>
      </c>
      <c r="U104" s="10"/>
      <c r="V104" s="79"/>
      <c r="W104" s="63"/>
      <c r="X104" s="65"/>
      <c r="Y104" s="73"/>
      <c r="Z104" s="82"/>
      <c r="AA104" s="82"/>
      <c r="AB104" s="80"/>
      <c r="AC104" s="82"/>
      <c r="AD104" s="79"/>
      <c r="AE104" s="81"/>
      <c r="AF104" s="63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</row>
    <row r="105" spans="1:130" x14ac:dyDescent="0.15">
      <c r="A105" s="36">
        <f t="shared" si="40"/>
        <v>45526</v>
      </c>
      <c r="B105" s="14">
        <f t="shared" ca="1" si="49"/>
        <v>372.12429614000001</v>
      </c>
      <c r="C105" s="6">
        <f t="shared" si="41"/>
        <v>368.06616352000003</v>
      </c>
      <c r="D105" s="12">
        <f ca="1">IF(A105&lt;$B$1,VLOOKUP(A105,[1]DI!$A$4:$B$15000,2,FALSE),0)</f>
        <v>0.104</v>
      </c>
      <c r="E105" s="13">
        <f t="shared" ca="1" si="50"/>
        <v>1.0003926999999999</v>
      </c>
      <c r="F105" s="13">
        <f ca="1">(TRUNC(PRODUCT($E$12:$E104),16))</f>
        <v>1.02625177593623</v>
      </c>
      <c r="G105" s="13">
        <f t="shared" ca="1" si="51"/>
        <v>1.01822473394291</v>
      </c>
      <c r="H105" s="13">
        <f t="shared" ca="1" si="52"/>
        <v>1.0078833700000001</v>
      </c>
      <c r="I105" s="12">
        <f t="shared" si="53"/>
        <v>0.04</v>
      </c>
      <c r="J105" s="30">
        <f t="shared" si="42"/>
        <v>45498</v>
      </c>
      <c r="K105" s="2">
        <f t="shared" si="43"/>
        <v>20</v>
      </c>
      <c r="L105" s="15">
        <f t="shared" si="44"/>
        <v>20</v>
      </c>
      <c r="M105" s="11">
        <f t="shared" si="36"/>
        <v>1.0031176049999999</v>
      </c>
      <c r="N105" s="11">
        <f t="shared" ca="1" si="37"/>
        <v>1.011025552</v>
      </c>
      <c r="O105" s="15">
        <f t="shared" si="45"/>
        <v>0</v>
      </c>
      <c r="P105" s="13">
        <f t="shared" ca="1" si="38"/>
        <v>4.0581326200000003</v>
      </c>
      <c r="Q105" s="19">
        <f t="shared" si="39"/>
        <v>0</v>
      </c>
      <c r="R105" s="13">
        <f t="shared" si="46"/>
        <v>0</v>
      </c>
      <c r="S105" s="4" t="str">
        <f t="shared" si="47"/>
        <v>A+J=</v>
      </c>
      <c r="T105" s="30">
        <f t="shared" si="48"/>
        <v>45530</v>
      </c>
      <c r="U105" s="4"/>
      <c r="V105" s="79"/>
      <c r="W105" s="63"/>
      <c r="X105" s="65"/>
      <c r="Y105" s="73"/>
      <c r="Z105" s="82"/>
      <c r="AA105" s="82"/>
      <c r="AB105" s="80"/>
      <c r="AC105" s="82"/>
      <c r="AD105" s="79"/>
      <c r="AE105" s="81"/>
      <c r="AF105" s="63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</row>
    <row r="106" spans="1:130" x14ac:dyDescent="0.15">
      <c r="A106" s="36">
        <f t="shared" si="40"/>
        <v>45527</v>
      </c>
      <c r="B106" s="14">
        <f t="shared" ca="1" si="49"/>
        <v>372.32837484000004</v>
      </c>
      <c r="C106" s="6">
        <f t="shared" si="41"/>
        <v>368.06616352000003</v>
      </c>
      <c r="D106" s="12">
        <f ca="1">IF(A106&lt;$B$1,VLOOKUP(A106,[1]DI!$A$4:$B$15000,2,FALSE),0)</f>
        <v>0.104</v>
      </c>
      <c r="E106" s="13">
        <f t="shared" ca="1" si="50"/>
        <v>1.0003926999999999</v>
      </c>
      <c r="F106" s="13">
        <f ca="1">(TRUNC(PRODUCT($E$12:$E105),16))</f>
        <v>1.02665478500864</v>
      </c>
      <c r="G106" s="13">
        <f t="shared" ca="1" si="51"/>
        <v>1.01822473394291</v>
      </c>
      <c r="H106" s="13">
        <f t="shared" ca="1" si="52"/>
        <v>1.00827917</v>
      </c>
      <c r="I106" s="12">
        <f t="shared" si="53"/>
        <v>0.04</v>
      </c>
      <c r="J106" s="30">
        <f t="shared" si="42"/>
        <v>45498</v>
      </c>
      <c r="K106" s="2">
        <f t="shared" si="43"/>
        <v>21</v>
      </c>
      <c r="L106" s="15">
        <f t="shared" si="44"/>
        <v>21</v>
      </c>
      <c r="M106" s="11">
        <f t="shared" si="36"/>
        <v>1.00327374</v>
      </c>
      <c r="N106" s="11">
        <f t="shared" ca="1" si="37"/>
        <v>1.011580014</v>
      </c>
      <c r="O106" s="15">
        <f t="shared" si="45"/>
        <v>0</v>
      </c>
      <c r="P106" s="13">
        <f t="shared" ca="1" si="38"/>
        <v>4.2622113199999996</v>
      </c>
      <c r="Q106" s="19">
        <f t="shared" si="39"/>
        <v>0</v>
      </c>
      <c r="R106" s="13">
        <f t="shared" si="46"/>
        <v>0</v>
      </c>
      <c r="S106" s="4" t="str">
        <f t="shared" si="47"/>
        <v>A+J=</v>
      </c>
      <c r="T106" s="30">
        <f t="shared" si="48"/>
        <v>45530</v>
      </c>
      <c r="U106" s="4"/>
      <c r="V106" s="79"/>
      <c r="W106" s="63"/>
      <c r="X106" s="65"/>
      <c r="Y106" s="73"/>
      <c r="Z106" s="82"/>
      <c r="AA106" s="82"/>
      <c r="AB106" s="80"/>
      <c r="AC106" s="82"/>
      <c r="AD106" s="79"/>
      <c r="AE106" s="81"/>
      <c r="AF106" s="63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</row>
    <row r="107" spans="1:130" x14ac:dyDescent="0.15">
      <c r="A107" s="36">
        <f t="shared" si="40"/>
        <v>45528</v>
      </c>
      <c r="B107" s="14">
        <f t="shared" ca="1" si="49"/>
        <v>372.53256323000005</v>
      </c>
      <c r="C107" s="6">
        <f t="shared" si="41"/>
        <v>368.06616352000003</v>
      </c>
      <c r="D107" s="12">
        <f ca="1">IF(A107&lt;$B$1,VLOOKUP(A107,[1]DI!$A$4:$B$15000,2,FALSE),0)</f>
        <v>0</v>
      </c>
      <c r="E107" s="13">
        <f t="shared" ca="1" si="50"/>
        <v>1</v>
      </c>
      <c r="F107" s="13">
        <f ca="1">(TRUNC(PRODUCT($E$12:$E106),16))</f>
        <v>1.0270579523427199</v>
      </c>
      <c r="G107" s="13">
        <f t="shared" ca="1" si="51"/>
        <v>1.01822473394291</v>
      </c>
      <c r="H107" s="13">
        <f t="shared" ca="1" si="52"/>
        <v>1.0086751199999999</v>
      </c>
      <c r="I107" s="12">
        <f t="shared" si="53"/>
        <v>0.04</v>
      </c>
      <c r="J107" s="30">
        <f t="shared" si="42"/>
        <v>45498</v>
      </c>
      <c r="K107" s="2">
        <f t="shared" si="43"/>
        <v>21</v>
      </c>
      <c r="L107" s="15">
        <f t="shared" si="44"/>
        <v>22</v>
      </c>
      <c r="M107" s="11">
        <f t="shared" si="36"/>
        <v>1.0034298989999999</v>
      </c>
      <c r="N107" s="11">
        <f t="shared" ca="1" si="37"/>
        <v>1.012134774</v>
      </c>
      <c r="O107" s="15">
        <f t="shared" si="45"/>
        <v>0</v>
      </c>
      <c r="P107" s="13">
        <f t="shared" ca="1" si="38"/>
        <v>4.4663997100000001</v>
      </c>
      <c r="Q107" s="19">
        <f t="shared" si="39"/>
        <v>0</v>
      </c>
      <c r="R107" s="13">
        <f t="shared" si="46"/>
        <v>0</v>
      </c>
      <c r="S107" s="4" t="str">
        <f t="shared" si="47"/>
        <v>A+J=</v>
      </c>
      <c r="T107" s="30">
        <f t="shared" si="48"/>
        <v>45530</v>
      </c>
      <c r="U107" s="4"/>
      <c r="V107" s="79"/>
      <c r="W107" s="63"/>
      <c r="X107" s="65"/>
      <c r="Y107" s="73"/>
      <c r="Z107" s="82"/>
      <c r="AA107" s="82"/>
      <c r="AB107" s="80"/>
      <c r="AC107" s="82"/>
      <c r="AD107" s="79"/>
      <c r="AE107" s="81"/>
      <c r="AF107" s="63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</row>
    <row r="108" spans="1:130" x14ac:dyDescent="0.15">
      <c r="A108" s="36">
        <f t="shared" si="40"/>
        <v>45529</v>
      </c>
      <c r="B108" s="14">
        <f t="shared" ca="1" si="49"/>
        <v>372.53256323000005</v>
      </c>
      <c r="C108" s="6">
        <f t="shared" si="41"/>
        <v>368.06616352000003</v>
      </c>
      <c r="D108" s="12">
        <f ca="1">IF(A108&lt;$B$1,VLOOKUP(A108,[1]DI!$A$4:$B$15000,2,FALSE),0)</f>
        <v>0</v>
      </c>
      <c r="E108" s="13">
        <f t="shared" ca="1" si="50"/>
        <v>1</v>
      </c>
      <c r="F108" s="13">
        <f ca="1">(TRUNC(PRODUCT($E$12:$E107),16))</f>
        <v>1.0270579523427199</v>
      </c>
      <c r="G108" s="13">
        <f t="shared" ca="1" si="51"/>
        <v>1.01822473394291</v>
      </c>
      <c r="H108" s="13">
        <f t="shared" ca="1" si="52"/>
        <v>1.0086751199999999</v>
      </c>
      <c r="I108" s="12">
        <f t="shared" si="53"/>
        <v>0.04</v>
      </c>
      <c r="J108" s="30">
        <f t="shared" si="42"/>
        <v>45498</v>
      </c>
      <c r="K108" s="2">
        <f t="shared" si="43"/>
        <v>21</v>
      </c>
      <c r="L108" s="15">
        <f t="shared" si="44"/>
        <v>22</v>
      </c>
      <c r="M108" s="11">
        <f t="shared" si="36"/>
        <v>1.0034298989999999</v>
      </c>
      <c r="N108" s="11">
        <f t="shared" ca="1" si="37"/>
        <v>1.012134774</v>
      </c>
      <c r="O108" s="15">
        <f t="shared" si="45"/>
        <v>0</v>
      </c>
      <c r="P108" s="13">
        <f t="shared" ca="1" si="38"/>
        <v>4.4663997100000001</v>
      </c>
      <c r="Q108" s="19">
        <f t="shared" si="39"/>
        <v>0</v>
      </c>
      <c r="R108" s="13">
        <f t="shared" si="46"/>
        <v>0</v>
      </c>
      <c r="S108" s="4" t="str">
        <f t="shared" si="47"/>
        <v>A+J=</v>
      </c>
      <c r="T108" s="30">
        <f t="shared" si="48"/>
        <v>45530</v>
      </c>
      <c r="U108" s="4"/>
      <c r="V108" s="79"/>
      <c r="W108" s="63"/>
      <c r="X108" s="65"/>
      <c r="Y108" s="73"/>
      <c r="Z108" s="82"/>
      <c r="AA108" s="82"/>
      <c r="AB108" s="80"/>
      <c r="AC108" s="82"/>
      <c r="AD108" s="79"/>
      <c r="AE108" s="81"/>
      <c r="AF108" s="63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</row>
    <row r="109" spans="1:130" x14ac:dyDescent="0.15">
      <c r="A109" s="36">
        <f t="shared" si="40"/>
        <v>45530</v>
      </c>
      <c r="B109" s="14">
        <f t="shared" ca="1" si="49"/>
        <v>372.53256323000005</v>
      </c>
      <c r="C109" s="6">
        <f t="shared" si="41"/>
        <v>368.06616352000003</v>
      </c>
      <c r="D109" s="12">
        <f ca="1">IF(A109&lt;$B$1,VLOOKUP(A109,[1]DI!$A$4:$B$15000,2,FALSE),0)</f>
        <v>0.104</v>
      </c>
      <c r="E109" s="13">
        <f t="shared" ca="1" si="50"/>
        <v>1.0003926999999999</v>
      </c>
      <c r="F109" s="13">
        <f ca="1">(TRUNC(PRODUCT($E$12:$E108),16))</f>
        <v>1.0270579523427199</v>
      </c>
      <c r="G109" s="13">
        <f t="shared" ca="1" si="51"/>
        <v>1.01822473394291</v>
      </c>
      <c r="H109" s="13">
        <f t="shared" ca="1" si="52"/>
        <v>1.0086751199999999</v>
      </c>
      <c r="I109" s="12">
        <f t="shared" si="53"/>
        <v>0.04</v>
      </c>
      <c r="J109" s="30">
        <f t="shared" si="42"/>
        <v>45498</v>
      </c>
      <c r="K109" s="2">
        <f t="shared" si="43"/>
        <v>22</v>
      </c>
      <c r="L109" s="15">
        <f t="shared" si="44"/>
        <v>22</v>
      </c>
      <c r="M109" s="11">
        <f t="shared" si="36"/>
        <v>1.0034298989999999</v>
      </c>
      <c r="N109" s="11">
        <f t="shared" ca="1" si="37"/>
        <v>1.012134774</v>
      </c>
      <c r="O109" s="15">
        <f t="shared" si="45"/>
        <v>4</v>
      </c>
      <c r="P109" s="13">
        <f t="shared" ca="1" si="38"/>
        <v>4.4663997100000001</v>
      </c>
      <c r="Q109" s="19">
        <f t="shared" si="39"/>
        <v>0.14433799999999999</v>
      </c>
      <c r="R109" s="13">
        <f t="shared" si="46"/>
        <v>53.125933910000001</v>
      </c>
      <c r="S109" s="4" t="str">
        <f t="shared" si="47"/>
        <v>A+J=</v>
      </c>
      <c r="T109" s="30">
        <f t="shared" si="48"/>
        <v>45530</v>
      </c>
      <c r="U109" s="4"/>
      <c r="V109" s="79"/>
      <c r="W109" s="63"/>
      <c r="X109" s="65"/>
      <c r="Y109" s="73"/>
      <c r="Z109" s="82"/>
      <c r="AA109" s="82"/>
      <c r="AB109" s="80"/>
      <c r="AC109" s="82"/>
      <c r="AD109" s="79"/>
      <c r="AE109" s="81"/>
      <c r="AF109" s="63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</row>
    <row r="110" spans="1:130" x14ac:dyDescent="0.15">
      <c r="A110" s="36">
        <f t="shared" si="40"/>
        <v>45531</v>
      </c>
      <c r="B110" s="14">
        <f t="shared" ca="1" si="49"/>
        <v>315.11294629000002</v>
      </c>
      <c r="C110" s="6">
        <f t="shared" si="41"/>
        <v>314.94022961000002</v>
      </c>
      <c r="D110" s="12">
        <f ca="1">IF(A110&lt;$B$1,VLOOKUP(A110,[1]DI!$A$4:$B$15000,2,FALSE),0)</f>
        <v>0.104</v>
      </c>
      <c r="E110" s="13">
        <f t="shared" ca="1" si="50"/>
        <v>1.0003926999999999</v>
      </c>
      <c r="F110" s="13">
        <f ca="1">(TRUNC(PRODUCT($E$12:$E109),16))</f>
        <v>1.0274612780006001</v>
      </c>
      <c r="G110" s="13">
        <f t="shared" ca="1" si="51"/>
        <v>1.0270579523427199</v>
      </c>
      <c r="H110" s="13">
        <f t="shared" ca="1" si="52"/>
        <v>1.0003926999999999</v>
      </c>
      <c r="I110" s="12">
        <f t="shared" si="53"/>
        <v>0.04</v>
      </c>
      <c r="J110" s="30">
        <f t="shared" si="42"/>
        <v>45530</v>
      </c>
      <c r="K110" s="2">
        <f t="shared" si="43"/>
        <v>1</v>
      </c>
      <c r="L110" s="15">
        <f t="shared" si="44"/>
        <v>1</v>
      </c>
      <c r="M110" s="11">
        <f t="shared" si="36"/>
        <v>1.00015565</v>
      </c>
      <c r="N110" s="11">
        <f t="shared" ca="1" si="37"/>
        <v>1.000548411</v>
      </c>
      <c r="O110" s="15">
        <f t="shared" si="45"/>
        <v>0</v>
      </c>
      <c r="P110" s="13">
        <f t="shared" ca="1" si="38"/>
        <v>0.17271668000000001</v>
      </c>
      <c r="Q110" s="19">
        <f t="shared" si="39"/>
        <v>0</v>
      </c>
      <c r="R110" s="13">
        <f t="shared" si="46"/>
        <v>0</v>
      </c>
      <c r="S110" s="4" t="str">
        <f t="shared" si="47"/>
        <v>A+J=</v>
      </c>
      <c r="T110" s="30">
        <f t="shared" si="48"/>
        <v>45560</v>
      </c>
      <c r="U110" s="4"/>
      <c r="V110" s="79"/>
      <c r="W110" s="63"/>
      <c r="X110" s="65"/>
      <c r="Y110" s="73"/>
      <c r="Z110" s="82"/>
      <c r="AA110" s="82"/>
      <c r="AB110" s="80"/>
      <c r="AC110" s="82"/>
      <c r="AD110" s="79"/>
      <c r="AE110" s="81"/>
      <c r="AF110" s="63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</row>
    <row r="111" spans="1:130" x14ac:dyDescent="0.15">
      <c r="A111" s="36">
        <f t="shared" si="40"/>
        <v>45532</v>
      </c>
      <c r="B111" s="14">
        <f t="shared" ca="1" si="49"/>
        <v>315.28575651</v>
      </c>
      <c r="C111" s="6">
        <f t="shared" si="41"/>
        <v>314.94022961000002</v>
      </c>
      <c r="D111" s="12">
        <f ca="1">IF(A111&lt;$B$1,VLOOKUP(A111,[1]DI!$A$4:$B$15000,2,FALSE),0)</f>
        <v>0.104</v>
      </c>
      <c r="E111" s="13">
        <f t="shared" ca="1" si="50"/>
        <v>1.0003926999999999</v>
      </c>
      <c r="F111" s="13">
        <f ca="1">(TRUNC(PRODUCT($E$12:$E110),16))</f>
        <v>1.0278647620444701</v>
      </c>
      <c r="G111" s="13">
        <f t="shared" ca="1" si="51"/>
        <v>1.0270579523427199</v>
      </c>
      <c r="H111" s="13">
        <f t="shared" ca="1" si="52"/>
        <v>1.00078555</v>
      </c>
      <c r="I111" s="12">
        <f t="shared" si="53"/>
        <v>0.04</v>
      </c>
      <c r="J111" s="30">
        <f t="shared" si="42"/>
        <v>45530</v>
      </c>
      <c r="K111" s="2">
        <f t="shared" si="43"/>
        <v>2</v>
      </c>
      <c r="L111" s="15">
        <f t="shared" si="44"/>
        <v>2</v>
      </c>
      <c r="M111" s="11">
        <f t="shared" si="36"/>
        <v>1.0003113239999999</v>
      </c>
      <c r="N111" s="11">
        <f t="shared" ca="1" si="37"/>
        <v>1.001097119</v>
      </c>
      <c r="O111" s="15">
        <f t="shared" si="45"/>
        <v>0</v>
      </c>
      <c r="P111" s="13">
        <f t="shared" ca="1" si="38"/>
        <v>0.34552690000000003</v>
      </c>
      <c r="Q111" s="19">
        <f t="shared" si="39"/>
        <v>0</v>
      </c>
      <c r="R111" s="13">
        <f t="shared" si="46"/>
        <v>0</v>
      </c>
      <c r="S111" s="4" t="str">
        <f t="shared" si="47"/>
        <v>A+J=</v>
      </c>
      <c r="T111" s="30">
        <f t="shared" si="48"/>
        <v>45560</v>
      </c>
      <c r="U111" s="4"/>
      <c r="V111" s="79"/>
      <c r="W111" s="63"/>
      <c r="X111" s="65"/>
      <c r="Y111" s="73"/>
      <c r="Z111" s="82"/>
      <c r="AA111" s="82"/>
      <c r="AB111" s="80"/>
      <c r="AC111" s="82"/>
      <c r="AD111" s="79"/>
      <c r="AE111" s="81"/>
      <c r="AF111" s="63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</row>
    <row r="112" spans="1:130" x14ac:dyDescent="0.15">
      <c r="A112" s="36">
        <f t="shared" si="40"/>
        <v>45533</v>
      </c>
      <c r="B112" s="14">
        <f t="shared" ca="1" si="49"/>
        <v>315.45866280000001</v>
      </c>
      <c r="C112" s="6">
        <f t="shared" si="41"/>
        <v>314.94022961000002</v>
      </c>
      <c r="D112" s="12">
        <f ca="1">IF(A112&lt;$B$1,VLOOKUP(A112,[1]DI!$A$4:$B$15000,2,FALSE),0)</f>
        <v>0.104</v>
      </c>
      <c r="E112" s="13">
        <f t="shared" ca="1" si="50"/>
        <v>1.0003926999999999</v>
      </c>
      <c r="F112" s="13">
        <f ca="1">(TRUNC(PRODUCT($E$12:$E111),16))</f>
        <v>1.02826840453653</v>
      </c>
      <c r="G112" s="13">
        <f t="shared" ca="1" si="51"/>
        <v>1.0270579523427199</v>
      </c>
      <c r="H112" s="13">
        <f t="shared" ca="1" si="52"/>
        <v>1.0011785600000001</v>
      </c>
      <c r="I112" s="12">
        <f t="shared" si="53"/>
        <v>0.04</v>
      </c>
      <c r="J112" s="30">
        <f t="shared" si="42"/>
        <v>45530</v>
      </c>
      <c r="K112" s="2">
        <f t="shared" si="43"/>
        <v>3</v>
      </c>
      <c r="L112" s="15">
        <f t="shared" si="44"/>
        <v>3</v>
      </c>
      <c r="M112" s="11">
        <f t="shared" si="36"/>
        <v>1.000467022</v>
      </c>
      <c r="N112" s="11">
        <f t="shared" ca="1" si="37"/>
        <v>1.0016461320000001</v>
      </c>
      <c r="O112" s="15">
        <f t="shared" si="45"/>
        <v>0</v>
      </c>
      <c r="P112" s="13">
        <f t="shared" ca="1" si="38"/>
        <v>0.51843318999999999</v>
      </c>
      <c r="Q112" s="19">
        <f t="shared" si="39"/>
        <v>0</v>
      </c>
      <c r="R112" s="13">
        <f t="shared" si="46"/>
        <v>0</v>
      </c>
      <c r="S112" s="4" t="str">
        <f t="shared" si="47"/>
        <v>A+J=</v>
      </c>
      <c r="T112" s="30">
        <f t="shared" si="48"/>
        <v>45560</v>
      </c>
      <c r="U112" s="4"/>
      <c r="V112" s="79"/>
      <c r="W112" s="63"/>
      <c r="X112" s="65"/>
      <c r="Y112" s="73"/>
      <c r="Z112" s="82"/>
      <c r="AA112" s="82"/>
      <c r="AB112" s="80"/>
      <c r="AC112" s="82"/>
      <c r="AD112" s="79"/>
      <c r="AE112" s="81"/>
      <c r="AF112" s="63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</row>
    <row r="113" spans="1:130" x14ac:dyDescent="0.15">
      <c r="A113" s="36">
        <f t="shared" si="40"/>
        <v>45534</v>
      </c>
      <c r="B113" s="14">
        <f t="shared" ca="1" si="49"/>
        <v>315.63166639000002</v>
      </c>
      <c r="C113" s="6">
        <f t="shared" si="41"/>
        <v>314.94022961000002</v>
      </c>
      <c r="D113" s="12">
        <f ca="1">IF(A113&lt;$B$1,VLOOKUP(A113,[1]DI!$A$4:$B$15000,2,FALSE),0)</f>
        <v>0.104</v>
      </c>
      <c r="E113" s="13">
        <f t="shared" ca="1" si="50"/>
        <v>1.0003926999999999</v>
      </c>
      <c r="F113" s="13">
        <f ca="1">(TRUNC(PRODUCT($E$12:$E112),16))</f>
        <v>1.0286722055389901</v>
      </c>
      <c r="G113" s="13">
        <f t="shared" ca="1" si="51"/>
        <v>1.0270579523427199</v>
      </c>
      <c r="H113" s="13">
        <f t="shared" ca="1" si="52"/>
        <v>1.00157173</v>
      </c>
      <c r="I113" s="12">
        <f t="shared" si="53"/>
        <v>0.04</v>
      </c>
      <c r="J113" s="30">
        <f t="shared" si="42"/>
        <v>45530</v>
      </c>
      <c r="K113" s="2">
        <f t="shared" si="43"/>
        <v>4</v>
      </c>
      <c r="L113" s="15">
        <f t="shared" si="44"/>
        <v>4</v>
      </c>
      <c r="M113" s="11">
        <f t="shared" si="36"/>
        <v>1.000622745</v>
      </c>
      <c r="N113" s="11">
        <f t="shared" ca="1" si="37"/>
        <v>1.002195454</v>
      </c>
      <c r="O113" s="15">
        <f t="shared" si="45"/>
        <v>0</v>
      </c>
      <c r="P113" s="13">
        <f t="shared" ca="1" si="38"/>
        <v>0.69143677999999997</v>
      </c>
      <c r="Q113" s="19">
        <f t="shared" si="39"/>
        <v>0</v>
      </c>
      <c r="R113" s="13">
        <f t="shared" si="46"/>
        <v>0</v>
      </c>
      <c r="S113" s="4" t="str">
        <f t="shared" si="47"/>
        <v>A+J=</v>
      </c>
      <c r="T113" s="30">
        <f t="shared" si="48"/>
        <v>45560</v>
      </c>
      <c r="U113" s="4"/>
      <c r="V113" s="79"/>
      <c r="W113" s="63"/>
      <c r="X113" s="65"/>
      <c r="Y113" s="73"/>
      <c r="Z113" s="82"/>
      <c r="AA113" s="82"/>
      <c r="AB113" s="80"/>
      <c r="AC113" s="82"/>
      <c r="AD113" s="79"/>
      <c r="AE113" s="81"/>
      <c r="AF113" s="63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</row>
    <row r="114" spans="1:130" x14ac:dyDescent="0.15">
      <c r="A114" s="36">
        <f t="shared" si="40"/>
        <v>45535</v>
      </c>
      <c r="B114" s="14">
        <f t="shared" ca="1" si="49"/>
        <v>315.80476006000004</v>
      </c>
      <c r="C114" s="6">
        <f t="shared" si="41"/>
        <v>314.94022961000002</v>
      </c>
      <c r="D114" s="12">
        <f ca="1">IF(A114&lt;$B$1,VLOOKUP(A114,[1]DI!$A$4:$B$15000,2,FALSE),0)</f>
        <v>0</v>
      </c>
      <c r="E114" s="13">
        <f t="shared" ca="1" si="50"/>
        <v>1</v>
      </c>
      <c r="F114" s="13">
        <f ca="1">(TRUNC(PRODUCT($E$12:$E113),16))</f>
        <v>1.0290761651141</v>
      </c>
      <c r="G114" s="13">
        <f t="shared" ca="1" si="51"/>
        <v>1.0270579523427199</v>
      </c>
      <c r="H114" s="13">
        <f t="shared" ca="1" si="52"/>
        <v>1.00196504</v>
      </c>
      <c r="I114" s="12">
        <f t="shared" si="53"/>
        <v>0.04</v>
      </c>
      <c r="J114" s="30">
        <f t="shared" si="42"/>
        <v>45530</v>
      </c>
      <c r="K114" s="2">
        <f t="shared" si="43"/>
        <v>4</v>
      </c>
      <c r="L114" s="15">
        <f t="shared" si="44"/>
        <v>5</v>
      </c>
      <c r="M114" s="11">
        <f t="shared" si="36"/>
        <v>1.000778492</v>
      </c>
      <c r="N114" s="11">
        <f t="shared" ca="1" si="37"/>
        <v>1.002745062</v>
      </c>
      <c r="O114" s="15">
        <f t="shared" si="45"/>
        <v>0</v>
      </c>
      <c r="P114" s="13">
        <f t="shared" ca="1" si="38"/>
        <v>0.86453044999999995</v>
      </c>
      <c r="Q114" s="19">
        <f t="shared" si="39"/>
        <v>0</v>
      </c>
      <c r="R114" s="13">
        <f t="shared" si="46"/>
        <v>0</v>
      </c>
      <c r="S114" s="4" t="str">
        <f t="shared" si="47"/>
        <v>A+J=</v>
      </c>
      <c r="T114" s="30">
        <f t="shared" si="48"/>
        <v>45560</v>
      </c>
      <c r="U114" s="4"/>
      <c r="V114" s="79"/>
      <c r="W114" s="63"/>
      <c r="X114" s="65"/>
      <c r="Y114" s="73"/>
      <c r="Z114" s="82"/>
      <c r="AA114" s="82"/>
      <c r="AB114" s="80"/>
      <c r="AC114" s="82"/>
      <c r="AD114" s="79"/>
      <c r="AE114" s="81"/>
      <c r="AF114" s="63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</row>
    <row r="115" spans="1:130" x14ac:dyDescent="0.15">
      <c r="A115" s="36">
        <f t="shared" si="40"/>
        <v>45536</v>
      </c>
      <c r="B115" s="14">
        <f t="shared" ca="1" si="49"/>
        <v>315.80476006000004</v>
      </c>
      <c r="C115" s="6">
        <f t="shared" si="41"/>
        <v>314.94022961000002</v>
      </c>
      <c r="D115" s="12">
        <f ca="1">IF(A115&lt;$B$1,VLOOKUP(A115,[1]DI!$A$4:$B$15000,2,FALSE),0)</f>
        <v>0</v>
      </c>
      <c r="E115" s="13">
        <f t="shared" ca="1" si="50"/>
        <v>1</v>
      </c>
      <c r="F115" s="13">
        <f ca="1">(TRUNC(PRODUCT($E$12:$E114),16))</f>
        <v>1.0290761651141</v>
      </c>
      <c r="G115" s="13">
        <f t="shared" ca="1" si="51"/>
        <v>1.0270579523427199</v>
      </c>
      <c r="H115" s="13">
        <f t="shared" ca="1" si="52"/>
        <v>1.00196504</v>
      </c>
      <c r="I115" s="12">
        <f t="shared" si="53"/>
        <v>0.04</v>
      </c>
      <c r="J115" s="30">
        <f t="shared" si="42"/>
        <v>45530</v>
      </c>
      <c r="K115" s="2">
        <f t="shared" si="43"/>
        <v>4</v>
      </c>
      <c r="L115" s="15">
        <f t="shared" si="44"/>
        <v>5</v>
      </c>
      <c r="M115" s="11">
        <f t="shared" si="36"/>
        <v>1.000778492</v>
      </c>
      <c r="N115" s="11">
        <f t="shared" ca="1" si="37"/>
        <v>1.002745062</v>
      </c>
      <c r="O115" s="15">
        <f t="shared" si="45"/>
        <v>0</v>
      </c>
      <c r="P115" s="13">
        <f t="shared" ca="1" si="38"/>
        <v>0.86453044999999995</v>
      </c>
      <c r="Q115" s="19">
        <f t="shared" si="39"/>
        <v>0</v>
      </c>
      <c r="R115" s="13">
        <f t="shared" si="46"/>
        <v>0</v>
      </c>
      <c r="S115" s="4" t="str">
        <f t="shared" si="47"/>
        <v>A+J=</v>
      </c>
      <c r="T115" s="30">
        <f t="shared" si="48"/>
        <v>45560</v>
      </c>
      <c r="U115" s="4"/>
      <c r="V115" s="79"/>
      <c r="W115" s="63"/>
      <c r="X115" s="65"/>
      <c r="Y115" s="73"/>
      <c r="Z115" s="82"/>
      <c r="AA115" s="82"/>
      <c r="AB115" s="80"/>
      <c r="AC115" s="82"/>
      <c r="AD115" s="79"/>
      <c r="AE115" s="81"/>
      <c r="AF115" s="63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</row>
    <row r="116" spans="1:130" x14ac:dyDescent="0.15">
      <c r="A116" s="36">
        <f t="shared" si="40"/>
        <v>45537</v>
      </c>
      <c r="B116" s="14">
        <f t="shared" ca="1" si="49"/>
        <v>315.80476006000004</v>
      </c>
      <c r="C116" s="6">
        <f t="shared" si="41"/>
        <v>314.94022961000002</v>
      </c>
      <c r="D116" s="12">
        <f ca="1">IF(A116&lt;$B$1,VLOOKUP(A116,[1]DI!$A$4:$B$15000,2,FALSE),0)</f>
        <v>0.104</v>
      </c>
      <c r="E116" s="13">
        <f t="shared" ca="1" si="50"/>
        <v>1.0003926999999999</v>
      </c>
      <c r="F116" s="13">
        <f ca="1">(TRUNC(PRODUCT($E$12:$E115),16))</f>
        <v>1.0290761651141</v>
      </c>
      <c r="G116" s="13">
        <f t="shared" ca="1" si="51"/>
        <v>1.0270579523427199</v>
      </c>
      <c r="H116" s="13">
        <f t="shared" ca="1" si="52"/>
        <v>1.00196504</v>
      </c>
      <c r="I116" s="12">
        <f t="shared" si="53"/>
        <v>0.04</v>
      </c>
      <c r="J116" s="30">
        <f t="shared" si="42"/>
        <v>45530</v>
      </c>
      <c r="K116" s="2">
        <f t="shared" si="43"/>
        <v>5</v>
      </c>
      <c r="L116" s="15">
        <f t="shared" si="44"/>
        <v>5</v>
      </c>
      <c r="M116" s="11">
        <f t="shared" si="36"/>
        <v>1.000778492</v>
      </c>
      <c r="N116" s="11">
        <f t="shared" ca="1" si="37"/>
        <v>1.002745062</v>
      </c>
      <c r="O116" s="15">
        <f t="shared" si="45"/>
        <v>0</v>
      </c>
      <c r="P116" s="13">
        <f t="shared" ca="1" si="38"/>
        <v>0.86453044999999995</v>
      </c>
      <c r="Q116" s="19">
        <f t="shared" si="39"/>
        <v>0</v>
      </c>
      <c r="R116" s="13">
        <f t="shared" si="46"/>
        <v>0</v>
      </c>
      <c r="S116" s="4" t="str">
        <f t="shared" si="47"/>
        <v>A+J=</v>
      </c>
      <c r="T116" s="30">
        <f t="shared" si="48"/>
        <v>45560</v>
      </c>
      <c r="U116" s="4"/>
      <c r="V116" s="79"/>
      <c r="W116" s="63"/>
      <c r="X116" s="65"/>
      <c r="Y116" s="73"/>
      <c r="Z116" s="82"/>
      <c r="AA116" s="82"/>
      <c r="AB116" s="80"/>
      <c r="AC116" s="82"/>
      <c r="AD116" s="79"/>
      <c r="AE116" s="81"/>
      <c r="AF116" s="63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</row>
    <row r="117" spans="1:130" x14ac:dyDescent="0.15">
      <c r="A117" s="36">
        <f t="shared" si="40"/>
        <v>45538</v>
      </c>
      <c r="B117" s="14">
        <f t="shared" ca="1" si="49"/>
        <v>315.97795010000004</v>
      </c>
      <c r="C117" s="6">
        <f t="shared" si="41"/>
        <v>314.94022961000002</v>
      </c>
      <c r="D117" s="12">
        <f ca="1">IF(A117&lt;$B$1,VLOOKUP(A117,[1]DI!$A$4:$B$15000,2,FALSE),0)</f>
        <v>0.104</v>
      </c>
      <c r="E117" s="13">
        <f t="shared" ca="1" si="50"/>
        <v>1.0003926999999999</v>
      </c>
      <c r="F117" s="13">
        <f ca="1">(TRUNC(PRODUCT($E$12:$E116),16))</f>
        <v>1.0294802833241401</v>
      </c>
      <c r="G117" s="13">
        <f t="shared" ca="1" si="51"/>
        <v>1.0270579523427199</v>
      </c>
      <c r="H117" s="13">
        <f t="shared" ca="1" si="52"/>
        <v>1.0023585100000001</v>
      </c>
      <c r="I117" s="12">
        <f t="shared" si="53"/>
        <v>0.04</v>
      </c>
      <c r="J117" s="30">
        <f t="shared" si="42"/>
        <v>45530</v>
      </c>
      <c r="K117" s="2">
        <f t="shared" si="43"/>
        <v>6</v>
      </c>
      <c r="L117" s="15">
        <f t="shared" si="44"/>
        <v>6</v>
      </c>
      <c r="M117" s="11">
        <f t="shared" si="36"/>
        <v>1.000934263</v>
      </c>
      <c r="N117" s="11">
        <f t="shared" ca="1" si="37"/>
        <v>1.0032949760000001</v>
      </c>
      <c r="O117" s="15">
        <f t="shared" si="45"/>
        <v>0</v>
      </c>
      <c r="P117" s="13">
        <f t="shared" ca="1" si="38"/>
        <v>1.0377204900000001</v>
      </c>
      <c r="Q117" s="19">
        <f t="shared" si="39"/>
        <v>0</v>
      </c>
      <c r="R117" s="13">
        <f t="shared" si="46"/>
        <v>0</v>
      </c>
      <c r="S117" s="4" t="str">
        <f t="shared" si="47"/>
        <v>A+J=</v>
      </c>
      <c r="T117" s="30">
        <f t="shared" si="48"/>
        <v>45560</v>
      </c>
      <c r="U117" s="4"/>
      <c r="V117" s="79"/>
      <c r="W117" s="63"/>
      <c r="X117" s="65"/>
      <c r="Y117" s="73"/>
      <c r="Z117" s="82"/>
      <c r="AA117" s="82"/>
      <c r="AB117" s="80"/>
      <c r="AC117" s="82"/>
      <c r="AD117" s="79"/>
      <c r="AE117" s="81"/>
      <c r="AF117" s="63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</row>
    <row r="118" spans="1:130" x14ac:dyDescent="0.15">
      <c r="A118" s="36">
        <f t="shared" si="40"/>
        <v>45539</v>
      </c>
      <c r="B118" s="14">
        <f t="shared" ca="1" si="49"/>
        <v>316.15123715000004</v>
      </c>
      <c r="C118" s="6">
        <f t="shared" si="41"/>
        <v>314.94022961000002</v>
      </c>
      <c r="D118" s="12">
        <f ca="1">IF(A118&lt;$B$1,VLOOKUP(A118,[1]DI!$A$4:$B$15000,2,FALSE),0)</f>
        <v>0.104</v>
      </c>
      <c r="E118" s="13">
        <f t="shared" ca="1" si="50"/>
        <v>1.0003926999999999</v>
      </c>
      <c r="F118" s="13">
        <f ca="1">(TRUNC(PRODUCT($E$12:$E117),16))</f>
        <v>1.02988456023141</v>
      </c>
      <c r="G118" s="13">
        <f t="shared" ca="1" si="51"/>
        <v>1.0270579523427199</v>
      </c>
      <c r="H118" s="13">
        <f t="shared" ca="1" si="52"/>
        <v>1.0027521399999999</v>
      </c>
      <c r="I118" s="12">
        <f t="shared" si="53"/>
        <v>0.04</v>
      </c>
      <c r="J118" s="30">
        <f t="shared" si="42"/>
        <v>45530</v>
      </c>
      <c r="K118" s="2">
        <f t="shared" si="43"/>
        <v>7</v>
      </c>
      <c r="L118" s="15">
        <f t="shared" si="44"/>
        <v>7</v>
      </c>
      <c r="M118" s="11">
        <f t="shared" si="36"/>
        <v>1.0010900579999999</v>
      </c>
      <c r="N118" s="11">
        <f t="shared" ca="1" si="37"/>
        <v>1.003845198</v>
      </c>
      <c r="O118" s="15">
        <f t="shared" si="45"/>
        <v>0</v>
      </c>
      <c r="P118" s="13">
        <f t="shared" ca="1" si="38"/>
        <v>1.21100754</v>
      </c>
      <c r="Q118" s="19">
        <f t="shared" si="39"/>
        <v>0</v>
      </c>
      <c r="R118" s="13">
        <f t="shared" si="46"/>
        <v>0</v>
      </c>
      <c r="S118" s="4" t="str">
        <f t="shared" si="47"/>
        <v>A+J=</v>
      </c>
      <c r="T118" s="30">
        <f t="shared" si="48"/>
        <v>45560</v>
      </c>
      <c r="U118" s="4"/>
      <c r="V118" s="79"/>
      <c r="W118" s="63"/>
      <c r="X118" s="65"/>
      <c r="Y118" s="73"/>
      <c r="Z118" s="82"/>
      <c r="AA118" s="82"/>
      <c r="AB118" s="80"/>
      <c r="AC118" s="82"/>
      <c r="AD118" s="79"/>
      <c r="AE118" s="81"/>
      <c r="AF118" s="63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</row>
    <row r="119" spans="1:130" x14ac:dyDescent="0.15">
      <c r="A119" s="36">
        <f t="shared" si="40"/>
        <v>45540</v>
      </c>
      <c r="B119" s="14">
        <f t="shared" ca="1" si="49"/>
        <v>316.32461741000003</v>
      </c>
      <c r="C119" s="6">
        <f t="shared" si="41"/>
        <v>314.94022961000002</v>
      </c>
      <c r="D119" s="12">
        <f ca="1">IF(A119&lt;$B$1,VLOOKUP(A119,[1]DI!$A$4:$B$15000,2,FALSE),0)</f>
        <v>0.104</v>
      </c>
      <c r="E119" s="13">
        <f t="shared" ca="1" si="50"/>
        <v>1.0003926999999999</v>
      </c>
      <c r="F119" s="13">
        <f ca="1">(TRUNC(PRODUCT($E$12:$E118),16))</f>
        <v>1.03028899589821</v>
      </c>
      <c r="G119" s="13">
        <f t="shared" ca="1" si="51"/>
        <v>1.0270579523427199</v>
      </c>
      <c r="H119" s="13">
        <f t="shared" ca="1" si="52"/>
        <v>1.0031459199999999</v>
      </c>
      <c r="I119" s="12">
        <f t="shared" si="53"/>
        <v>0.04</v>
      </c>
      <c r="J119" s="30">
        <f t="shared" si="42"/>
        <v>45530</v>
      </c>
      <c r="K119" s="2">
        <f t="shared" si="43"/>
        <v>8</v>
      </c>
      <c r="L119" s="15">
        <f t="shared" si="44"/>
        <v>8</v>
      </c>
      <c r="M119" s="11">
        <f t="shared" si="36"/>
        <v>1.0012458769999999</v>
      </c>
      <c r="N119" s="11">
        <f t="shared" ca="1" si="37"/>
        <v>1.0043957160000001</v>
      </c>
      <c r="O119" s="15">
        <f t="shared" si="45"/>
        <v>0</v>
      </c>
      <c r="P119" s="13">
        <f t="shared" ca="1" si="38"/>
        <v>1.3843878000000001</v>
      </c>
      <c r="Q119" s="19">
        <f t="shared" si="39"/>
        <v>0</v>
      </c>
      <c r="R119" s="13">
        <f t="shared" si="46"/>
        <v>0</v>
      </c>
      <c r="S119" s="4" t="str">
        <f t="shared" si="47"/>
        <v>A+J=</v>
      </c>
      <c r="T119" s="30">
        <f t="shared" si="48"/>
        <v>45560</v>
      </c>
      <c r="U119" s="4"/>
      <c r="V119" s="79"/>
      <c r="W119" s="63"/>
      <c r="X119" s="65"/>
      <c r="Y119" s="73"/>
      <c r="Z119" s="82"/>
      <c r="AA119" s="82"/>
      <c r="AB119" s="80"/>
      <c r="AC119" s="82"/>
      <c r="AD119" s="79"/>
      <c r="AE119" s="81"/>
      <c r="AF119" s="63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</row>
    <row r="120" spans="1:130" x14ac:dyDescent="0.15">
      <c r="A120" s="36">
        <f t="shared" si="40"/>
        <v>45541</v>
      </c>
      <c r="B120" s="14">
        <f t="shared" ca="1" si="49"/>
        <v>316.49809499000003</v>
      </c>
      <c r="C120" s="6">
        <f t="shared" si="41"/>
        <v>314.94022961000002</v>
      </c>
      <c r="D120" s="12">
        <f ca="1">IF(A120&lt;$B$1,VLOOKUP(A120,[1]DI!$A$4:$B$15000,2,FALSE),0)</f>
        <v>0.104</v>
      </c>
      <c r="E120" s="13">
        <f t="shared" ca="1" si="50"/>
        <v>1.0003926999999999</v>
      </c>
      <c r="F120" s="13">
        <f ca="1">(TRUNC(PRODUCT($E$12:$E119),16))</f>
        <v>1.0306935903868999</v>
      </c>
      <c r="G120" s="13">
        <f t="shared" ca="1" si="51"/>
        <v>1.0270579523427199</v>
      </c>
      <c r="H120" s="13">
        <f t="shared" ca="1" si="52"/>
        <v>1.0035398600000001</v>
      </c>
      <c r="I120" s="12">
        <f t="shared" si="53"/>
        <v>0.04</v>
      </c>
      <c r="J120" s="30">
        <f t="shared" si="42"/>
        <v>45530</v>
      </c>
      <c r="K120" s="2">
        <f t="shared" si="43"/>
        <v>9</v>
      </c>
      <c r="L120" s="15">
        <f t="shared" si="44"/>
        <v>9</v>
      </c>
      <c r="M120" s="11">
        <f t="shared" si="36"/>
        <v>1.0014017209999999</v>
      </c>
      <c r="N120" s="11">
        <f t="shared" ca="1" si="37"/>
        <v>1.004946543</v>
      </c>
      <c r="O120" s="15">
        <f t="shared" si="45"/>
        <v>0</v>
      </c>
      <c r="P120" s="13">
        <f t="shared" ca="1" si="38"/>
        <v>1.55786538</v>
      </c>
      <c r="Q120" s="19">
        <f t="shared" si="39"/>
        <v>0</v>
      </c>
      <c r="R120" s="13">
        <f t="shared" si="46"/>
        <v>0</v>
      </c>
      <c r="S120" s="4" t="str">
        <f t="shared" si="47"/>
        <v>A+J=</v>
      </c>
      <c r="T120" s="30">
        <f t="shared" si="48"/>
        <v>45560</v>
      </c>
      <c r="U120" s="4"/>
      <c r="V120" s="79"/>
      <c r="W120" s="63"/>
      <c r="X120" s="65"/>
      <c r="Y120" s="73"/>
      <c r="Z120" s="82"/>
      <c r="AA120" s="82"/>
      <c r="AB120" s="80"/>
      <c r="AC120" s="82"/>
      <c r="AD120" s="79"/>
      <c r="AE120" s="81"/>
      <c r="AF120" s="63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</row>
    <row r="121" spans="1:130" x14ac:dyDescent="0.15">
      <c r="A121" s="36">
        <f t="shared" si="40"/>
        <v>45542</v>
      </c>
      <c r="B121" s="14">
        <f t="shared" ca="1" si="49"/>
        <v>316.67166580000003</v>
      </c>
      <c r="C121" s="6">
        <f t="shared" si="41"/>
        <v>314.94022961000002</v>
      </c>
      <c r="D121" s="12">
        <f ca="1">IF(A121&lt;$B$1,VLOOKUP(A121,[1]DI!$A$4:$B$15000,2,FALSE),0)</f>
        <v>0</v>
      </c>
      <c r="E121" s="13">
        <f t="shared" ca="1" si="50"/>
        <v>1</v>
      </c>
      <c r="F121" s="13">
        <f ca="1">(TRUNC(PRODUCT($E$12:$E120),16))</f>
        <v>1.03109834375984</v>
      </c>
      <c r="G121" s="13">
        <f t="shared" ca="1" si="51"/>
        <v>1.0270579523427199</v>
      </c>
      <c r="H121" s="13">
        <f t="shared" ca="1" si="52"/>
        <v>1.00393395</v>
      </c>
      <c r="I121" s="12">
        <f t="shared" si="53"/>
        <v>0.04</v>
      </c>
      <c r="J121" s="30">
        <f t="shared" si="42"/>
        <v>45530</v>
      </c>
      <c r="K121" s="2">
        <f t="shared" si="43"/>
        <v>9</v>
      </c>
      <c r="L121" s="15">
        <f t="shared" si="44"/>
        <v>10</v>
      </c>
      <c r="M121" s="11">
        <f t="shared" si="36"/>
        <v>1.0015575889999999</v>
      </c>
      <c r="N121" s="11">
        <f t="shared" ca="1" si="37"/>
        <v>1.0054976659999999</v>
      </c>
      <c r="O121" s="15">
        <f t="shared" si="45"/>
        <v>0</v>
      </c>
      <c r="P121" s="13">
        <f t="shared" ca="1" si="38"/>
        <v>1.7314361899999999</v>
      </c>
      <c r="Q121" s="19">
        <f t="shared" si="39"/>
        <v>0</v>
      </c>
      <c r="R121" s="13">
        <f t="shared" si="46"/>
        <v>0</v>
      </c>
      <c r="S121" s="4" t="str">
        <f t="shared" si="47"/>
        <v>A+J=</v>
      </c>
      <c r="T121" s="30">
        <f t="shared" si="48"/>
        <v>45560</v>
      </c>
      <c r="U121" s="4"/>
      <c r="V121" s="79"/>
      <c r="W121" s="63"/>
      <c r="X121" s="65"/>
      <c r="Y121" s="73"/>
      <c r="Z121" s="82"/>
      <c r="AA121" s="82"/>
      <c r="AB121" s="80"/>
      <c r="AC121" s="82"/>
      <c r="AD121" s="79"/>
      <c r="AE121" s="81"/>
      <c r="AF121" s="63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</row>
    <row r="122" spans="1:130" x14ac:dyDescent="0.15">
      <c r="A122" s="36">
        <f t="shared" si="40"/>
        <v>45543</v>
      </c>
      <c r="B122" s="14">
        <f t="shared" ca="1" si="49"/>
        <v>316.67166580000003</v>
      </c>
      <c r="C122" s="6">
        <f t="shared" si="41"/>
        <v>314.94022961000002</v>
      </c>
      <c r="D122" s="12">
        <f ca="1">IF(A122&lt;$B$1,VLOOKUP(A122,[1]DI!$A$4:$B$15000,2,FALSE),0)</f>
        <v>0</v>
      </c>
      <c r="E122" s="13">
        <f t="shared" ca="1" si="50"/>
        <v>1</v>
      </c>
      <c r="F122" s="13">
        <f ca="1">(TRUNC(PRODUCT($E$12:$E121),16))</f>
        <v>1.03109834375984</v>
      </c>
      <c r="G122" s="13">
        <f t="shared" ca="1" si="51"/>
        <v>1.0270579523427199</v>
      </c>
      <c r="H122" s="13">
        <f t="shared" ca="1" si="52"/>
        <v>1.00393395</v>
      </c>
      <c r="I122" s="12">
        <f t="shared" si="53"/>
        <v>0.04</v>
      </c>
      <c r="J122" s="30">
        <f t="shared" si="42"/>
        <v>45530</v>
      </c>
      <c r="K122" s="2">
        <f t="shared" si="43"/>
        <v>9</v>
      </c>
      <c r="L122" s="15">
        <f t="shared" si="44"/>
        <v>10</v>
      </c>
      <c r="M122" s="11">
        <f t="shared" si="36"/>
        <v>1.0015575889999999</v>
      </c>
      <c r="N122" s="11">
        <f t="shared" ca="1" si="37"/>
        <v>1.0054976659999999</v>
      </c>
      <c r="O122" s="15">
        <f t="shared" si="45"/>
        <v>0</v>
      </c>
      <c r="P122" s="13">
        <f t="shared" ca="1" si="38"/>
        <v>1.7314361899999999</v>
      </c>
      <c r="Q122" s="19">
        <f t="shared" si="39"/>
        <v>0</v>
      </c>
      <c r="R122" s="13">
        <f t="shared" si="46"/>
        <v>0</v>
      </c>
      <c r="S122" s="4" t="str">
        <f t="shared" si="47"/>
        <v>A+J=</v>
      </c>
      <c r="T122" s="30">
        <f t="shared" si="48"/>
        <v>45560</v>
      </c>
      <c r="U122" s="4"/>
      <c r="V122" s="79"/>
      <c r="W122" s="63"/>
      <c r="X122" s="65"/>
      <c r="Y122" s="73"/>
      <c r="Z122" s="82"/>
      <c r="AA122" s="82"/>
      <c r="AB122" s="80"/>
      <c r="AC122" s="82"/>
      <c r="AD122" s="79"/>
      <c r="AE122" s="81"/>
      <c r="AF122" s="63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</row>
    <row r="123" spans="1:130" x14ac:dyDescent="0.15">
      <c r="A123" s="36">
        <f t="shared" si="40"/>
        <v>45544</v>
      </c>
      <c r="B123" s="14">
        <f t="shared" ca="1" si="49"/>
        <v>316.67166580000003</v>
      </c>
      <c r="C123" s="6">
        <f t="shared" si="41"/>
        <v>314.94022961000002</v>
      </c>
      <c r="D123" s="12">
        <f ca="1">IF(A123&lt;$B$1,VLOOKUP(A123,[1]DI!$A$4:$B$15000,2,FALSE),0)</f>
        <v>0.104</v>
      </c>
      <c r="E123" s="13">
        <f t="shared" ca="1" si="50"/>
        <v>1.0003926999999999</v>
      </c>
      <c r="F123" s="13">
        <f ca="1">(TRUNC(PRODUCT($E$12:$E122),16))</f>
        <v>1.03109834375984</v>
      </c>
      <c r="G123" s="13">
        <f t="shared" ca="1" si="51"/>
        <v>1.0270579523427199</v>
      </c>
      <c r="H123" s="13">
        <f t="shared" ca="1" si="52"/>
        <v>1.00393395</v>
      </c>
      <c r="I123" s="12">
        <f t="shared" si="53"/>
        <v>0.04</v>
      </c>
      <c r="J123" s="30">
        <f t="shared" si="42"/>
        <v>45530</v>
      </c>
      <c r="K123" s="2">
        <f t="shared" si="43"/>
        <v>10</v>
      </c>
      <c r="L123" s="15">
        <f t="shared" si="44"/>
        <v>10</v>
      </c>
      <c r="M123" s="11">
        <f t="shared" si="36"/>
        <v>1.0015575889999999</v>
      </c>
      <c r="N123" s="11">
        <f t="shared" ca="1" si="37"/>
        <v>1.0054976659999999</v>
      </c>
      <c r="O123" s="15">
        <f t="shared" si="45"/>
        <v>0</v>
      </c>
      <c r="P123" s="13">
        <f t="shared" ca="1" si="38"/>
        <v>1.7314361899999999</v>
      </c>
      <c r="Q123" s="19">
        <f t="shared" si="39"/>
        <v>0</v>
      </c>
      <c r="R123" s="13">
        <f t="shared" si="46"/>
        <v>0</v>
      </c>
      <c r="S123" s="4" t="str">
        <f t="shared" si="47"/>
        <v>A+J=</v>
      </c>
      <c r="T123" s="30">
        <f t="shared" si="48"/>
        <v>45560</v>
      </c>
      <c r="U123" s="4"/>
      <c r="V123" s="79"/>
      <c r="W123" s="63"/>
      <c r="X123" s="65"/>
      <c r="Y123" s="73"/>
      <c r="Z123" s="82"/>
      <c r="AA123" s="82"/>
      <c r="AB123" s="80"/>
      <c r="AC123" s="82"/>
      <c r="AD123" s="79"/>
      <c r="AE123" s="81"/>
      <c r="AF123" s="63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</row>
    <row r="124" spans="1:130" x14ac:dyDescent="0.15">
      <c r="A124" s="36">
        <f t="shared" si="40"/>
        <v>45545</v>
      </c>
      <c r="B124" s="14">
        <f t="shared" ca="1" si="49"/>
        <v>316.84533077000003</v>
      </c>
      <c r="C124" s="6">
        <f t="shared" si="41"/>
        <v>314.94022961000002</v>
      </c>
      <c r="D124" s="12">
        <f ca="1">IF(A124&lt;$B$1,VLOOKUP(A124,[1]DI!$A$4:$B$15000,2,FALSE),0)</f>
        <v>0.104</v>
      </c>
      <c r="E124" s="13">
        <f t="shared" ca="1" si="50"/>
        <v>1.0003926999999999</v>
      </c>
      <c r="F124" s="13">
        <f ca="1">(TRUNC(PRODUCT($E$12:$E123),16))</f>
        <v>1.0315032560794399</v>
      </c>
      <c r="G124" s="13">
        <f t="shared" ca="1" si="51"/>
        <v>1.0270579523427199</v>
      </c>
      <c r="H124" s="13">
        <f t="shared" ca="1" si="52"/>
        <v>1.0043281900000001</v>
      </c>
      <c r="I124" s="12">
        <f t="shared" si="53"/>
        <v>0.04</v>
      </c>
      <c r="J124" s="30">
        <f t="shared" si="42"/>
        <v>45530</v>
      </c>
      <c r="K124" s="2">
        <f t="shared" si="43"/>
        <v>11</v>
      </c>
      <c r="L124" s="15">
        <f t="shared" si="44"/>
        <v>11</v>
      </c>
      <c r="M124" s="11">
        <f t="shared" si="36"/>
        <v>1.001713482</v>
      </c>
      <c r="N124" s="11">
        <f t="shared" ca="1" si="37"/>
        <v>1.0060490879999999</v>
      </c>
      <c r="O124" s="15">
        <f t="shared" si="45"/>
        <v>0</v>
      </c>
      <c r="P124" s="13">
        <f t="shared" ca="1" si="38"/>
        <v>1.9051011600000001</v>
      </c>
      <c r="Q124" s="19">
        <f t="shared" si="39"/>
        <v>0</v>
      </c>
      <c r="R124" s="13">
        <f t="shared" si="46"/>
        <v>0</v>
      </c>
      <c r="S124" s="4" t="str">
        <f t="shared" si="47"/>
        <v>A+J=</v>
      </c>
      <c r="T124" s="30">
        <f t="shared" si="48"/>
        <v>45560</v>
      </c>
      <c r="U124" s="4"/>
      <c r="V124" s="79"/>
      <c r="W124" s="63"/>
      <c r="X124" s="65"/>
      <c r="Y124" s="73"/>
      <c r="Z124" s="82"/>
      <c r="AA124" s="82"/>
      <c r="AB124" s="80"/>
      <c r="AC124" s="82"/>
      <c r="AD124" s="79"/>
      <c r="AE124" s="81"/>
      <c r="AF124" s="63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</row>
    <row r="125" spans="1:130" x14ac:dyDescent="0.15">
      <c r="A125" s="36">
        <f t="shared" si="40"/>
        <v>45546</v>
      </c>
      <c r="B125" s="14">
        <f t="shared" ca="1" si="49"/>
        <v>317.01909211000003</v>
      </c>
      <c r="C125" s="6">
        <f t="shared" si="41"/>
        <v>314.94022961000002</v>
      </c>
      <c r="D125" s="12">
        <f ca="1">IF(A125&lt;$B$1,VLOOKUP(A125,[1]DI!$A$4:$B$15000,2,FALSE),0)</f>
        <v>0.104</v>
      </c>
      <c r="E125" s="13">
        <f t="shared" ca="1" si="50"/>
        <v>1.0003926999999999</v>
      </c>
      <c r="F125" s="13">
        <f ca="1">(TRUNC(PRODUCT($E$12:$E124),16))</f>
        <v>1.0319083274081</v>
      </c>
      <c r="G125" s="13">
        <f t="shared" ca="1" si="51"/>
        <v>1.0270579523427199</v>
      </c>
      <c r="H125" s="13">
        <f t="shared" ca="1" si="52"/>
        <v>1.0047225900000001</v>
      </c>
      <c r="I125" s="12">
        <f t="shared" si="53"/>
        <v>0.04</v>
      </c>
      <c r="J125" s="30">
        <f t="shared" si="42"/>
        <v>45530</v>
      </c>
      <c r="K125" s="2">
        <f t="shared" si="43"/>
        <v>12</v>
      </c>
      <c r="L125" s="15">
        <f t="shared" si="44"/>
        <v>12</v>
      </c>
      <c r="M125" s="11">
        <f t="shared" si="36"/>
        <v>1.001869398</v>
      </c>
      <c r="N125" s="11">
        <f t="shared" ca="1" si="37"/>
        <v>1.006600816</v>
      </c>
      <c r="O125" s="15">
        <f t="shared" si="45"/>
        <v>0</v>
      </c>
      <c r="P125" s="13">
        <f t="shared" ca="1" si="38"/>
        <v>2.0788625000000001</v>
      </c>
      <c r="Q125" s="19">
        <f t="shared" si="39"/>
        <v>0</v>
      </c>
      <c r="R125" s="13">
        <f t="shared" si="46"/>
        <v>0</v>
      </c>
      <c r="S125" s="4" t="str">
        <f t="shared" si="47"/>
        <v>A+J=</v>
      </c>
      <c r="T125" s="30">
        <f t="shared" si="48"/>
        <v>45560</v>
      </c>
      <c r="U125" s="4"/>
      <c r="V125" s="79"/>
      <c r="W125" s="63"/>
      <c r="X125" s="65"/>
      <c r="Y125" s="73"/>
      <c r="Z125" s="82"/>
      <c r="AA125" s="82"/>
      <c r="AB125" s="80"/>
      <c r="AC125" s="82"/>
      <c r="AD125" s="79"/>
      <c r="AE125" s="81"/>
      <c r="AF125" s="63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</row>
    <row r="126" spans="1:130" x14ac:dyDescent="0.15">
      <c r="A126" s="36">
        <f t="shared" si="40"/>
        <v>45547</v>
      </c>
      <c r="B126" s="14">
        <f t="shared" ca="1" si="49"/>
        <v>317.19295077000004</v>
      </c>
      <c r="C126" s="6">
        <f t="shared" si="41"/>
        <v>314.94022961000002</v>
      </c>
      <c r="D126" s="12">
        <f ca="1">IF(A126&lt;$B$1,VLOOKUP(A126,[1]DI!$A$4:$B$15000,2,FALSE),0)</f>
        <v>0.104</v>
      </c>
      <c r="E126" s="13">
        <f t="shared" ca="1" si="50"/>
        <v>1.0003926999999999</v>
      </c>
      <c r="F126" s="13">
        <f ca="1">(TRUNC(PRODUCT($E$12:$E125),16))</f>
        <v>1.0323135578082701</v>
      </c>
      <c r="G126" s="13">
        <f t="shared" ca="1" si="51"/>
        <v>1.0270579523427199</v>
      </c>
      <c r="H126" s="13">
        <f t="shared" ca="1" si="52"/>
        <v>1.00511715</v>
      </c>
      <c r="I126" s="12">
        <f t="shared" si="53"/>
        <v>0.04</v>
      </c>
      <c r="J126" s="30">
        <f t="shared" si="42"/>
        <v>45530</v>
      </c>
      <c r="K126" s="2">
        <f t="shared" si="43"/>
        <v>13</v>
      </c>
      <c r="L126" s="15">
        <f t="shared" si="44"/>
        <v>13</v>
      </c>
      <c r="M126" s="11">
        <f t="shared" si="36"/>
        <v>1.002025339</v>
      </c>
      <c r="N126" s="11">
        <f t="shared" ca="1" si="37"/>
        <v>1.007152853</v>
      </c>
      <c r="O126" s="15">
        <f t="shared" si="45"/>
        <v>0</v>
      </c>
      <c r="P126" s="13">
        <f t="shared" ca="1" si="38"/>
        <v>2.2527211600000001</v>
      </c>
      <c r="Q126" s="19">
        <f t="shared" si="39"/>
        <v>0</v>
      </c>
      <c r="R126" s="13">
        <f t="shared" si="46"/>
        <v>0</v>
      </c>
      <c r="S126" s="4" t="str">
        <f t="shared" si="47"/>
        <v>A+J=</v>
      </c>
      <c r="T126" s="30">
        <f t="shared" si="48"/>
        <v>45560</v>
      </c>
      <c r="U126" s="4"/>
      <c r="V126" s="79"/>
      <c r="W126" s="63"/>
      <c r="X126" s="65"/>
      <c r="Y126" s="73"/>
      <c r="Z126" s="82"/>
      <c r="AA126" s="82"/>
      <c r="AB126" s="80"/>
      <c r="AC126" s="82"/>
      <c r="AD126" s="79"/>
      <c r="AE126" s="81"/>
      <c r="AF126" s="63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</row>
    <row r="127" spans="1:130" x14ac:dyDescent="0.15">
      <c r="A127" s="36">
        <f t="shared" si="40"/>
        <v>45548</v>
      </c>
      <c r="B127" s="14">
        <f t="shared" ca="1" si="49"/>
        <v>317.36690297000001</v>
      </c>
      <c r="C127" s="6">
        <f t="shared" si="41"/>
        <v>314.94022961000002</v>
      </c>
      <c r="D127" s="12">
        <f ca="1">IF(A127&lt;$B$1,VLOOKUP(A127,[1]DI!$A$4:$B$15000,2,FALSE),0)</f>
        <v>0.104</v>
      </c>
      <c r="E127" s="13">
        <f t="shared" ca="1" si="50"/>
        <v>1.0003926999999999</v>
      </c>
      <c r="F127" s="13">
        <f ca="1">(TRUNC(PRODUCT($E$12:$E126),16))</f>
        <v>1.0327189473424201</v>
      </c>
      <c r="G127" s="13">
        <f t="shared" ca="1" si="51"/>
        <v>1.0270579523427199</v>
      </c>
      <c r="H127" s="13">
        <f t="shared" ca="1" si="52"/>
        <v>1.0055118599999999</v>
      </c>
      <c r="I127" s="12">
        <f t="shared" si="53"/>
        <v>0.04</v>
      </c>
      <c r="J127" s="30">
        <f t="shared" si="42"/>
        <v>45530</v>
      </c>
      <c r="K127" s="2">
        <f t="shared" si="43"/>
        <v>14</v>
      </c>
      <c r="L127" s="15">
        <f t="shared" si="44"/>
        <v>14</v>
      </c>
      <c r="M127" s="11">
        <f t="shared" si="36"/>
        <v>1.0021813040000001</v>
      </c>
      <c r="N127" s="11">
        <f t="shared" ca="1" si="37"/>
        <v>1.007705187</v>
      </c>
      <c r="O127" s="15">
        <f t="shared" si="45"/>
        <v>0</v>
      </c>
      <c r="P127" s="13">
        <f t="shared" ca="1" si="38"/>
        <v>2.4266733600000001</v>
      </c>
      <c r="Q127" s="19">
        <f t="shared" si="39"/>
        <v>0</v>
      </c>
      <c r="R127" s="13">
        <f t="shared" si="46"/>
        <v>0</v>
      </c>
      <c r="S127" s="4" t="str">
        <f t="shared" si="47"/>
        <v>A+J=</v>
      </c>
      <c r="T127" s="30">
        <f t="shared" si="48"/>
        <v>45560</v>
      </c>
      <c r="U127" s="4"/>
      <c r="V127" s="79"/>
      <c r="W127" s="63"/>
      <c r="X127" s="65"/>
      <c r="Y127" s="73"/>
      <c r="Z127" s="82"/>
      <c r="AA127" s="82"/>
      <c r="AB127" s="80"/>
      <c r="AC127" s="82"/>
      <c r="AD127" s="79"/>
      <c r="AE127" s="81"/>
      <c r="AF127" s="63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</row>
    <row r="128" spans="1:130" x14ac:dyDescent="0.15">
      <c r="A128" s="36">
        <f t="shared" si="40"/>
        <v>45549</v>
      </c>
      <c r="B128" s="14">
        <f t="shared" ca="1" si="49"/>
        <v>317.54094902000003</v>
      </c>
      <c r="C128" s="6">
        <f t="shared" si="41"/>
        <v>314.94022961000002</v>
      </c>
      <c r="D128" s="12">
        <f ca="1">IF(A128&lt;$B$1,VLOOKUP(A128,[1]DI!$A$4:$B$15000,2,FALSE),0)</f>
        <v>0</v>
      </c>
      <c r="E128" s="13">
        <f t="shared" ca="1" si="50"/>
        <v>1</v>
      </c>
      <c r="F128" s="13">
        <f ca="1">(TRUNC(PRODUCT($E$12:$E127),16))</f>
        <v>1.0331244960730499</v>
      </c>
      <c r="G128" s="13">
        <f t="shared" ca="1" si="51"/>
        <v>1.0270579523427199</v>
      </c>
      <c r="H128" s="13">
        <f t="shared" ca="1" si="52"/>
        <v>1.00590672</v>
      </c>
      <c r="I128" s="12">
        <f t="shared" si="53"/>
        <v>0.04</v>
      </c>
      <c r="J128" s="30">
        <f t="shared" si="42"/>
        <v>45530</v>
      </c>
      <c r="K128" s="2">
        <f t="shared" si="43"/>
        <v>14</v>
      </c>
      <c r="L128" s="15">
        <f t="shared" si="44"/>
        <v>15</v>
      </c>
      <c r="M128" s="11">
        <f t="shared" si="36"/>
        <v>1.0023372930000001</v>
      </c>
      <c r="N128" s="11">
        <f t="shared" ca="1" si="37"/>
        <v>1.008257819</v>
      </c>
      <c r="O128" s="15">
        <f t="shared" si="45"/>
        <v>0</v>
      </c>
      <c r="P128" s="13">
        <f t="shared" ca="1" si="38"/>
        <v>2.60071941</v>
      </c>
      <c r="Q128" s="19">
        <f t="shared" si="39"/>
        <v>0</v>
      </c>
      <c r="R128" s="13">
        <f t="shared" si="46"/>
        <v>0</v>
      </c>
      <c r="S128" s="4" t="str">
        <f t="shared" si="47"/>
        <v>A+J=</v>
      </c>
      <c r="T128" s="30">
        <f t="shared" si="48"/>
        <v>45560</v>
      </c>
      <c r="U128" s="4"/>
      <c r="V128" s="79"/>
      <c r="W128" s="63"/>
      <c r="X128" s="65"/>
      <c r="Y128" s="73"/>
      <c r="Z128" s="82"/>
      <c r="AA128" s="82"/>
      <c r="AB128" s="80"/>
      <c r="AC128" s="82"/>
      <c r="AD128" s="79"/>
      <c r="AE128" s="81"/>
      <c r="AF128" s="63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</row>
    <row r="129" spans="1:130" x14ac:dyDescent="0.15">
      <c r="A129" s="36">
        <f t="shared" si="40"/>
        <v>45550</v>
      </c>
      <c r="B129" s="14">
        <f t="shared" ca="1" si="49"/>
        <v>317.54094902000003</v>
      </c>
      <c r="C129" s="6">
        <f t="shared" si="41"/>
        <v>314.94022961000002</v>
      </c>
      <c r="D129" s="12">
        <f ca="1">IF(A129&lt;$B$1,VLOOKUP(A129,[1]DI!$A$4:$B$15000,2,FALSE),0)</f>
        <v>0</v>
      </c>
      <c r="E129" s="13">
        <f t="shared" ca="1" si="50"/>
        <v>1</v>
      </c>
      <c r="F129" s="13">
        <f ca="1">(TRUNC(PRODUCT($E$12:$E128),16))</f>
        <v>1.0331244960730499</v>
      </c>
      <c r="G129" s="13">
        <f t="shared" ca="1" si="51"/>
        <v>1.0270579523427199</v>
      </c>
      <c r="H129" s="13">
        <f t="shared" ca="1" si="52"/>
        <v>1.00590672</v>
      </c>
      <c r="I129" s="12">
        <f t="shared" si="53"/>
        <v>0.04</v>
      </c>
      <c r="J129" s="30">
        <f t="shared" si="42"/>
        <v>45530</v>
      </c>
      <c r="K129" s="2">
        <f t="shared" si="43"/>
        <v>14</v>
      </c>
      <c r="L129" s="15">
        <f t="shared" si="44"/>
        <v>15</v>
      </c>
      <c r="M129" s="11">
        <f t="shared" si="36"/>
        <v>1.0023372930000001</v>
      </c>
      <c r="N129" s="11">
        <f t="shared" ca="1" si="37"/>
        <v>1.008257819</v>
      </c>
      <c r="O129" s="15">
        <f t="shared" si="45"/>
        <v>0</v>
      </c>
      <c r="P129" s="13">
        <f t="shared" ca="1" si="38"/>
        <v>2.60071941</v>
      </c>
      <c r="Q129" s="19">
        <f t="shared" si="39"/>
        <v>0</v>
      </c>
      <c r="R129" s="13">
        <f t="shared" si="46"/>
        <v>0</v>
      </c>
      <c r="S129" s="4" t="str">
        <f t="shared" si="47"/>
        <v>A+J=</v>
      </c>
      <c r="T129" s="30">
        <f t="shared" si="48"/>
        <v>45560</v>
      </c>
      <c r="U129" s="4"/>
      <c r="V129" s="79"/>
      <c r="W129" s="63"/>
      <c r="X129" s="65"/>
      <c r="Y129" s="73"/>
      <c r="Z129" s="82"/>
      <c r="AA129" s="82"/>
      <c r="AB129" s="80"/>
      <c r="AC129" s="82"/>
      <c r="AD129" s="79"/>
      <c r="AE129" s="81"/>
      <c r="AF129" s="63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</row>
    <row r="130" spans="1:130" x14ac:dyDescent="0.15">
      <c r="A130" s="36">
        <f t="shared" si="40"/>
        <v>45551</v>
      </c>
      <c r="B130" s="14">
        <f t="shared" ca="1" si="49"/>
        <v>317.54094902000003</v>
      </c>
      <c r="C130" s="6">
        <f t="shared" si="41"/>
        <v>314.94022961000002</v>
      </c>
      <c r="D130" s="12">
        <f ca="1">IF(A130&lt;$B$1,VLOOKUP(A130,[1]DI!$A$4:$B$15000,2,FALSE),0)</f>
        <v>0.104</v>
      </c>
      <c r="E130" s="13">
        <f t="shared" ca="1" si="50"/>
        <v>1.0003926999999999</v>
      </c>
      <c r="F130" s="13">
        <f ca="1">(TRUNC(PRODUCT($E$12:$E129),16))</f>
        <v>1.0331244960730499</v>
      </c>
      <c r="G130" s="13">
        <f t="shared" ca="1" si="51"/>
        <v>1.0270579523427199</v>
      </c>
      <c r="H130" s="13">
        <f t="shared" ca="1" si="52"/>
        <v>1.00590672</v>
      </c>
      <c r="I130" s="12">
        <f t="shared" si="53"/>
        <v>0.04</v>
      </c>
      <c r="J130" s="30">
        <f t="shared" si="42"/>
        <v>45530</v>
      </c>
      <c r="K130" s="2">
        <f t="shared" si="43"/>
        <v>15</v>
      </c>
      <c r="L130" s="15">
        <f t="shared" si="44"/>
        <v>15</v>
      </c>
      <c r="M130" s="11">
        <f t="shared" si="36"/>
        <v>1.0023372930000001</v>
      </c>
      <c r="N130" s="11">
        <f t="shared" ca="1" si="37"/>
        <v>1.008257819</v>
      </c>
      <c r="O130" s="15">
        <f t="shared" si="45"/>
        <v>0</v>
      </c>
      <c r="P130" s="13">
        <f t="shared" ca="1" si="38"/>
        <v>2.60071941</v>
      </c>
      <c r="Q130" s="19">
        <f t="shared" si="39"/>
        <v>0</v>
      </c>
      <c r="R130" s="13">
        <f t="shared" si="46"/>
        <v>0</v>
      </c>
      <c r="S130" s="4" t="str">
        <f t="shared" si="47"/>
        <v>A+J=</v>
      </c>
      <c r="T130" s="30">
        <f t="shared" si="48"/>
        <v>45560</v>
      </c>
      <c r="U130" s="4"/>
      <c r="V130" s="79"/>
      <c r="W130" s="63"/>
      <c r="X130" s="65"/>
      <c r="Y130" s="73"/>
      <c r="Z130" s="82"/>
      <c r="AA130" s="82"/>
      <c r="AB130" s="80"/>
      <c r="AC130" s="82"/>
      <c r="AD130" s="79"/>
      <c r="AE130" s="81"/>
      <c r="AF130" s="63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</row>
    <row r="131" spans="1:130" x14ac:dyDescent="0.15">
      <c r="A131" s="36">
        <f t="shared" si="40"/>
        <v>45552</v>
      </c>
      <c r="B131" s="14">
        <f t="shared" ca="1" si="49"/>
        <v>317.71509207000003</v>
      </c>
      <c r="C131" s="6">
        <f t="shared" si="41"/>
        <v>314.94022961000002</v>
      </c>
      <c r="D131" s="12">
        <f ca="1">IF(A131&lt;$B$1,VLOOKUP(A131,[1]DI!$A$4:$B$15000,2,FALSE),0)</f>
        <v>0.104</v>
      </c>
      <c r="E131" s="13">
        <f t="shared" ca="1" si="50"/>
        <v>1.0003926999999999</v>
      </c>
      <c r="F131" s="13">
        <f ca="1">(TRUNC(PRODUCT($E$12:$E130),16))</f>
        <v>1.0335302040626499</v>
      </c>
      <c r="G131" s="13">
        <f t="shared" ca="1" si="51"/>
        <v>1.0270579523427199</v>
      </c>
      <c r="H131" s="13">
        <f t="shared" ca="1" si="52"/>
        <v>1.0063017400000001</v>
      </c>
      <c r="I131" s="12">
        <f t="shared" si="53"/>
        <v>0.04</v>
      </c>
      <c r="J131" s="30">
        <f t="shared" si="42"/>
        <v>45530</v>
      </c>
      <c r="K131" s="2">
        <f t="shared" si="43"/>
        <v>16</v>
      </c>
      <c r="L131" s="15">
        <f t="shared" si="44"/>
        <v>16</v>
      </c>
      <c r="M131" s="11">
        <f t="shared" si="36"/>
        <v>1.0024933069999999</v>
      </c>
      <c r="N131" s="11">
        <f t="shared" ca="1" si="37"/>
        <v>1.0088107589999999</v>
      </c>
      <c r="O131" s="15">
        <f t="shared" si="45"/>
        <v>0</v>
      </c>
      <c r="P131" s="13">
        <f t="shared" ca="1" si="38"/>
        <v>2.77486246</v>
      </c>
      <c r="Q131" s="19">
        <f t="shared" si="39"/>
        <v>0</v>
      </c>
      <c r="R131" s="13">
        <f t="shared" si="46"/>
        <v>0</v>
      </c>
      <c r="S131" s="4" t="str">
        <f t="shared" si="47"/>
        <v>A+J=</v>
      </c>
      <c r="T131" s="30">
        <f t="shared" si="48"/>
        <v>45560</v>
      </c>
      <c r="U131" s="4"/>
      <c r="V131" s="79"/>
      <c r="W131" s="63"/>
      <c r="X131" s="65"/>
      <c r="Y131" s="73"/>
      <c r="Z131" s="82"/>
      <c r="AA131" s="82"/>
      <c r="AB131" s="80"/>
      <c r="AC131" s="82"/>
      <c r="AD131" s="79"/>
      <c r="AE131" s="81"/>
      <c r="AF131" s="63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</row>
    <row r="132" spans="1:130" x14ac:dyDescent="0.15">
      <c r="A132" s="36">
        <f t="shared" si="40"/>
        <v>45553</v>
      </c>
      <c r="B132" s="14">
        <f t="shared" ca="1" si="49"/>
        <v>317.88932897000001</v>
      </c>
      <c r="C132" s="6">
        <f t="shared" si="41"/>
        <v>314.94022961000002</v>
      </c>
      <c r="D132" s="12">
        <f ca="1">IF(A132&lt;$B$1,VLOOKUP(A132,[1]DI!$A$4:$B$15000,2,FALSE),0)</f>
        <v>0.104</v>
      </c>
      <c r="E132" s="13">
        <f t="shared" ca="1" si="50"/>
        <v>1.0003926999999999</v>
      </c>
      <c r="F132" s="13">
        <f ca="1">(TRUNC(PRODUCT($E$12:$E131),16))</f>
        <v>1.03393607137379</v>
      </c>
      <c r="G132" s="13">
        <f t="shared" ca="1" si="51"/>
        <v>1.0270579523427199</v>
      </c>
      <c r="H132" s="13">
        <f t="shared" ca="1" si="52"/>
        <v>1.0066969100000001</v>
      </c>
      <c r="I132" s="12">
        <f t="shared" si="53"/>
        <v>0.04</v>
      </c>
      <c r="J132" s="30">
        <f t="shared" si="42"/>
        <v>45530</v>
      </c>
      <c r="K132" s="2">
        <f t="shared" si="43"/>
        <v>17</v>
      </c>
      <c r="L132" s="15">
        <f t="shared" si="44"/>
        <v>17</v>
      </c>
      <c r="M132" s="11">
        <f t="shared" si="36"/>
        <v>1.002649345</v>
      </c>
      <c r="N132" s="11">
        <f t="shared" ca="1" si="37"/>
        <v>1.0093639969999999</v>
      </c>
      <c r="O132" s="15">
        <f t="shared" si="45"/>
        <v>0</v>
      </c>
      <c r="P132" s="13">
        <f t="shared" ca="1" si="38"/>
        <v>2.9490993599999999</v>
      </c>
      <c r="Q132" s="19">
        <f t="shared" si="39"/>
        <v>0</v>
      </c>
      <c r="R132" s="13">
        <f t="shared" si="46"/>
        <v>0</v>
      </c>
      <c r="S132" s="4" t="str">
        <f t="shared" si="47"/>
        <v>A+J=</v>
      </c>
      <c r="T132" s="30">
        <f t="shared" si="48"/>
        <v>45560</v>
      </c>
      <c r="U132" s="4"/>
      <c r="V132" s="79"/>
      <c r="W132" s="63"/>
      <c r="X132" s="65"/>
      <c r="Y132" s="73"/>
      <c r="Z132" s="82"/>
      <c r="AA132" s="82"/>
      <c r="AB132" s="80"/>
      <c r="AC132" s="82"/>
      <c r="AD132" s="79"/>
      <c r="AE132" s="81"/>
      <c r="AF132" s="63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</row>
    <row r="133" spans="1:130" x14ac:dyDescent="0.15">
      <c r="A133" s="36">
        <f t="shared" si="40"/>
        <v>45554</v>
      </c>
      <c r="B133" s="14">
        <f t="shared" ca="1" si="49"/>
        <v>318.06366319</v>
      </c>
      <c r="C133" s="6">
        <f t="shared" si="41"/>
        <v>314.94022961000002</v>
      </c>
      <c r="D133" s="12">
        <f ca="1">IF(A133&lt;$B$1,VLOOKUP(A133,[1]DI!$A$4:$B$15000,2,FALSE),0)</f>
        <v>0.1065</v>
      </c>
      <c r="E133" s="13">
        <f t="shared" ca="1" si="50"/>
        <v>1.00040168</v>
      </c>
      <c r="F133" s="13">
        <f ca="1">(TRUNC(PRODUCT($E$12:$E132),16))</f>
        <v>1.0343420980690201</v>
      </c>
      <c r="G133" s="13">
        <f t="shared" ca="1" si="51"/>
        <v>1.0270579523427199</v>
      </c>
      <c r="H133" s="13">
        <f t="shared" ca="1" si="52"/>
        <v>1.00709224</v>
      </c>
      <c r="I133" s="12">
        <f t="shared" si="53"/>
        <v>0.04</v>
      </c>
      <c r="J133" s="30">
        <f t="shared" si="42"/>
        <v>45530</v>
      </c>
      <c r="K133" s="2">
        <f t="shared" si="43"/>
        <v>18</v>
      </c>
      <c r="L133" s="15">
        <f t="shared" si="44"/>
        <v>18</v>
      </c>
      <c r="M133" s="11">
        <f t="shared" si="36"/>
        <v>1.0028054070000001</v>
      </c>
      <c r="N133" s="11">
        <f t="shared" ca="1" si="37"/>
        <v>1.0099175439999999</v>
      </c>
      <c r="O133" s="15">
        <f t="shared" si="45"/>
        <v>0</v>
      </c>
      <c r="P133" s="13">
        <f t="shared" ca="1" si="38"/>
        <v>3.1234335799999999</v>
      </c>
      <c r="Q133" s="19">
        <f t="shared" si="39"/>
        <v>0</v>
      </c>
      <c r="R133" s="13">
        <f t="shared" si="46"/>
        <v>0</v>
      </c>
      <c r="S133" s="4" t="str">
        <f t="shared" si="47"/>
        <v>A+J=</v>
      </c>
      <c r="T133" s="30">
        <f t="shared" si="48"/>
        <v>45560</v>
      </c>
      <c r="U133" s="4"/>
      <c r="V133" s="79"/>
      <c r="W133" s="63"/>
      <c r="X133" s="65"/>
      <c r="Y133" s="73"/>
      <c r="Z133" s="82"/>
      <c r="AA133" s="82"/>
      <c r="AB133" s="80"/>
      <c r="AC133" s="82"/>
      <c r="AD133" s="79"/>
      <c r="AE133" s="81"/>
      <c r="AF133" s="63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</row>
    <row r="134" spans="1:130" x14ac:dyDescent="0.15">
      <c r="A134" s="36">
        <f t="shared" si="40"/>
        <v>45555</v>
      </c>
      <c r="B134" s="14">
        <f t="shared" ca="1" si="49"/>
        <v>318.24094997000003</v>
      </c>
      <c r="C134" s="6">
        <f t="shared" si="41"/>
        <v>314.94022961000002</v>
      </c>
      <c r="D134" s="12">
        <f ca="1">IF(A134&lt;$B$1,VLOOKUP(A134,[1]DI!$A$4:$B$15000,2,FALSE),0)</f>
        <v>0.1065</v>
      </c>
      <c r="E134" s="13">
        <f t="shared" ca="1" si="50"/>
        <v>1.00040168</v>
      </c>
      <c r="F134" s="13">
        <f ca="1">(TRUNC(PRODUCT($E$12:$E133),16))</f>
        <v>1.0347575726029701</v>
      </c>
      <c r="G134" s="13">
        <f t="shared" ca="1" si="51"/>
        <v>1.0270579523427199</v>
      </c>
      <c r="H134" s="13">
        <f t="shared" ca="1" si="52"/>
        <v>1.0074967699999999</v>
      </c>
      <c r="I134" s="12">
        <f t="shared" si="53"/>
        <v>0.04</v>
      </c>
      <c r="J134" s="30">
        <f t="shared" si="42"/>
        <v>45530</v>
      </c>
      <c r="K134" s="2">
        <f t="shared" si="43"/>
        <v>19</v>
      </c>
      <c r="L134" s="15">
        <f t="shared" si="44"/>
        <v>19</v>
      </c>
      <c r="M134" s="11">
        <f t="shared" si="36"/>
        <v>1.002961494</v>
      </c>
      <c r="N134" s="11">
        <f t="shared" ca="1" si="37"/>
        <v>1.010480466</v>
      </c>
      <c r="O134" s="15">
        <f t="shared" si="45"/>
        <v>0</v>
      </c>
      <c r="P134" s="13">
        <f t="shared" ca="1" si="38"/>
        <v>3.3007203600000001</v>
      </c>
      <c r="Q134" s="19">
        <f t="shared" si="39"/>
        <v>0</v>
      </c>
      <c r="R134" s="13">
        <f t="shared" si="46"/>
        <v>0</v>
      </c>
      <c r="S134" s="4" t="str">
        <f t="shared" si="47"/>
        <v>A+J=</v>
      </c>
      <c r="T134" s="30">
        <f t="shared" si="48"/>
        <v>45560</v>
      </c>
      <c r="U134" s="4"/>
      <c r="V134" s="79"/>
      <c r="W134" s="63"/>
      <c r="X134" s="65"/>
      <c r="Y134" s="73"/>
      <c r="Z134" s="82"/>
      <c r="AA134" s="82"/>
      <c r="AB134" s="80"/>
      <c r="AC134" s="82"/>
      <c r="AD134" s="79"/>
      <c r="AE134" s="81"/>
      <c r="AF134" s="63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</row>
    <row r="135" spans="1:130" x14ac:dyDescent="0.15">
      <c r="A135" s="36">
        <f t="shared" si="40"/>
        <v>45556</v>
      </c>
      <c r="B135" s="14">
        <f t="shared" ca="1" si="49"/>
        <v>318.4183347</v>
      </c>
      <c r="C135" s="6">
        <f t="shared" si="41"/>
        <v>314.94022961000002</v>
      </c>
      <c r="D135" s="12">
        <f ca="1">IF(A135&lt;$B$1,VLOOKUP(A135,[1]DI!$A$4:$B$15000,2,FALSE),0)</f>
        <v>0</v>
      </c>
      <c r="E135" s="13">
        <f t="shared" ca="1" si="50"/>
        <v>1</v>
      </c>
      <c r="F135" s="13">
        <f ca="1">(TRUNC(PRODUCT($E$12:$E134),16))</f>
        <v>1.0351732140247301</v>
      </c>
      <c r="G135" s="13">
        <f t="shared" ca="1" si="51"/>
        <v>1.0270579523427199</v>
      </c>
      <c r="H135" s="13">
        <f t="shared" ca="1" si="52"/>
        <v>1.00790146</v>
      </c>
      <c r="I135" s="12">
        <f t="shared" si="53"/>
        <v>0.04</v>
      </c>
      <c r="J135" s="30">
        <f t="shared" si="42"/>
        <v>45530</v>
      </c>
      <c r="K135" s="2">
        <f t="shared" si="43"/>
        <v>19</v>
      </c>
      <c r="L135" s="15">
        <f t="shared" si="44"/>
        <v>20</v>
      </c>
      <c r="M135" s="11">
        <f t="shared" si="36"/>
        <v>1.0031176049999999</v>
      </c>
      <c r="N135" s="11">
        <f t="shared" ca="1" si="37"/>
        <v>1.011043699</v>
      </c>
      <c r="O135" s="15">
        <f t="shared" si="45"/>
        <v>0</v>
      </c>
      <c r="P135" s="13">
        <f t="shared" ca="1" si="38"/>
        <v>3.4781050900000001</v>
      </c>
      <c r="Q135" s="19">
        <f t="shared" si="39"/>
        <v>0</v>
      </c>
      <c r="R135" s="13">
        <f t="shared" si="46"/>
        <v>0</v>
      </c>
      <c r="S135" s="4" t="str">
        <f t="shared" si="47"/>
        <v>A+J=</v>
      </c>
      <c r="T135" s="30">
        <f t="shared" si="48"/>
        <v>45560</v>
      </c>
      <c r="U135" s="4"/>
      <c r="V135" s="79"/>
      <c r="W135" s="63"/>
      <c r="X135" s="65"/>
      <c r="Y135" s="73"/>
      <c r="Z135" s="82"/>
      <c r="AA135" s="82"/>
      <c r="AB135" s="80"/>
      <c r="AC135" s="82"/>
      <c r="AD135" s="79"/>
      <c r="AE135" s="81"/>
      <c r="AF135" s="63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</row>
    <row r="136" spans="1:130" x14ac:dyDescent="0.15">
      <c r="A136" s="36">
        <f t="shared" si="40"/>
        <v>45557</v>
      </c>
      <c r="B136" s="14">
        <f t="shared" ca="1" si="49"/>
        <v>318.4183347</v>
      </c>
      <c r="C136" s="6">
        <f t="shared" si="41"/>
        <v>314.94022961000002</v>
      </c>
      <c r="D136" s="12">
        <f ca="1">IF(A136&lt;$B$1,VLOOKUP(A136,[1]DI!$A$4:$B$15000,2,FALSE),0)</f>
        <v>0</v>
      </c>
      <c r="E136" s="13">
        <f t="shared" ca="1" si="50"/>
        <v>1</v>
      </c>
      <c r="F136" s="13">
        <f ca="1">(TRUNC(PRODUCT($E$12:$E135),16))</f>
        <v>1.0351732140247301</v>
      </c>
      <c r="G136" s="13">
        <f t="shared" ca="1" si="51"/>
        <v>1.0270579523427199</v>
      </c>
      <c r="H136" s="13">
        <f t="shared" ca="1" si="52"/>
        <v>1.00790146</v>
      </c>
      <c r="I136" s="12">
        <f t="shared" si="53"/>
        <v>0.04</v>
      </c>
      <c r="J136" s="30">
        <f t="shared" si="42"/>
        <v>45530</v>
      </c>
      <c r="K136" s="2">
        <f t="shared" si="43"/>
        <v>19</v>
      </c>
      <c r="L136" s="15">
        <f t="shared" si="44"/>
        <v>20</v>
      </c>
      <c r="M136" s="11">
        <f t="shared" si="36"/>
        <v>1.0031176049999999</v>
      </c>
      <c r="N136" s="11">
        <f t="shared" ca="1" si="37"/>
        <v>1.011043699</v>
      </c>
      <c r="O136" s="15">
        <f t="shared" si="45"/>
        <v>0</v>
      </c>
      <c r="P136" s="13">
        <f t="shared" ca="1" si="38"/>
        <v>3.4781050900000001</v>
      </c>
      <c r="Q136" s="19">
        <f t="shared" si="39"/>
        <v>0</v>
      </c>
      <c r="R136" s="13">
        <f t="shared" si="46"/>
        <v>0</v>
      </c>
      <c r="S136" s="4" t="str">
        <f t="shared" si="47"/>
        <v>A+J=</v>
      </c>
      <c r="T136" s="30">
        <f t="shared" si="48"/>
        <v>45560</v>
      </c>
      <c r="U136" s="4"/>
      <c r="V136" s="79"/>
      <c r="W136" s="63"/>
      <c r="X136" s="65"/>
      <c r="Y136" s="73"/>
      <c r="Z136" s="82"/>
      <c r="AA136" s="82"/>
      <c r="AB136" s="80"/>
      <c r="AC136" s="82"/>
      <c r="AD136" s="79"/>
      <c r="AE136" s="81"/>
      <c r="AF136" s="63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</row>
    <row r="137" spans="1:130" x14ac:dyDescent="0.15">
      <c r="A137" s="36">
        <f t="shared" si="40"/>
        <v>45558</v>
      </c>
      <c r="B137" s="14">
        <f t="shared" ca="1" si="49"/>
        <v>318.4183347</v>
      </c>
      <c r="C137" s="6">
        <f t="shared" si="41"/>
        <v>314.94022961000002</v>
      </c>
      <c r="D137" s="12">
        <f ca="1">IF(A137&lt;$B$1,VLOOKUP(A137,[1]DI!$A$4:$B$15000,2,FALSE),0)</f>
        <v>0.1065</v>
      </c>
      <c r="E137" s="13">
        <f t="shared" ca="1" si="50"/>
        <v>1.00040168</v>
      </c>
      <c r="F137" s="13">
        <f ca="1">(TRUNC(PRODUCT($E$12:$E136),16))</f>
        <v>1.0351732140247301</v>
      </c>
      <c r="G137" s="13">
        <f t="shared" ca="1" si="51"/>
        <v>1.0270579523427199</v>
      </c>
      <c r="H137" s="13">
        <f t="shared" ca="1" si="52"/>
        <v>1.00790146</v>
      </c>
      <c r="I137" s="12">
        <f t="shared" si="53"/>
        <v>0.04</v>
      </c>
      <c r="J137" s="30">
        <f t="shared" si="42"/>
        <v>45530</v>
      </c>
      <c r="K137" s="2">
        <f t="shared" si="43"/>
        <v>20</v>
      </c>
      <c r="L137" s="15">
        <f t="shared" si="44"/>
        <v>20</v>
      </c>
      <c r="M137" s="11">
        <f t="shared" si="36"/>
        <v>1.0031176049999999</v>
      </c>
      <c r="N137" s="11">
        <f t="shared" ca="1" si="37"/>
        <v>1.011043699</v>
      </c>
      <c r="O137" s="15">
        <f t="shared" si="45"/>
        <v>0</v>
      </c>
      <c r="P137" s="13">
        <f t="shared" ca="1" si="38"/>
        <v>3.4781050900000001</v>
      </c>
      <c r="Q137" s="19">
        <f t="shared" si="39"/>
        <v>0</v>
      </c>
      <c r="R137" s="13">
        <f t="shared" si="46"/>
        <v>0</v>
      </c>
      <c r="S137" s="4" t="str">
        <f t="shared" si="47"/>
        <v>A+J=</v>
      </c>
      <c r="T137" s="30">
        <f t="shared" si="48"/>
        <v>45560</v>
      </c>
      <c r="U137" s="4"/>
      <c r="V137" s="79"/>
      <c r="W137" s="63"/>
      <c r="X137" s="65"/>
      <c r="Y137" s="73"/>
      <c r="Z137" s="82"/>
      <c r="AA137" s="82"/>
      <c r="AB137" s="80"/>
      <c r="AC137" s="82"/>
      <c r="AD137" s="79"/>
      <c r="AE137" s="81"/>
      <c r="AF137" s="63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</row>
    <row r="138" spans="1:130" x14ac:dyDescent="0.15">
      <c r="A138" s="36">
        <f t="shared" si="40"/>
        <v>45559</v>
      </c>
      <c r="B138" s="14">
        <f t="shared" ca="1" si="49"/>
        <v>318.59582053000003</v>
      </c>
      <c r="C138" s="6">
        <f t="shared" si="41"/>
        <v>314.94022961000002</v>
      </c>
      <c r="D138" s="12">
        <f ca="1">IF(A138&lt;$B$1,VLOOKUP(A138,[1]DI!$A$4:$B$15000,2,FALSE),0)</f>
        <v>0.1065</v>
      </c>
      <c r="E138" s="13">
        <f t="shared" ca="1" si="50"/>
        <v>1.00040168</v>
      </c>
      <c r="F138" s="13">
        <f ca="1">(TRUNC(PRODUCT($E$12:$E137),16))</f>
        <v>1.03558902240134</v>
      </c>
      <c r="G138" s="13">
        <f t="shared" ca="1" si="51"/>
        <v>1.0270579523427199</v>
      </c>
      <c r="H138" s="13">
        <f t="shared" ca="1" si="52"/>
        <v>1.00830632</v>
      </c>
      <c r="I138" s="12">
        <f t="shared" si="53"/>
        <v>0.04</v>
      </c>
      <c r="J138" s="30">
        <f t="shared" si="42"/>
        <v>45530</v>
      </c>
      <c r="K138" s="2">
        <f t="shared" si="43"/>
        <v>21</v>
      </c>
      <c r="L138" s="15">
        <f t="shared" si="44"/>
        <v>21</v>
      </c>
      <c r="M138" s="11">
        <f t="shared" si="36"/>
        <v>1.00327374</v>
      </c>
      <c r="N138" s="11">
        <f t="shared" ca="1" si="37"/>
        <v>1.011607253</v>
      </c>
      <c r="O138" s="15">
        <f t="shared" si="45"/>
        <v>0</v>
      </c>
      <c r="P138" s="13">
        <f t="shared" ca="1" si="38"/>
        <v>3.6555909199999999</v>
      </c>
      <c r="Q138" s="19">
        <f t="shared" si="39"/>
        <v>0</v>
      </c>
      <c r="R138" s="13">
        <f t="shared" si="46"/>
        <v>0</v>
      </c>
      <c r="S138" s="4" t="str">
        <f t="shared" si="47"/>
        <v>A+J=</v>
      </c>
      <c r="T138" s="30">
        <f t="shared" si="48"/>
        <v>45560</v>
      </c>
      <c r="U138" s="4"/>
      <c r="V138" s="79"/>
      <c r="W138" s="63"/>
      <c r="X138" s="65"/>
      <c r="Y138" s="73"/>
      <c r="Z138" s="82"/>
      <c r="AA138" s="82"/>
      <c r="AB138" s="80"/>
      <c r="AC138" s="82"/>
      <c r="AD138" s="79"/>
      <c r="AE138" s="81"/>
      <c r="AF138" s="63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</row>
    <row r="139" spans="1:130" x14ac:dyDescent="0.15">
      <c r="A139" s="36">
        <f t="shared" si="40"/>
        <v>45560</v>
      </c>
      <c r="B139" s="14">
        <f t="shared" ca="1" si="49"/>
        <v>318.77340115000004</v>
      </c>
      <c r="C139" s="6">
        <f t="shared" si="41"/>
        <v>314.94022961000002</v>
      </c>
      <c r="D139" s="12">
        <f ca="1">IF(A139&lt;$B$1,VLOOKUP(A139,[1]DI!$A$4:$B$15000,2,FALSE),0)</f>
        <v>0.1065</v>
      </c>
      <c r="E139" s="13">
        <f t="shared" ca="1" si="50"/>
        <v>1.00040168</v>
      </c>
      <c r="F139" s="13">
        <f ca="1">(TRUNC(PRODUCT($E$12:$E138),16))</f>
        <v>1.03600499779986</v>
      </c>
      <c r="G139" s="13">
        <f t="shared" ca="1" si="51"/>
        <v>1.0270579523427199</v>
      </c>
      <c r="H139" s="13">
        <f t="shared" ca="1" si="52"/>
        <v>1.0087113299999999</v>
      </c>
      <c r="I139" s="12">
        <f t="shared" si="53"/>
        <v>0.04</v>
      </c>
      <c r="J139" s="30">
        <f t="shared" si="42"/>
        <v>45530</v>
      </c>
      <c r="K139" s="2">
        <f t="shared" si="43"/>
        <v>22</v>
      </c>
      <c r="L139" s="15">
        <f t="shared" si="44"/>
        <v>22</v>
      </c>
      <c r="M139" s="11">
        <f t="shared" si="36"/>
        <v>1.0034298989999999</v>
      </c>
      <c r="N139" s="11">
        <f t="shared" ca="1" si="37"/>
        <v>1.012171108</v>
      </c>
      <c r="O139" s="15">
        <f t="shared" si="45"/>
        <v>5</v>
      </c>
      <c r="P139" s="13">
        <f t="shared" ca="1" si="38"/>
        <v>3.8331715399999999</v>
      </c>
      <c r="Q139" s="19">
        <f t="shared" si="39"/>
        <v>0.168686</v>
      </c>
      <c r="R139" s="13">
        <f t="shared" si="46"/>
        <v>53.126007569999999</v>
      </c>
      <c r="S139" s="4" t="str">
        <f t="shared" si="47"/>
        <v>A+J=</v>
      </c>
      <c r="T139" s="30">
        <f t="shared" si="48"/>
        <v>45560</v>
      </c>
      <c r="U139" s="4"/>
      <c r="V139" s="79"/>
      <c r="W139" s="63"/>
      <c r="X139" s="65"/>
      <c r="Y139" s="73"/>
      <c r="Z139" s="82"/>
      <c r="AA139" s="82"/>
      <c r="AB139" s="80"/>
      <c r="AC139" s="82"/>
      <c r="AD139" s="79"/>
      <c r="AE139" s="81"/>
      <c r="AF139" s="63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</row>
    <row r="140" spans="1:130" x14ac:dyDescent="0.15">
      <c r="A140" s="36">
        <f t="shared" si="40"/>
        <v>45561</v>
      </c>
      <c r="B140" s="14">
        <f t="shared" ca="1" si="49"/>
        <v>261.96015545</v>
      </c>
      <c r="C140" s="6">
        <f t="shared" si="41"/>
        <v>261.81422204</v>
      </c>
      <c r="D140" s="12">
        <f ca="1">IF(A140&lt;$B$1,VLOOKUP(A140,[1]DI!$A$4:$B$15000,2,FALSE),0)</f>
        <v>0.1065</v>
      </c>
      <c r="E140" s="13">
        <f t="shared" ca="1" si="50"/>
        <v>1.00040168</v>
      </c>
      <c r="F140" s="13">
        <f ca="1">(TRUNC(PRODUCT($E$12:$E139),16))</f>
        <v>1.03642114028738</v>
      </c>
      <c r="G140" s="13">
        <f t="shared" ca="1" si="51"/>
        <v>1.03600499779986</v>
      </c>
      <c r="H140" s="13">
        <f t="shared" ca="1" si="52"/>
        <v>1.00040168</v>
      </c>
      <c r="I140" s="12">
        <f t="shared" si="53"/>
        <v>0.04</v>
      </c>
      <c r="J140" s="30">
        <f t="shared" si="42"/>
        <v>45560</v>
      </c>
      <c r="K140" s="2">
        <f t="shared" si="43"/>
        <v>1</v>
      </c>
      <c r="L140" s="15">
        <f t="shared" si="44"/>
        <v>1</v>
      </c>
      <c r="M140" s="11">
        <f t="shared" ref="M140:M203" si="54">ROUND((I140+1)^(L140/252),9)</f>
        <v>1.00015565</v>
      </c>
      <c r="N140" s="11">
        <f t="shared" ref="N140:N203" ca="1" si="55">ROUND(H140*M140,9)</f>
        <v>1.000557393</v>
      </c>
      <c r="O140" s="15">
        <f t="shared" si="45"/>
        <v>0</v>
      </c>
      <c r="P140" s="13">
        <f t="shared" ref="P140:P203" ca="1" si="56">TRUNC(((N140-1)*C140),8)</f>
        <v>0.14593341000000001</v>
      </c>
      <c r="Q140" s="19">
        <f t="shared" ref="Q140:Q203" si="57">IF($O140&gt;0,VLOOKUP($O140,$V$12:$AB$150,7),0)</f>
        <v>0</v>
      </c>
      <c r="R140" s="13">
        <f t="shared" si="46"/>
        <v>0</v>
      </c>
      <c r="S140" s="4" t="str">
        <f t="shared" si="47"/>
        <v>A+J=</v>
      </c>
      <c r="T140" s="30">
        <f t="shared" si="48"/>
        <v>45590</v>
      </c>
      <c r="U140" s="4"/>
      <c r="V140" s="79"/>
      <c r="W140" s="63"/>
      <c r="X140" s="65"/>
      <c r="Y140" s="73"/>
      <c r="Z140" s="82"/>
      <c r="AA140" s="82"/>
      <c r="AB140" s="80"/>
      <c r="AC140" s="82"/>
      <c r="AD140" s="79"/>
      <c r="AE140" s="81"/>
      <c r="AF140" s="63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</row>
    <row r="141" spans="1:130" x14ac:dyDescent="0.15">
      <c r="A141" s="36">
        <f t="shared" ref="A141:A204" si="58">(A140+1)</f>
        <v>45562</v>
      </c>
      <c r="B141" s="14">
        <f t="shared" ca="1" si="49"/>
        <v>262.10616950000002</v>
      </c>
      <c r="C141" s="6">
        <f t="shared" ref="C141:C204" si="59">(C140-R140)</f>
        <v>261.81422204</v>
      </c>
      <c r="D141" s="12">
        <f ca="1">IF(A141&lt;$B$1,VLOOKUP(A141,[1]DI!$A$4:$B$15000,2,FALSE),0)</f>
        <v>0.1065</v>
      </c>
      <c r="E141" s="13">
        <f t="shared" ca="1" si="50"/>
        <v>1.00040168</v>
      </c>
      <c r="F141" s="13">
        <f ca="1">(TRUNC(PRODUCT($E$12:$E140),16))</f>
        <v>1.03683744993101</v>
      </c>
      <c r="G141" s="13">
        <f t="shared" ca="1" si="51"/>
        <v>1.03600499779986</v>
      </c>
      <c r="H141" s="13">
        <f t="shared" ca="1" si="52"/>
        <v>1.0008035200000001</v>
      </c>
      <c r="I141" s="12">
        <f t="shared" si="53"/>
        <v>0.04</v>
      </c>
      <c r="J141" s="30">
        <f t="shared" ref="J141:J204" si="60">IF(O140&gt;0,VLOOKUP(O140,V$12:AF$150,2),J140)</f>
        <v>45560</v>
      </c>
      <c r="K141" s="2">
        <f t="shared" ref="K141:K204" si="61">IF(A141&gt;J141,IF(NETWORKDAYS(J141,A141,$V$160:$V$544)-1=0,1,NETWORKDAYS(J141,A141,$V$160:$V$544)-1),0)</f>
        <v>2</v>
      </c>
      <c r="L141" s="15">
        <f t="shared" ref="L141:L204" si="62">IF(AND(K141=1,K140=1),1,IF(K141&gt;0,IF(K141=K140,K141+1,K141),0))</f>
        <v>2</v>
      </c>
      <c r="M141" s="11">
        <f t="shared" si="54"/>
        <v>1.0003113239999999</v>
      </c>
      <c r="N141" s="11">
        <f t="shared" ca="1" si="55"/>
        <v>1.001115094</v>
      </c>
      <c r="O141" s="15">
        <f t="shared" ref="O141:O204" si="63">IF(VLOOKUP(A141,W$12:AD$150,8)=VLOOKUP(A140,W$12:AD$150,8),0,VLOOKUP(A141,W$12:AD$150,8))</f>
        <v>0</v>
      </c>
      <c r="P141" s="13">
        <f t="shared" ca="1" si="56"/>
        <v>0.29194745999999999</v>
      </c>
      <c r="Q141" s="19">
        <f t="shared" si="57"/>
        <v>0</v>
      </c>
      <c r="R141" s="13">
        <f t="shared" ref="R141:R204" si="64">IF(Q141&gt;0,TRUNC(Q141*C141,8),0)</f>
        <v>0</v>
      </c>
      <c r="S141" s="4" t="str">
        <f t="shared" ref="S141:S204" si="65">IF(O140&gt;0,VLOOKUP(O140,V$12:AF$150,10),S140)</f>
        <v>A+J=</v>
      </c>
      <c r="T141" s="30">
        <f t="shared" ref="T141:T204" si="66">IF(O140&gt;0,VLOOKUP(O140,V$12:AF$150,11),T140)</f>
        <v>45590</v>
      </c>
      <c r="U141" s="4"/>
      <c r="V141" s="79"/>
      <c r="W141" s="63"/>
      <c r="X141" s="65"/>
      <c r="Y141" s="73"/>
      <c r="Z141" s="82"/>
      <c r="AA141" s="82"/>
      <c r="AB141" s="80"/>
      <c r="AC141" s="82"/>
      <c r="AD141" s="79"/>
      <c r="AE141" s="81"/>
      <c r="AF141" s="63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</row>
    <row r="142" spans="1:130" x14ac:dyDescent="0.15">
      <c r="A142" s="36">
        <f t="shared" si="58"/>
        <v>45563</v>
      </c>
      <c r="B142" s="14">
        <f t="shared" ref="B142:B205" ca="1" si="67">IF(A142&lt;=TODAY(),C142+P142,IF(AND(A142&gt;TODAY(),A142&lt;=$B$1),IF(VLOOKUP(TODAY(),$A$10:$D$5000,4,FALSE)=0,"n.d",C142+P142),"n.d"))</f>
        <v>262.25226472000003</v>
      </c>
      <c r="C142" s="6">
        <f t="shared" si="59"/>
        <v>261.81422204</v>
      </c>
      <c r="D142" s="12">
        <f ca="1">IF(A142&lt;$B$1,VLOOKUP(A142,[1]DI!$A$4:$B$15000,2,FALSE),0)</f>
        <v>0</v>
      </c>
      <c r="E142" s="13">
        <f t="shared" ref="E142:E205" ca="1" si="68">ROUND(((1+D142)^(1/252)),8)</f>
        <v>1</v>
      </c>
      <c r="F142" s="13">
        <f ca="1">(TRUNC(PRODUCT($E$12:$E141),16))</f>
        <v>1.03725392679789</v>
      </c>
      <c r="G142" s="13">
        <f t="shared" ref="G142:G205" ca="1" si="69">IF(O141&gt;0,F141,G141)</f>
        <v>1.03600499779986</v>
      </c>
      <c r="H142" s="13">
        <f t="shared" ref="H142:H205" ca="1" si="70">ROUND(F142/G142,8)</f>
        <v>1.0012055200000001</v>
      </c>
      <c r="I142" s="12">
        <f t="shared" ref="I142:I205" si="71">I141</f>
        <v>0.04</v>
      </c>
      <c r="J142" s="30">
        <f t="shared" si="60"/>
        <v>45560</v>
      </c>
      <c r="K142" s="2">
        <f t="shared" si="61"/>
        <v>2</v>
      </c>
      <c r="L142" s="15">
        <f t="shared" si="62"/>
        <v>3</v>
      </c>
      <c r="M142" s="11">
        <f t="shared" si="54"/>
        <v>1.000467022</v>
      </c>
      <c r="N142" s="11">
        <f t="shared" ca="1" si="55"/>
        <v>1.0016731050000001</v>
      </c>
      <c r="O142" s="15">
        <f t="shared" si="63"/>
        <v>0</v>
      </c>
      <c r="P142" s="13">
        <f t="shared" ca="1" si="56"/>
        <v>0.43804268000000002</v>
      </c>
      <c r="Q142" s="19">
        <f t="shared" si="57"/>
        <v>0</v>
      </c>
      <c r="R142" s="13">
        <f t="shared" si="64"/>
        <v>0</v>
      </c>
      <c r="S142" s="4" t="str">
        <f t="shared" si="65"/>
        <v>A+J=</v>
      </c>
      <c r="T142" s="30">
        <f t="shared" si="66"/>
        <v>45590</v>
      </c>
      <c r="U142" s="3"/>
      <c r="V142" s="79"/>
      <c r="W142" s="63"/>
      <c r="X142" s="65"/>
      <c r="Y142" s="73"/>
      <c r="Z142" s="82"/>
      <c r="AA142" s="82"/>
      <c r="AB142" s="80"/>
      <c r="AC142" s="82"/>
      <c r="AD142" s="79"/>
      <c r="AE142" s="81"/>
      <c r="AF142" s="63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</row>
    <row r="143" spans="1:130" x14ac:dyDescent="0.15">
      <c r="A143" s="36">
        <f t="shared" si="58"/>
        <v>45564</v>
      </c>
      <c r="B143" s="14">
        <f t="shared" ca="1" si="67"/>
        <v>262.25226472000003</v>
      </c>
      <c r="C143" s="6">
        <f t="shared" si="59"/>
        <v>261.81422204</v>
      </c>
      <c r="D143" s="12">
        <f ca="1">IF(A143&lt;$B$1,VLOOKUP(A143,[1]DI!$A$4:$B$15000,2,FALSE),0)</f>
        <v>0</v>
      </c>
      <c r="E143" s="13">
        <f t="shared" ca="1" si="68"/>
        <v>1</v>
      </c>
      <c r="F143" s="13">
        <f ca="1">(TRUNC(PRODUCT($E$12:$E142),16))</f>
        <v>1.03725392679789</v>
      </c>
      <c r="G143" s="13">
        <f t="shared" ca="1" si="69"/>
        <v>1.03600499779986</v>
      </c>
      <c r="H143" s="13">
        <f t="shared" ca="1" si="70"/>
        <v>1.0012055200000001</v>
      </c>
      <c r="I143" s="12">
        <f t="shared" si="71"/>
        <v>0.04</v>
      </c>
      <c r="J143" s="30">
        <f t="shared" si="60"/>
        <v>45560</v>
      </c>
      <c r="K143" s="2">
        <f t="shared" si="61"/>
        <v>2</v>
      </c>
      <c r="L143" s="15">
        <f t="shared" si="62"/>
        <v>3</v>
      </c>
      <c r="M143" s="11">
        <f t="shared" si="54"/>
        <v>1.000467022</v>
      </c>
      <c r="N143" s="11">
        <f t="shared" ca="1" si="55"/>
        <v>1.0016731050000001</v>
      </c>
      <c r="O143" s="15">
        <f t="shared" si="63"/>
        <v>0</v>
      </c>
      <c r="P143" s="13">
        <f t="shared" ca="1" si="56"/>
        <v>0.43804268000000002</v>
      </c>
      <c r="Q143" s="19">
        <f t="shared" si="57"/>
        <v>0</v>
      </c>
      <c r="R143" s="13">
        <f t="shared" si="64"/>
        <v>0</v>
      </c>
      <c r="S143" s="4" t="str">
        <f t="shared" si="65"/>
        <v>A+J=</v>
      </c>
      <c r="T143" s="30">
        <f t="shared" si="66"/>
        <v>45590</v>
      </c>
      <c r="U143" s="3"/>
      <c r="V143" s="79"/>
      <c r="W143" s="63"/>
      <c r="X143" s="65"/>
      <c r="Y143" s="73"/>
      <c r="Z143" s="82"/>
      <c r="AA143" s="82"/>
      <c r="AB143" s="80"/>
      <c r="AC143" s="82"/>
      <c r="AD143" s="79"/>
      <c r="AE143" s="81"/>
      <c r="AF143" s="63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</row>
    <row r="144" spans="1:130" x14ac:dyDescent="0.15">
      <c r="A144" s="36">
        <f t="shared" si="58"/>
        <v>45565</v>
      </c>
      <c r="B144" s="14">
        <f t="shared" ca="1" si="67"/>
        <v>262.25226472000003</v>
      </c>
      <c r="C144" s="6">
        <f t="shared" si="59"/>
        <v>261.81422204</v>
      </c>
      <c r="D144" s="12">
        <f ca="1">IF(A144&lt;$B$1,VLOOKUP(A144,[1]DI!$A$4:$B$15000,2,FALSE),0)</f>
        <v>0.1065</v>
      </c>
      <c r="E144" s="13">
        <f t="shared" ca="1" si="68"/>
        <v>1.00040168</v>
      </c>
      <c r="F144" s="13">
        <f ca="1">(TRUNC(PRODUCT($E$12:$E143),16))</f>
        <v>1.03725392679789</v>
      </c>
      <c r="G144" s="13">
        <f t="shared" ca="1" si="69"/>
        <v>1.03600499779986</v>
      </c>
      <c r="H144" s="13">
        <f t="shared" ca="1" si="70"/>
        <v>1.0012055200000001</v>
      </c>
      <c r="I144" s="12">
        <f t="shared" si="71"/>
        <v>0.04</v>
      </c>
      <c r="J144" s="30">
        <f t="shared" si="60"/>
        <v>45560</v>
      </c>
      <c r="K144" s="2">
        <f t="shared" si="61"/>
        <v>3</v>
      </c>
      <c r="L144" s="15">
        <f t="shared" si="62"/>
        <v>3</v>
      </c>
      <c r="M144" s="11">
        <f t="shared" si="54"/>
        <v>1.000467022</v>
      </c>
      <c r="N144" s="11">
        <f t="shared" ca="1" si="55"/>
        <v>1.0016731050000001</v>
      </c>
      <c r="O144" s="15">
        <f t="shared" si="63"/>
        <v>0</v>
      </c>
      <c r="P144" s="13">
        <f t="shared" ca="1" si="56"/>
        <v>0.43804268000000002</v>
      </c>
      <c r="Q144" s="19">
        <f t="shared" si="57"/>
        <v>0</v>
      </c>
      <c r="R144" s="13">
        <f t="shared" si="64"/>
        <v>0</v>
      </c>
      <c r="S144" s="4" t="str">
        <f t="shared" si="65"/>
        <v>A+J=</v>
      </c>
      <c r="T144" s="30">
        <f t="shared" si="66"/>
        <v>45590</v>
      </c>
      <c r="U144" s="3"/>
      <c r="V144" s="79"/>
      <c r="W144" s="63"/>
      <c r="X144" s="65"/>
      <c r="Y144" s="73"/>
      <c r="Z144" s="82"/>
      <c r="AA144" s="82"/>
      <c r="AB144" s="80"/>
      <c r="AC144" s="82"/>
      <c r="AD144" s="79"/>
      <c r="AE144" s="81"/>
      <c r="AF144" s="63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</row>
    <row r="145" spans="1:130" x14ac:dyDescent="0.15">
      <c r="A145" s="36">
        <f t="shared" si="58"/>
        <v>45566</v>
      </c>
      <c r="B145" s="14">
        <f t="shared" ca="1" si="67"/>
        <v>262.39844371999999</v>
      </c>
      <c r="C145" s="6">
        <f t="shared" si="59"/>
        <v>261.81422204</v>
      </c>
      <c r="D145" s="12">
        <f ca="1">IF(A145&lt;$B$1,VLOOKUP(A145,[1]DI!$A$4:$B$15000,2,FALSE),0)</f>
        <v>0.1065</v>
      </c>
      <c r="E145" s="13">
        <f t="shared" ca="1" si="68"/>
        <v>1.00040168</v>
      </c>
      <c r="F145" s="13">
        <f ca="1">(TRUNC(PRODUCT($E$12:$E144),16))</f>
        <v>1.0376705709552101</v>
      </c>
      <c r="G145" s="13">
        <f t="shared" ca="1" si="69"/>
        <v>1.03600499779986</v>
      </c>
      <c r="H145" s="13">
        <f t="shared" ca="1" si="70"/>
        <v>1.0016076899999999</v>
      </c>
      <c r="I145" s="12">
        <f t="shared" si="71"/>
        <v>0.04</v>
      </c>
      <c r="J145" s="30">
        <f t="shared" si="60"/>
        <v>45560</v>
      </c>
      <c r="K145" s="2">
        <f t="shared" si="61"/>
        <v>4</v>
      </c>
      <c r="L145" s="15">
        <f t="shared" si="62"/>
        <v>4</v>
      </c>
      <c r="M145" s="11">
        <f t="shared" si="54"/>
        <v>1.000622745</v>
      </c>
      <c r="N145" s="11">
        <f t="shared" ca="1" si="55"/>
        <v>1.002231436</v>
      </c>
      <c r="O145" s="15">
        <f t="shared" si="63"/>
        <v>0</v>
      </c>
      <c r="P145" s="13">
        <f t="shared" ca="1" si="56"/>
        <v>0.58422167999999997</v>
      </c>
      <c r="Q145" s="19">
        <f t="shared" si="57"/>
        <v>0</v>
      </c>
      <c r="R145" s="13">
        <f t="shared" si="64"/>
        <v>0</v>
      </c>
      <c r="S145" s="4" t="str">
        <f t="shared" si="65"/>
        <v>A+J=</v>
      </c>
      <c r="T145" s="30">
        <f t="shared" si="66"/>
        <v>45590</v>
      </c>
      <c r="U145" s="3"/>
      <c r="V145" s="79"/>
      <c r="W145" s="63"/>
      <c r="X145" s="65"/>
      <c r="Y145" s="73"/>
      <c r="Z145" s="82"/>
      <c r="AA145" s="82"/>
      <c r="AB145" s="80"/>
      <c r="AC145" s="82"/>
      <c r="AD145" s="79"/>
      <c r="AE145" s="81"/>
      <c r="AF145" s="63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</row>
    <row r="146" spans="1:130" x14ac:dyDescent="0.15">
      <c r="A146" s="36">
        <f t="shared" si="58"/>
        <v>45567</v>
      </c>
      <c r="B146" s="14">
        <f t="shared" ca="1" si="67"/>
        <v>262.54470126000001</v>
      </c>
      <c r="C146" s="6">
        <f t="shared" si="59"/>
        <v>261.81422204</v>
      </c>
      <c r="D146" s="12">
        <f ca="1">IF(A146&lt;$B$1,VLOOKUP(A146,[1]DI!$A$4:$B$15000,2,FALSE),0)</f>
        <v>0.1065</v>
      </c>
      <c r="E146" s="13">
        <f t="shared" ca="1" si="68"/>
        <v>1.00040168</v>
      </c>
      <c r="F146" s="13">
        <f ca="1">(TRUNC(PRODUCT($E$12:$E145),16))</f>
        <v>1.03808738247015</v>
      </c>
      <c r="G146" s="13">
        <f t="shared" ca="1" si="69"/>
        <v>1.03600499779986</v>
      </c>
      <c r="H146" s="13">
        <f t="shared" ca="1" si="70"/>
        <v>1.00201001</v>
      </c>
      <c r="I146" s="12">
        <f t="shared" si="71"/>
        <v>0.04</v>
      </c>
      <c r="J146" s="30">
        <f t="shared" si="60"/>
        <v>45560</v>
      </c>
      <c r="K146" s="2">
        <f t="shared" si="61"/>
        <v>5</v>
      </c>
      <c r="L146" s="15">
        <f t="shared" si="62"/>
        <v>5</v>
      </c>
      <c r="M146" s="11">
        <f t="shared" si="54"/>
        <v>1.000778492</v>
      </c>
      <c r="N146" s="11">
        <f t="shared" ca="1" si="55"/>
        <v>1.0027900670000001</v>
      </c>
      <c r="O146" s="15">
        <f t="shared" si="63"/>
        <v>0</v>
      </c>
      <c r="P146" s="13">
        <f t="shared" ca="1" si="56"/>
        <v>0.73047921999999998</v>
      </c>
      <c r="Q146" s="19">
        <f t="shared" si="57"/>
        <v>0</v>
      </c>
      <c r="R146" s="13">
        <f t="shared" si="64"/>
        <v>0</v>
      </c>
      <c r="S146" s="4" t="str">
        <f t="shared" si="65"/>
        <v>A+J=</v>
      </c>
      <c r="T146" s="30">
        <f t="shared" si="66"/>
        <v>45590</v>
      </c>
      <c r="U146" s="3"/>
      <c r="V146" s="79"/>
      <c r="W146" s="63"/>
      <c r="X146" s="65"/>
      <c r="Y146" s="73"/>
      <c r="Z146" s="82"/>
      <c r="AA146" s="82"/>
      <c r="AB146" s="80"/>
      <c r="AC146" s="82"/>
      <c r="AD146" s="79"/>
      <c r="AE146" s="81"/>
      <c r="AF146" s="63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</row>
    <row r="147" spans="1:130" x14ac:dyDescent="0.15">
      <c r="A147" s="36">
        <f t="shared" si="58"/>
        <v>45568</v>
      </c>
      <c r="B147" s="14">
        <f t="shared" ca="1" si="67"/>
        <v>262.69104232000001</v>
      </c>
      <c r="C147" s="6">
        <f t="shared" si="59"/>
        <v>261.81422204</v>
      </c>
      <c r="D147" s="12">
        <f ca="1">IF(A147&lt;$B$1,VLOOKUP(A147,[1]DI!$A$4:$B$15000,2,FALSE),0)</f>
        <v>0.1065</v>
      </c>
      <c r="E147" s="13">
        <f t="shared" ca="1" si="68"/>
        <v>1.00040168</v>
      </c>
      <c r="F147" s="13">
        <f ca="1">(TRUNC(PRODUCT($E$12:$E146),16))</f>
        <v>1.0385043614099401</v>
      </c>
      <c r="G147" s="13">
        <f t="shared" ca="1" si="69"/>
        <v>1.03600499779986</v>
      </c>
      <c r="H147" s="13">
        <f t="shared" ca="1" si="70"/>
        <v>1.0024124999999999</v>
      </c>
      <c r="I147" s="12">
        <f t="shared" si="71"/>
        <v>0.04</v>
      </c>
      <c r="J147" s="30">
        <f t="shared" si="60"/>
        <v>45560</v>
      </c>
      <c r="K147" s="2">
        <f t="shared" si="61"/>
        <v>6</v>
      </c>
      <c r="L147" s="15">
        <f t="shared" si="62"/>
        <v>6</v>
      </c>
      <c r="M147" s="11">
        <f t="shared" si="54"/>
        <v>1.000934263</v>
      </c>
      <c r="N147" s="11">
        <f t="shared" ca="1" si="55"/>
        <v>1.0033490169999999</v>
      </c>
      <c r="O147" s="15">
        <f t="shared" si="63"/>
        <v>0</v>
      </c>
      <c r="P147" s="13">
        <f t="shared" ca="1" si="56"/>
        <v>0.87682028000000001</v>
      </c>
      <c r="Q147" s="19">
        <f t="shared" si="57"/>
        <v>0</v>
      </c>
      <c r="R147" s="13">
        <f t="shared" si="64"/>
        <v>0</v>
      </c>
      <c r="S147" s="4" t="str">
        <f t="shared" si="65"/>
        <v>A+J=</v>
      </c>
      <c r="T147" s="30">
        <f t="shared" si="66"/>
        <v>45590</v>
      </c>
      <c r="U147" s="3"/>
      <c r="V147" s="79"/>
      <c r="W147" s="63"/>
      <c r="X147" s="65"/>
      <c r="Y147" s="73"/>
      <c r="Z147" s="82"/>
      <c r="AA147" s="82"/>
      <c r="AB147" s="80"/>
      <c r="AC147" s="82"/>
      <c r="AD147" s="79"/>
      <c r="AE147" s="81"/>
      <c r="AF147" s="63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</row>
    <row r="148" spans="1:130" x14ac:dyDescent="0.15">
      <c r="A148" s="36">
        <f t="shared" si="58"/>
        <v>45569</v>
      </c>
      <c r="B148" s="14">
        <f t="shared" ca="1" si="67"/>
        <v>262.83746453999998</v>
      </c>
      <c r="C148" s="6">
        <f t="shared" si="59"/>
        <v>261.81422204</v>
      </c>
      <c r="D148" s="12">
        <f ca="1">IF(A148&lt;$B$1,VLOOKUP(A148,[1]DI!$A$4:$B$15000,2,FALSE),0)</f>
        <v>0.1065</v>
      </c>
      <c r="E148" s="13">
        <f t="shared" ca="1" si="68"/>
        <v>1.00040168</v>
      </c>
      <c r="F148" s="13">
        <f ca="1">(TRUNC(PRODUCT($E$12:$E147),16))</f>
        <v>1.0389215078418299</v>
      </c>
      <c r="G148" s="13">
        <f t="shared" ca="1" si="69"/>
        <v>1.03600499779986</v>
      </c>
      <c r="H148" s="13">
        <f t="shared" ca="1" si="70"/>
        <v>1.00281515</v>
      </c>
      <c r="I148" s="12">
        <f t="shared" si="71"/>
        <v>0.04</v>
      </c>
      <c r="J148" s="30">
        <f t="shared" si="60"/>
        <v>45560</v>
      </c>
      <c r="K148" s="2">
        <f t="shared" si="61"/>
        <v>7</v>
      </c>
      <c r="L148" s="15">
        <f t="shared" si="62"/>
        <v>7</v>
      </c>
      <c r="M148" s="11">
        <f t="shared" si="54"/>
        <v>1.0010900579999999</v>
      </c>
      <c r="N148" s="11">
        <f t="shared" ca="1" si="55"/>
        <v>1.0039082770000001</v>
      </c>
      <c r="O148" s="15">
        <f t="shared" si="63"/>
        <v>0</v>
      </c>
      <c r="P148" s="13">
        <f t="shared" ca="1" si="56"/>
        <v>1.0232425000000001</v>
      </c>
      <c r="Q148" s="19">
        <f t="shared" si="57"/>
        <v>0</v>
      </c>
      <c r="R148" s="13">
        <f t="shared" si="64"/>
        <v>0</v>
      </c>
      <c r="S148" s="4" t="str">
        <f t="shared" si="65"/>
        <v>A+J=</v>
      </c>
      <c r="T148" s="30">
        <f t="shared" si="66"/>
        <v>45590</v>
      </c>
      <c r="U148" s="3"/>
      <c r="V148" s="79"/>
      <c r="W148" s="63"/>
      <c r="X148" s="65"/>
      <c r="Y148" s="73"/>
      <c r="Z148" s="82"/>
      <c r="AA148" s="82"/>
      <c r="AB148" s="80"/>
      <c r="AC148" s="82"/>
      <c r="AD148" s="79"/>
      <c r="AE148" s="81"/>
      <c r="AF148" s="63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</row>
    <row r="149" spans="1:130" x14ac:dyDescent="0.15">
      <c r="A149" s="36">
        <f t="shared" si="58"/>
        <v>45570</v>
      </c>
      <c r="B149" s="14">
        <f t="shared" ca="1" si="67"/>
        <v>262.98396766000002</v>
      </c>
      <c r="C149" s="6">
        <f t="shared" si="59"/>
        <v>261.81422204</v>
      </c>
      <c r="D149" s="12">
        <f ca="1">IF(A149&lt;$B$1,VLOOKUP(A149,[1]DI!$A$4:$B$15000,2,FALSE),0)</f>
        <v>0</v>
      </c>
      <c r="E149" s="13">
        <f t="shared" ca="1" si="68"/>
        <v>1</v>
      </c>
      <c r="F149" s="13">
        <f ca="1">(TRUNC(PRODUCT($E$12:$E148),16))</f>
        <v>1.0393388218330999</v>
      </c>
      <c r="G149" s="13">
        <f t="shared" ca="1" si="69"/>
        <v>1.03600499779986</v>
      </c>
      <c r="H149" s="13">
        <f t="shared" ca="1" si="70"/>
        <v>1.00321796</v>
      </c>
      <c r="I149" s="12">
        <f t="shared" si="71"/>
        <v>0.04</v>
      </c>
      <c r="J149" s="30">
        <f t="shared" si="60"/>
        <v>45560</v>
      </c>
      <c r="K149" s="2">
        <f t="shared" si="61"/>
        <v>7</v>
      </c>
      <c r="L149" s="15">
        <f t="shared" si="62"/>
        <v>8</v>
      </c>
      <c r="M149" s="11">
        <f t="shared" si="54"/>
        <v>1.0012458769999999</v>
      </c>
      <c r="N149" s="11">
        <f t="shared" ca="1" si="55"/>
        <v>1.0044678460000001</v>
      </c>
      <c r="O149" s="15">
        <f t="shared" si="63"/>
        <v>0</v>
      </c>
      <c r="P149" s="13">
        <f t="shared" ca="1" si="56"/>
        <v>1.16974562</v>
      </c>
      <c r="Q149" s="19">
        <f t="shared" si="57"/>
        <v>0</v>
      </c>
      <c r="R149" s="13">
        <f t="shared" si="64"/>
        <v>0</v>
      </c>
      <c r="S149" s="4" t="str">
        <f t="shared" si="65"/>
        <v>A+J=</v>
      </c>
      <c r="T149" s="30">
        <f t="shared" si="66"/>
        <v>45590</v>
      </c>
      <c r="U149" s="3"/>
      <c r="V149" s="79"/>
      <c r="W149" s="63"/>
      <c r="X149" s="65"/>
      <c r="Y149" s="73"/>
      <c r="Z149" s="82"/>
      <c r="AA149" s="82"/>
      <c r="AB149" s="80"/>
      <c r="AC149" s="82"/>
      <c r="AD149" s="79"/>
      <c r="AE149" s="81"/>
      <c r="AF149" s="63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</row>
    <row r="150" spans="1:130" x14ac:dyDescent="0.15">
      <c r="A150" s="36">
        <f t="shared" si="58"/>
        <v>45571</v>
      </c>
      <c r="B150" s="14">
        <f t="shared" ca="1" si="67"/>
        <v>262.98396766000002</v>
      </c>
      <c r="C150" s="6">
        <f t="shared" si="59"/>
        <v>261.81422204</v>
      </c>
      <c r="D150" s="12">
        <f ca="1">IF(A150&lt;$B$1,VLOOKUP(A150,[1]DI!$A$4:$B$15000,2,FALSE),0)</f>
        <v>0</v>
      </c>
      <c r="E150" s="13">
        <f t="shared" ca="1" si="68"/>
        <v>1</v>
      </c>
      <c r="F150" s="13">
        <f ca="1">(TRUNC(PRODUCT($E$12:$E149),16))</f>
        <v>1.0393388218330999</v>
      </c>
      <c r="G150" s="13">
        <f t="shared" ca="1" si="69"/>
        <v>1.03600499779986</v>
      </c>
      <c r="H150" s="13">
        <f t="shared" ca="1" si="70"/>
        <v>1.00321796</v>
      </c>
      <c r="I150" s="12">
        <f t="shared" si="71"/>
        <v>0.04</v>
      </c>
      <c r="J150" s="30">
        <f t="shared" si="60"/>
        <v>45560</v>
      </c>
      <c r="K150" s="2">
        <f t="shared" si="61"/>
        <v>7</v>
      </c>
      <c r="L150" s="15">
        <f t="shared" si="62"/>
        <v>8</v>
      </c>
      <c r="M150" s="11">
        <f t="shared" si="54"/>
        <v>1.0012458769999999</v>
      </c>
      <c r="N150" s="11">
        <f t="shared" ca="1" si="55"/>
        <v>1.0044678460000001</v>
      </c>
      <c r="O150" s="15">
        <f t="shared" si="63"/>
        <v>0</v>
      </c>
      <c r="P150" s="13">
        <f t="shared" ca="1" si="56"/>
        <v>1.16974562</v>
      </c>
      <c r="Q150" s="19">
        <f t="shared" si="57"/>
        <v>0</v>
      </c>
      <c r="R150" s="13">
        <f t="shared" si="64"/>
        <v>0</v>
      </c>
      <c r="S150" s="4" t="str">
        <f t="shared" si="65"/>
        <v>A+J=</v>
      </c>
      <c r="T150" s="30">
        <f t="shared" si="66"/>
        <v>45590</v>
      </c>
      <c r="U150" s="3"/>
      <c r="V150" s="79"/>
      <c r="W150" s="63"/>
      <c r="X150" s="65"/>
      <c r="Y150" s="73"/>
      <c r="Z150" s="82"/>
      <c r="AA150" s="82"/>
      <c r="AB150" s="80"/>
      <c r="AC150" s="82"/>
      <c r="AD150" s="79"/>
      <c r="AE150" s="81"/>
      <c r="AF150" s="63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</row>
    <row r="151" spans="1:130" x14ac:dyDescent="0.15">
      <c r="A151" s="36">
        <f t="shared" si="58"/>
        <v>45572</v>
      </c>
      <c r="B151" s="14">
        <f t="shared" ca="1" si="67"/>
        <v>262.98396766000002</v>
      </c>
      <c r="C151" s="6">
        <f t="shared" si="59"/>
        <v>261.81422204</v>
      </c>
      <c r="D151" s="12">
        <f ca="1">IF(A151&lt;$B$1,VLOOKUP(A151,[1]DI!$A$4:$B$15000,2,FALSE),0)</f>
        <v>0.1065</v>
      </c>
      <c r="E151" s="13">
        <f t="shared" ca="1" si="68"/>
        <v>1.00040168</v>
      </c>
      <c r="F151" s="13">
        <f ca="1">(TRUNC(PRODUCT($E$12:$E150),16))</f>
        <v>1.0393388218330999</v>
      </c>
      <c r="G151" s="13">
        <f t="shared" ca="1" si="69"/>
        <v>1.03600499779986</v>
      </c>
      <c r="H151" s="13">
        <f t="shared" ca="1" si="70"/>
        <v>1.00321796</v>
      </c>
      <c r="I151" s="12">
        <f t="shared" si="71"/>
        <v>0.04</v>
      </c>
      <c r="J151" s="30">
        <f t="shared" si="60"/>
        <v>45560</v>
      </c>
      <c r="K151" s="2">
        <f t="shared" si="61"/>
        <v>8</v>
      </c>
      <c r="L151" s="15">
        <f t="shared" si="62"/>
        <v>8</v>
      </c>
      <c r="M151" s="11">
        <f t="shared" si="54"/>
        <v>1.0012458769999999</v>
      </c>
      <c r="N151" s="11">
        <f t="shared" ca="1" si="55"/>
        <v>1.0044678460000001</v>
      </c>
      <c r="O151" s="15">
        <f t="shared" si="63"/>
        <v>0</v>
      </c>
      <c r="P151" s="13">
        <f t="shared" ca="1" si="56"/>
        <v>1.16974562</v>
      </c>
      <c r="Q151" s="19">
        <f t="shared" si="57"/>
        <v>0</v>
      </c>
      <c r="R151" s="13">
        <f t="shared" si="64"/>
        <v>0</v>
      </c>
      <c r="S151" s="4" t="str">
        <f t="shared" si="65"/>
        <v>A+J=</v>
      </c>
      <c r="T151" s="30">
        <f t="shared" si="66"/>
        <v>45590</v>
      </c>
      <c r="U151" s="3"/>
      <c r="V151" s="79"/>
      <c r="W151" s="63"/>
      <c r="X151" s="65"/>
      <c r="Y151" s="73"/>
      <c r="Z151" s="82"/>
      <c r="AA151" s="82"/>
      <c r="AB151" s="80"/>
      <c r="AC151" s="82"/>
      <c r="AD151" s="79"/>
      <c r="AE151" s="81"/>
      <c r="AF151" s="63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</row>
    <row r="152" spans="1:130" x14ac:dyDescent="0.15">
      <c r="A152" s="36">
        <f t="shared" si="58"/>
        <v>45573</v>
      </c>
      <c r="B152" s="14">
        <f t="shared" ca="1" si="67"/>
        <v>263.13055247</v>
      </c>
      <c r="C152" s="6">
        <f t="shared" si="59"/>
        <v>261.81422204</v>
      </c>
      <c r="D152" s="12">
        <f ca="1">IF(A152&lt;$B$1,VLOOKUP(A152,[1]DI!$A$4:$B$15000,2,FALSE),0)</f>
        <v>0.1065</v>
      </c>
      <c r="E152" s="13">
        <f t="shared" ca="1" si="68"/>
        <v>1.00040168</v>
      </c>
      <c r="F152" s="13">
        <f ca="1">(TRUNC(PRODUCT($E$12:$E151),16))</f>
        <v>1.03975630345106</v>
      </c>
      <c r="G152" s="13">
        <f t="shared" ca="1" si="69"/>
        <v>1.03600499779986</v>
      </c>
      <c r="H152" s="13">
        <f t="shared" ca="1" si="70"/>
        <v>1.0036209300000001</v>
      </c>
      <c r="I152" s="12">
        <f t="shared" si="71"/>
        <v>0.04</v>
      </c>
      <c r="J152" s="30">
        <f t="shared" si="60"/>
        <v>45560</v>
      </c>
      <c r="K152" s="2">
        <f t="shared" si="61"/>
        <v>9</v>
      </c>
      <c r="L152" s="15">
        <f t="shared" si="62"/>
        <v>9</v>
      </c>
      <c r="M152" s="11">
        <f t="shared" si="54"/>
        <v>1.0014017209999999</v>
      </c>
      <c r="N152" s="11">
        <f t="shared" ca="1" si="55"/>
        <v>1.0050277270000001</v>
      </c>
      <c r="O152" s="15">
        <f t="shared" si="63"/>
        <v>0</v>
      </c>
      <c r="P152" s="13">
        <f t="shared" ca="1" si="56"/>
        <v>1.3163304300000001</v>
      </c>
      <c r="Q152" s="19">
        <f t="shared" si="57"/>
        <v>0</v>
      </c>
      <c r="R152" s="13">
        <f t="shared" si="64"/>
        <v>0</v>
      </c>
      <c r="S152" s="4" t="str">
        <f t="shared" si="65"/>
        <v>A+J=</v>
      </c>
      <c r="T152" s="30">
        <f t="shared" si="66"/>
        <v>45590</v>
      </c>
      <c r="U152" s="3"/>
      <c r="AD152" s="3"/>
      <c r="AE152" s="10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</row>
    <row r="153" spans="1:130" x14ac:dyDescent="0.15">
      <c r="A153" s="36">
        <f t="shared" si="58"/>
        <v>45574</v>
      </c>
      <c r="B153" s="14">
        <f t="shared" ca="1" si="67"/>
        <v>263.27722080000001</v>
      </c>
      <c r="C153" s="6">
        <f t="shared" si="59"/>
        <v>261.81422204</v>
      </c>
      <c r="D153" s="12">
        <f ca="1">IF(A153&lt;$B$1,VLOOKUP(A153,[1]DI!$A$4:$B$15000,2,FALSE),0)</f>
        <v>0.1065</v>
      </c>
      <c r="E153" s="13">
        <f t="shared" ca="1" si="68"/>
        <v>1.00040168</v>
      </c>
      <c r="F153" s="13">
        <f ca="1">(TRUNC(PRODUCT($E$12:$E152),16))</f>
        <v>1.04017395276303</v>
      </c>
      <c r="G153" s="13">
        <f t="shared" ca="1" si="69"/>
        <v>1.03600499779986</v>
      </c>
      <c r="H153" s="13">
        <f t="shared" ca="1" si="70"/>
        <v>1.00402407</v>
      </c>
      <c r="I153" s="12">
        <f t="shared" si="71"/>
        <v>0.04</v>
      </c>
      <c r="J153" s="30">
        <f t="shared" si="60"/>
        <v>45560</v>
      </c>
      <c r="K153" s="2">
        <f t="shared" si="61"/>
        <v>10</v>
      </c>
      <c r="L153" s="15">
        <f t="shared" si="62"/>
        <v>10</v>
      </c>
      <c r="M153" s="11">
        <f t="shared" si="54"/>
        <v>1.0015575889999999</v>
      </c>
      <c r="N153" s="11">
        <f t="shared" ca="1" si="55"/>
        <v>1.0055879270000001</v>
      </c>
      <c r="O153" s="15">
        <f t="shared" si="63"/>
        <v>0</v>
      </c>
      <c r="P153" s="13">
        <f t="shared" ca="1" si="56"/>
        <v>1.4629987600000001</v>
      </c>
      <c r="Q153" s="19">
        <f t="shared" si="57"/>
        <v>0</v>
      </c>
      <c r="R153" s="13">
        <f t="shared" si="64"/>
        <v>0</v>
      </c>
      <c r="S153" s="4" t="str">
        <f t="shared" si="65"/>
        <v>A+J=</v>
      </c>
      <c r="T153" s="30">
        <f t="shared" si="66"/>
        <v>45590</v>
      </c>
      <c r="U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</row>
    <row r="154" spans="1:130" x14ac:dyDescent="0.15">
      <c r="A154" s="36">
        <f t="shared" si="58"/>
        <v>45575</v>
      </c>
      <c r="B154" s="14">
        <f t="shared" ca="1" si="67"/>
        <v>263.42396793</v>
      </c>
      <c r="C154" s="6">
        <f t="shared" si="59"/>
        <v>261.81422204</v>
      </c>
      <c r="D154" s="12">
        <f ca="1">IF(A154&lt;$B$1,VLOOKUP(A154,[1]DI!$A$4:$B$15000,2,FALSE),0)</f>
        <v>0.1065</v>
      </c>
      <c r="E154" s="13">
        <f t="shared" ca="1" si="68"/>
        <v>1.00040168</v>
      </c>
      <c r="F154" s="13">
        <f ca="1">(TRUNC(PRODUCT($E$12:$E153),16))</f>
        <v>1.04059176983637</v>
      </c>
      <c r="G154" s="13">
        <f t="shared" ca="1" si="69"/>
        <v>1.03600499779986</v>
      </c>
      <c r="H154" s="13">
        <f t="shared" ca="1" si="70"/>
        <v>1.00442736</v>
      </c>
      <c r="I154" s="12">
        <f t="shared" si="71"/>
        <v>0.04</v>
      </c>
      <c r="J154" s="30">
        <f t="shared" si="60"/>
        <v>45560</v>
      </c>
      <c r="K154" s="2">
        <f t="shared" si="61"/>
        <v>11</v>
      </c>
      <c r="L154" s="15">
        <f t="shared" si="62"/>
        <v>11</v>
      </c>
      <c r="M154" s="11">
        <f t="shared" si="54"/>
        <v>1.001713482</v>
      </c>
      <c r="N154" s="11">
        <f t="shared" ca="1" si="55"/>
        <v>1.0061484279999999</v>
      </c>
      <c r="O154" s="15">
        <f t="shared" si="63"/>
        <v>0</v>
      </c>
      <c r="P154" s="13">
        <f t="shared" ca="1" si="56"/>
        <v>1.6097458899999999</v>
      </c>
      <c r="Q154" s="19">
        <f t="shared" si="57"/>
        <v>0</v>
      </c>
      <c r="R154" s="13">
        <f t="shared" si="64"/>
        <v>0</v>
      </c>
      <c r="S154" s="4" t="str">
        <f t="shared" si="65"/>
        <v>A+J=</v>
      </c>
      <c r="T154" s="30">
        <f t="shared" si="66"/>
        <v>45590</v>
      </c>
      <c r="U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</row>
    <row r="155" spans="1:130" x14ac:dyDescent="0.15">
      <c r="A155" s="36">
        <f t="shared" si="58"/>
        <v>45576</v>
      </c>
      <c r="B155" s="14">
        <f t="shared" ca="1" si="67"/>
        <v>263.57079884000001</v>
      </c>
      <c r="C155" s="6">
        <f t="shared" si="59"/>
        <v>261.81422204</v>
      </c>
      <c r="D155" s="12">
        <f ca="1">IF(A155&lt;$B$1,VLOOKUP(A155,[1]DI!$A$4:$B$15000,2,FALSE),0)</f>
        <v>0.1065</v>
      </c>
      <c r="E155" s="13">
        <f t="shared" ca="1" si="68"/>
        <v>1.00040168</v>
      </c>
      <c r="F155" s="13">
        <f ca="1">(TRUNC(PRODUCT($E$12:$E154),16))</f>
        <v>1.04100975473848</v>
      </c>
      <c r="G155" s="13">
        <f t="shared" ca="1" si="69"/>
        <v>1.03600499779986</v>
      </c>
      <c r="H155" s="13">
        <f t="shared" ca="1" si="70"/>
        <v>1.00483082</v>
      </c>
      <c r="I155" s="12">
        <f t="shared" si="71"/>
        <v>0.04</v>
      </c>
      <c r="J155" s="30">
        <f t="shared" si="60"/>
        <v>45560</v>
      </c>
      <c r="K155" s="2">
        <f t="shared" si="61"/>
        <v>12</v>
      </c>
      <c r="L155" s="15">
        <f t="shared" si="62"/>
        <v>12</v>
      </c>
      <c r="M155" s="11">
        <f t="shared" si="54"/>
        <v>1.001869398</v>
      </c>
      <c r="N155" s="11">
        <f t="shared" ca="1" si="55"/>
        <v>1.006709249</v>
      </c>
      <c r="O155" s="15">
        <f t="shared" si="63"/>
        <v>0</v>
      </c>
      <c r="P155" s="13">
        <f t="shared" ca="1" si="56"/>
        <v>1.7565767999999999</v>
      </c>
      <c r="Q155" s="19">
        <f t="shared" si="57"/>
        <v>0</v>
      </c>
      <c r="R155" s="13">
        <f t="shared" si="64"/>
        <v>0</v>
      </c>
      <c r="S155" s="4" t="str">
        <f t="shared" si="65"/>
        <v>A+J=</v>
      </c>
      <c r="T155" s="30">
        <f t="shared" si="66"/>
        <v>45590</v>
      </c>
      <c r="U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</row>
    <row r="156" spans="1:130" x14ac:dyDescent="0.15">
      <c r="A156" s="36">
        <f t="shared" si="58"/>
        <v>45577</v>
      </c>
      <c r="B156" s="14">
        <f t="shared" ca="1" si="67"/>
        <v>263.71771117999998</v>
      </c>
      <c r="C156" s="6">
        <f t="shared" si="59"/>
        <v>261.81422204</v>
      </c>
      <c r="D156" s="12">
        <f ca="1">IF(A156&lt;$B$1,VLOOKUP(A156,[1]DI!$A$4:$B$15000,2,FALSE),0)</f>
        <v>0</v>
      </c>
      <c r="E156" s="13">
        <f t="shared" ca="1" si="68"/>
        <v>1</v>
      </c>
      <c r="F156" s="13">
        <f ca="1">(TRUNC(PRODUCT($E$12:$E155),16))</f>
        <v>1.0414279075367601</v>
      </c>
      <c r="G156" s="13">
        <f t="shared" ca="1" si="69"/>
        <v>1.03600499779986</v>
      </c>
      <c r="H156" s="13">
        <f t="shared" ca="1" si="70"/>
        <v>1.00523444</v>
      </c>
      <c r="I156" s="12">
        <f t="shared" si="71"/>
        <v>0.04</v>
      </c>
      <c r="J156" s="30">
        <f t="shared" si="60"/>
        <v>45560</v>
      </c>
      <c r="K156" s="2">
        <f t="shared" si="61"/>
        <v>12</v>
      </c>
      <c r="L156" s="15">
        <f t="shared" si="62"/>
        <v>13</v>
      </c>
      <c r="M156" s="11">
        <f t="shared" si="54"/>
        <v>1.002025339</v>
      </c>
      <c r="N156" s="11">
        <f t="shared" ca="1" si="55"/>
        <v>1.0072703810000001</v>
      </c>
      <c r="O156" s="15">
        <f t="shared" si="63"/>
        <v>0</v>
      </c>
      <c r="P156" s="13">
        <f t="shared" ca="1" si="56"/>
        <v>1.90348914</v>
      </c>
      <c r="Q156" s="19">
        <f t="shared" si="57"/>
        <v>0</v>
      </c>
      <c r="R156" s="13">
        <f t="shared" si="64"/>
        <v>0</v>
      </c>
      <c r="S156" s="4" t="str">
        <f t="shared" si="65"/>
        <v>A+J=</v>
      </c>
      <c r="T156" s="30">
        <f t="shared" si="66"/>
        <v>45590</v>
      </c>
      <c r="U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</row>
    <row r="157" spans="1:130" x14ac:dyDescent="0.15">
      <c r="A157" s="36">
        <f t="shared" si="58"/>
        <v>45578</v>
      </c>
      <c r="B157" s="14">
        <f t="shared" ca="1" si="67"/>
        <v>263.71771117999998</v>
      </c>
      <c r="C157" s="6">
        <f t="shared" si="59"/>
        <v>261.81422204</v>
      </c>
      <c r="D157" s="12">
        <f ca="1">IF(A157&lt;$B$1,VLOOKUP(A157,[1]DI!$A$4:$B$15000,2,FALSE),0)</f>
        <v>0</v>
      </c>
      <c r="E157" s="13">
        <f t="shared" ca="1" si="68"/>
        <v>1</v>
      </c>
      <c r="F157" s="13">
        <f ca="1">(TRUNC(PRODUCT($E$12:$E156),16))</f>
        <v>1.0414279075367601</v>
      </c>
      <c r="G157" s="13">
        <f t="shared" ca="1" si="69"/>
        <v>1.03600499779986</v>
      </c>
      <c r="H157" s="13">
        <f t="shared" ca="1" si="70"/>
        <v>1.00523444</v>
      </c>
      <c r="I157" s="12">
        <f t="shared" si="71"/>
        <v>0.04</v>
      </c>
      <c r="J157" s="30">
        <f t="shared" si="60"/>
        <v>45560</v>
      </c>
      <c r="K157" s="2">
        <f t="shared" si="61"/>
        <v>12</v>
      </c>
      <c r="L157" s="15">
        <f t="shared" si="62"/>
        <v>13</v>
      </c>
      <c r="M157" s="11">
        <f t="shared" si="54"/>
        <v>1.002025339</v>
      </c>
      <c r="N157" s="11">
        <f t="shared" ca="1" si="55"/>
        <v>1.0072703810000001</v>
      </c>
      <c r="O157" s="15">
        <f t="shared" si="63"/>
        <v>0</v>
      </c>
      <c r="P157" s="13">
        <f t="shared" ca="1" si="56"/>
        <v>1.90348914</v>
      </c>
      <c r="Q157" s="19">
        <f t="shared" si="57"/>
        <v>0</v>
      </c>
      <c r="R157" s="13">
        <f t="shared" si="64"/>
        <v>0</v>
      </c>
      <c r="S157" s="4" t="str">
        <f t="shared" si="65"/>
        <v>A+J=</v>
      </c>
      <c r="T157" s="30">
        <f t="shared" si="66"/>
        <v>45590</v>
      </c>
      <c r="U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</row>
    <row r="158" spans="1:130" x14ac:dyDescent="0.15">
      <c r="A158" s="36">
        <f t="shared" si="58"/>
        <v>45579</v>
      </c>
      <c r="B158" s="14">
        <f t="shared" ca="1" si="67"/>
        <v>263.71771117999998</v>
      </c>
      <c r="C158" s="6">
        <f t="shared" si="59"/>
        <v>261.81422204</v>
      </c>
      <c r="D158" s="12">
        <f ca="1">IF(A158&lt;$B$1,VLOOKUP(A158,[1]DI!$A$4:$B$15000,2,FALSE),0)</f>
        <v>0.1065</v>
      </c>
      <c r="E158" s="13">
        <f t="shared" ca="1" si="68"/>
        <v>1.00040168</v>
      </c>
      <c r="F158" s="13">
        <f ca="1">(TRUNC(PRODUCT($E$12:$E157),16))</f>
        <v>1.0414279075367601</v>
      </c>
      <c r="G158" s="13">
        <f t="shared" ca="1" si="69"/>
        <v>1.03600499779986</v>
      </c>
      <c r="H158" s="13">
        <f t="shared" ca="1" si="70"/>
        <v>1.00523444</v>
      </c>
      <c r="I158" s="12">
        <f t="shared" si="71"/>
        <v>0.04</v>
      </c>
      <c r="J158" s="30">
        <f t="shared" si="60"/>
        <v>45560</v>
      </c>
      <c r="K158" s="2">
        <f t="shared" si="61"/>
        <v>13</v>
      </c>
      <c r="L158" s="15">
        <f t="shared" si="62"/>
        <v>13</v>
      </c>
      <c r="M158" s="11">
        <f t="shared" si="54"/>
        <v>1.002025339</v>
      </c>
      <c r="N158" s="11">
        <f t="shared" ca="1" si="55"/>
        <v>1.0072703810000001</v>
      </c>
      <c r="O158" s="15">
        <f t="shared" si="63"/>
        <v>0</v>
      </c>
      <c r="P158" s="13">
        <f t="shared" ca="1" si="56"/>
        <v>1.90348914</v>
      </c>
      <c r="Q158" s="19">
        <f t="shared" si="57"/>
        <v>0</v>
      </c>
      <c r="R158" s="13">
        <f t="shared" si="64"/>
        <v>0</v>
      </c>
      <c r="S158" s="4" t="str">
        <f t="shared" si="65"/>
        <v>A+J=</v>
      </c>
      <c r="T158" s="30">
        <f t="shared" si="66"/>
        <v>45590</v>
      </c>
      <c r="U158" s="3"/>
      <c r="V158" s="5"/>
      <c r="AA158" s="5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</row>
    <row r="159" spans="1:130" x14ac:dyDescent="0.15">
      <c r="A159" s="36">
        <f t="shared" si="58"/>
        <v>45580</v>
      </c>
      <c r="B159" s="14">
        <f t="shared" ca="1" si="67"/>
        <v>263.86470730000002</v>
      </c>
      <c r="C159" s="6">
        <f t="shared" si="59"/>
        <v>261.81422204</v>
      </c>
      <c r="D159" s="12">
        <f ca="1">IF(A159&lt;$B$1,VLOOKUP(A159,[1]DI!$A$4:$B$15000,2,FALSE),0)</f>
        <v>0.1065</v>
      </c>
      <c r="E159" s="13">
        <f t="shared" ca="1" si="68"/>
        <v>1.00040168</v>
      </c>
      <c r="F159" s="13">
        <f ca="1">(TRUNC(PRODUCT($E$12:$E158),16))</f>
        <v>1.04184622829866</v>
      </c>
      <c r="G159" s="13">
        <f t="shared" ca="1" si="69"/>
        <v>1.03600499779986</v>
      </c>
      <c r="H159" s="13">
        <f t="shared" ca="1" si="70"/>
        <v>1.00563823</v>
      </c>
      <c r="I159" s="12">
        <f t="shared" si="71"/>
        <v>0.04</v>
      </c>
      <c r="J159" s="30">
        <f t="shared" si="60"/>
        <v>45560</v>
      </c>
      <c r="K159" s="2">
        <f t="shared" si="61"/>
        <v>14</v>
      </c>
      <c r="L159" s="15">
        <f t="shared" si="62"/>
        <v>14</v>
      </c>
      <c r="M159" s="11">
        <f t="shared" si="54"/>
        <v>1.0021813040000001</v>
      </c>
      <c r="N159" s="11">
        <f t="shared" ca="1" si="55"/>
        <v>1.007831833</v>
      </c>
      <c r="O159" s="15">
        <f t="shared" si="63"/>
        <v>0</v>
      </c>
      <c r="P159" s="13">
        <f t="shared" ca="1" si="56"/>
        <v>2.0504852599999999</v>
      </c>
      <c r="Q159" s="19">
        <f t="shared" si="57"/>
        <v>0</v>
      </c>
      <c r="R159" s="13">
        <f t="shared" si="64"/>
        <v>0</v>
      </c>
      <c r="S159" s="4" t="str">
        <f t="shared" si="65"/>
        <v>A+J=</v>
      </c>
      <c r="T159" s="30">
        <f t="shared" si="66"/>
        <v>45590</v>
      </c>
      <c r="U159" s="3"/>
      <c r="V159" s="67" t="s">
        <v>51</v>
      </c>
      <c r="W159" s="68"/>
      <c r="X159" s="69"/>
      <c r="Y159" s="1"/>
      <c r="AA159" s="70" t="s">
        <v>52</v>
      </c>
      <c r="AB159" s="70" t="s">
        <v>53</v>
      </c>
      <c r="AC159" s="70" t="s">
        <v>54</v>
      </c>
      <c r="AD159" s="71"/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</row>
    <row r="160" spans="1:130" ht="15" x14ac:dyDescent="0.2">
      <c r="A160" s="36">
        <f t="shared" si="58"/>
        <v>45581</v>
      </c>
      <c r="B160" s="14">
        <f t="shared" ca="1" si="67"/>
        <v>264.01178196000001</v>
      </c>
      <c r="C160" s="6">
        <f t="shared" si="59"/>
        <v>261.81422204</v>
      </c>
      <c r="D160" s="12">
        <f ca="1">IF(A160&lt;$B$1,VLOOKUP(A160,[1]DI!$A$4:$B$15000,2,FALSE),0)</f>
        <v>0.1065</v>
      </c>
      <c r="E160" s="13">
        <f t="shared" ca="1" si="68"/>
        <v>1.00040168</v>
      </c>
      <c r="F160" s="13">
        <f ca="1">(TRUNC(PRODUCT($E$12:$E159),16))</f>
        <v>1.0422647170916499</v>
      </c>
      <c r="G160" s="13">
        <f t="shared" ca="1" si="69"/>
        <v>1.03600499779986</v>
      </c>
      <c r="H160" s="13">
        <f t="shared" ca="1" si="70"/>
        <v>1.00604217</v>
      </c>
      <c r="I160" s="12">
        <f t="shared" si="71"/>
        <v>0.04</v>
      </c>
      <c r="J160" s="30">
        <f t="shared" si="60"/>
        <v>45560</v>
      </c>
      <c r="K160" s="2">
        <f t="shared" si="61"/>
        <v>15</v>
      </c>
      <c r="L160" s="15">
        <f t="shared" si="62"/>
        <v>15</v>
      </c>
      <c r="M160" s="11">
        <f t="shared" si="54"/>
        <v>1.0023372930000001</v>
      </c>
      <c r="N160" s="11">
        <f t="shared" ca="1" si="55"/>
        <v>1.0083935850000001</v>
      </c>
      <c r="O160" s="15">
        <f t="shared" si="63"/>
        <v>0</v>
      </c>
      <c r="P160" s="13">
        <f t="shared" ca="1" si="56"/>
        <v>2.1975599199999998</v>
      </c>
      <c r="Q160" s="19">
        <f t="shared" si="57"/>
        <v>0</v>
      </c>
      <c r="R160" s="13">
        <f t="shared" si="64"/>
        <v>0</v>
      </c>
      <c r="S160" s="4" t="str">
        <f t="shared" si="65"/>
        <v>A+J=</v>
      </c>
      <c r="T160" s="30">
        <f t="shared" si="66"/>
        <v>45590</v>
      </c>
      <c r="U160" s="3"/>
      <c r="V160" s="72">
        <f>[2]Plan1!$A230</f>
        <v>43831</v>
      </c>
      <c r="W160" s="72" t="str">
        <f>[2]Plan1!$C230</f>
        <v>Confraternização Universal</v>
      </c>
      <c r="X160" s="65"/>
      <c r="Y160" s="1"/>
      <c r="AA160" s="63">
        <f t="shared" ref="AA160:AA168" si="72">WORKDAY(AB160,-1,$V$160:$V$544)</f>
        <v>45432</v>
      </c>
      <c r="AB160" s="64">
        <f>A9</f>
        <v>45433</v>
      </c>
      <c r="AC160" s="63">
        <f t="shared" ref="AC160:AC168" si="73">WORKDAY(AA160,1,$V$160:$V$544)</f>
        <v>45433</v>
      </c>
      <c r="AD160" s="114"/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</row>
    <row r="161" spans="1:130" x14ac:dyDescent="0.15">
      <c r="A161" s="36">
        <f t="shared" si="58"/>
        <v>45582</v>
      </c>
      <c r="B161" s="14">
        <f t="shared" ca="1" si="67"/>
        <v>264.15894119000001</v>
      </c>
      <c r="C161" s="6">
        <f t="shared" si="59"/>
        <v>261.81422204</v>
      </c>
      <c r="D161" s="12">
        <f ca="1">IF(A161&lt;$B$1,VLOOKUP(A161,[1]DI!$A$4:$B$15000,2,FALSE),0)</f>
        <v>0.1065</v>
      </c>
      <c r="E161" s="13">
        <f t="shared" ca="1" si="68"/>
        <v>1.00040168</v>
      </c>
      <c r="F161" s="13">
        <f ca="1">(TRUNC(PRODUCT($E$12:$E160),16))</f>
        <v>1.04268337398321</v>
      </c>
      <c r="G161" s="13">
        <f t="shared" ca="1" si="69"/>
        <v>1.03600499779986</v>
      </c>
      <c r="H161" s="13">
        <f t="shared" ca="1" si="70"/>
        <v>1.00644628</v>
      </c>
      <c r="I161" s="12">
        <f t="shared" si="71"/>
        <v>0.04</v>
      </c>
      <c r="J161" s="30">
        <f t="shared" si="60"/>
        <v>45560</v>
      </c>
      <c r="K161" s="2">
        <f t="shared" si="61"/>
        <v>16</v>
      </c>
      <c r="L161" s="15">
        <f t="shared" si="62"/>
        <v>16</v>
      </c>
      <c r="M161" s="11">
        <f t="shared" si="54"/>
        <v>1.0024933069999999</v>
      </c>
      <c r="N161" s="11">
        <f t="shared" ca="1" si="55"/>
        <v>1.00895566</v>
      </c>
      <c r="O161" s="15">
        <f t="shared" si="63"/>
        <v>0</v>
      </c>
      <c r="P161" s="13">
        <f t="shared" ca="1" si="56"/>
        <v>2.34471915</v>
      </c>
      <c r="Q161" s="19">
        <f t="shared" si="57"/>
        <v>0</v>
      </c>
      <c r="R161" s="13">
        <f t="shared" si="64"/>
        <v>0</v>
      </c>
      <c r="S161" s="4" t="str">
        <f t="shared" si="65"/>
        <v>A+J=</v>
      </c>
      <c r="T161" s="30">
        <f t="shared" si="66"/>
        <v>45590</v>
      </c>
      <c r="U161" s="3"/>
      <c r="V161" s="72">
        <f>[2]Plan1!$A231</f>
        <v>43885</v>
      </c>
      <c r="W161" s="72" t="str">
        <f>[2]Plan1!$C231</f>
        <v>Carnaval</v>
      </c>
      <c r="X161" s="65"/>
      <c r="Y161" s="1"/>
      <c r="AA161" s="63">
        <f>WORKDAY(AB161,-1,$V$160:$V$544)</f>
        <v>45440</v>
      </c>
      <c r="AB161" s="63">
        <v>45441</v>
      </c>
      <c r="AC161" s="63">
        <f t="shared" si="73"/>
        <v>45441</v>
      </c>
      <c r="AD161" s="114"/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</row>
    <row r="162" spans="1:130" x14ac:dyDescent="0.15">
      <c r="A162" s="36">
        <f t="shared" si="58"/>
        <v>45583</v>
      </c>
      <c r="B162" s="14">
        <f t="shared" ca="1" si="67"/>
        <v>264.30618132000001</v>
      </c>
      <c r="C162" s="6">
        <f t="shared" si="59"/>
        <v>261.81422204</v>
      </c>
      <c r="D162" s="12">
        <f ca="1">IF(A162&lt;$B$1,VLOOKUP(A162,[1]DI!$A$4:$B$15000,2,FALSE),0)</f>
        <v>0.1065</v>
      </c>
      <c r="E162" s="13">
        <f t="shared" ca="1" si="68"/>
        <v>1.00040168</v>
      </c>
      <c r="F162" s="13">
        <f ca="1">(TRUNC(PRODUCT($E$12:$E161),16))</f>
        <v>1.04310219904087</v>
      </c>
      <c r="G162" s="13">
        <f t="shared" ca="1" si="69"/>
        <v>1.03600499779986</v>
      </c>
      <c r="H162" s="13">
        <f t="shared" ca="1" si="70"/>
        <v>1.00685055</v>
      </c>
      <c r="I162" s="12">
        <f t="shared" si="71"/>
        <v>0.04</v>
      </c>
      <c r="J162" s="30">
        <f t="shared" si="60"/>
        <v>45560</v>
      </c>
      <c r="K162" s="2">
        <f t="shared" si="61"/>
        <v>17</v>
      </c>
      <c r="L162" s="15">
        <f t="shared" si="62"/>
        <v>17</v>
      </c>
      <c r="M162" s="11">
        <f t="shared" si="54"/>
        <v>1.002649345</v>
      </c>
      <c r="N162" s="11">
        <f t="shared" ca="1" si="55"/>
        <v>1.009518044</v>
      </c>
      <c r="O162" s="15">
        <f t="shared" si="63"/>
        <v>0</v>
      </c>
      <c r="P162" s="13">
        <f t="shared" ca="1" si="56"/>
        <v>2.4919592800000001</v>
      </c>
      <c r="Q162" s="19">
        <f t="shared" si="57"/>
        <v>0</v>
      </c>
      <c r="R162" s="13">
        <f t="shared" si="64"/>
        <v>0</v>
      </c>
      <c r="S162" s="4" t="str">
        <f t="shared" si="65"/>
        <v>A+J=</v>
      </c>
      <c r="T162" s="30">
        <f t="shared" si="66"/>
        <v>45590</v>
      </c>
      <c r="U162" s="3"/>
      <c r="V162" s="72">
        <f>[2]Plan1!$A232</f>
        <v>43886</v>
      </c>
      <c r="W162" s="72" t="str">
        <f>[2]Plan1!$C232</f>
        <v>Carnaval</v>
      </c>
      <c r="X162" s="65"/>
      <c r="Y162" s="1"/>
      <c r="AA162" s="63">
        <f t="shared" si="72"/>
        <v>45467</v>
      </c>
      <c r="AB162" s="63">
        <v>45468</v>
      </c>
      <c r="AC162" s="63">
        <f t="shared" si="73"/>
        <v>45468</v>
      </c>
      <c r="AD162" s="114"/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</row>
    <row r="163" spans="1:130" x14ac:dyDescent="0.15">
      <c r="A163" s="36">
        <f t="shared" si="58"/>
        <v>45584</v>
      </c>
      <c r="B163" s="14">
        <f t="shared" ca="1" si="67"/>
        <v>264.45350314000001</v>
      </c>
      <c r="C163" s="6">
        <f t="shared" si="59"/>
        <v>261.81422204</v>
      </c>
      <c r="D163" s="12">
        <f ca="1">IF(A163&lt;$B$1,VLOOKUP(A163,[1]DI!$A$4:$B$15000,2,FALSE),0)</f>
        <v>0</v>
      </c>
      <c r="E163" s="13">
        <f t="shared" ca="1" si="68"/>
        <v>1</v>
      </c>
      <c r="F163" s="13">
        <f ca="1">(TRUNC(PRODUCT($E$12:$E162),16))</f>
        <v>1.0435211923321801</v>
      </c>
      <c r="G163" s="13">
        <f t="shared" ca="1" si="69"/>
        <v>1.03600499779986</v>
      </c>
      <c r="H163" s="13">
        <f t="shared" ca="1" si="70"/>
        <v>1.0072549799999999</v>
      </c>
      <c r="I163" s="12">
        <f t="shared" si="71"/>
        <v>0.04</v>
      </c>
      <c r="J163" s="30">
        <f t="shared" si="60"/>
        <v>45560</v>
      </c>
      <c r="K163" s="2">
        <f t="shared" si="61"/>
        <v>17</v>
      </c>
      <c r="L163" s="15">
        <f t="shared" si="62"/>
        <v>18</v>
      </c>
      <c r="M163" s="11">
        <f t="shared" si="54"/>
        <v>1.0028054070000001</v>
      </c>
      <c r="N163" s="11">
        <f t="shared" ca="1" si="55"/>
        <v>1.01008074</v>
      </c>
      <c r="O163" s="15">
        <f t="shared" si="63"/>
        <v>0</v>
      </c>
      <c r="P163" s="13">
        <f t="shared" ca="1" si="56"/>
        <v>2.6392810999999998</v>
      </c>
      <c r="Q163" s="19">
        <f t="shared" si="57"/>
        <v>0</v>
      </c>
      <c r="R163" s="13">
        <f t="shared" si="64"/>
        <v>0</v>
      </c>
      <c r="S163" s="4" t="str">
        <f t="shared" si="65"/>
        <v>A+J=</v>
      </c>
      <c r="T163" s="30">
        <f t="shared" si="66"/>
        <v>45590</v>
      </c>
      <c r="U163" s="3"/>
      <c r="V163" s="72">
        <f>[2]Plan1!$A233</f>
        <v>43931</v>
      </c>
      <c r="W163" s="72" t="str">
        <f>[2]Plan1!$C233</f>
        <v>Paixão de Cristo</v>
      </c>
      <c r="X163" s="65"/>
      <c r="Y163" s="1"/>
      <c r="AA163" s="63">
        <f t="shared" si="72"/>
        <v>45497</v>
      </c>
      <c r="AB163" s="63">
        <v>45498</v>
      </c>
      <c r="AC163" s="63">
        <f t="shared" si="73"/>
        <v>45498</v>
      </c>
      <c r="AD163" s="114"/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</row>
    <row r="164" spans="1:130" x14ac:dyDescent="0.15">
      <c r="A164" s="36">
        <f t="shared" si="58"/>
        <v>45585</v>
      </c>
      <c r="B164" s="14">
        <f t="shared" ca="1" si="67"/>
        <v>264.45350314000001</v>
      </c>
      <c r="C164" s="6">
        <f t="shared" si="59"/>
        <v>261.81422204</v>
      </c>
      <c r="D164" s="12">
        <f ca="1">IF(A164&lt;$B$1,VLOOKUP(A164,[1]DI!$A$4:$B$15000,2,FALSE),0)</f>
        <v>0</v>
      </c>
      <c r="E164" s="13">
        <f t="shared" ca="1" si="68"/>
        <v>1</v>
      </c>
      <c r="F164" s="13">
        <f ca="1">(TRUNC(PRODUCT($E$12:$E163),16))</f>
        <v>1.0435211923321801</v>
      </c>
      <c r="G164" s="13">
        <f t="shared" ca="1" si="69"/>
        <v>1.03600499779986</v>
      </c>
      <c r="H164" s="13">
        <f t="shared" ca="1" si="70"/>
        <v>1.0072549799999999</v>
      </c>
      <c r="I164" s="12">
        <f t="shared" si="71"/>
        <v>0.04</v>
      </c>
      <c r="J164" s="30">
        <f t="shared" si="60"/>
        <v>45560</v>
      </c>
      <c r="K164" s="2">
        <f t="shared" si="61"/>
        <v>17</v>
      </c>
      <c r="L164" s="15">
        <f t="shared" si="62"/>
        <v>18</v>
      </c>
      <c r="M164" s="11">
        <f t="shared" si="54"/>
        <v>1.0028054070000001</v>
      </c>
      <c r="N164" s="11">
        <f t="shared" ca="1" si="55"/>
        <v>1.01008074</v>
      </c>
      <c r="O164" s="15">
        <f t="shared" si="63"/>
        <v>0</v>
      </c>
      <c r="P164" s="13">
        <f t="shared" ca="1" si="56"/>
        <v>2.6392810999999998</v>
      </c>
      <c r="Q164" s="19">
        <f t="shared" si="57"/>
        <v>0</v>
      </c>
      <c r="R164" s="13">
        <f t="shared" si="64"/>
        <v>0</v>
      </c>
      <c r="S164" s="4" t="str">
        <f t="shared" si="65"/>
        <v>A+J=</v>
      </c>
      <c r="T164" s="30">
        <f t="shared" si="66"/>
        <v>45590</v>
      </c>
      <c r="U164" s="3"/>
      <c r="V164" s="72">
        <f>[2]Plan1!$A234</f>
        <v>43942</v>
      </c>
      <c r="W164" s="72" t="str">
        <f>[2]Plan1!$C234</f>
        <v>Tiradentes</v>
      </c>
      <c r="X164" s="65"/>
      <c r="Y164" s="1"/>
      <c r="AA164" s="63">
        <f t="shared" si="72"/>
        <v>45527</v>
      </c>
      <c r="AB164" s="63">
        <v>45530</v>
      </c>
      <c r="AC164" s="63">
        <f t="shared" si="73"/>
        <v>45530</v>
      </c>
      <c r="AD164" s="114"/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</row>
    <row r="165" spans="1:130" x14ac:dyDescent="0.15">
      <c r="A165" s="36">
        <f t="shared" si="58"/>
        <v>45586</v>
      </c>
      <c r="B165" s="14">
        <f t="shared" ca="1" si="67"/>
        <v>264.45350314000001</v>
      </c>
      <c r="C165" s="6">
        <f t="shared" si="59"/>
        <v>261.81422204</v>
      </c>
      <c r="D165" s="12">
        <f ca="1">IF(A165&lt;$B$1,VLOOKUP(A165,[1]DI!$A$4:$B$15000,2,FALSE),0)</f>
        <v>0.1065</v>
      </c>
      <c r="E165" s="13">
        <f t="shared" ca="1" si="68"/>
        <v>1.00040168</v>
      </c>
      <c r="F165" s="13">
        <f ca="1">(TRUNC(PRODUCT($E$12:$E164),16))</f>
        <v>1.0435211923321801</v>
      </c>
      <c r="G165" s="13">
        <f t="shared" ca="1" si="69"/>
        <v>1.03600499779986</v>
      </c>
      <c r="H165" s="13">
        <f t="shared" ca="1" si="70"/>
        <v>1.0072549799999999</v>
      </c>
      <c r="I165" s="12">
        <f t="shared" si="71"/>
        <v>0.04</v>
      </c>
      <c r="J165" s="30">
        <f t="shared" si="60"/>
        <v>45560</v>
      </c>
      <c r="K165" s="2">
        <f t="shared" si="61"/>
        <v>18</v>
      </c>
      <c r="L165" s="15">
        <f t="shared" si="62"/>
        <v>18</v>
      </c>
      <c r="M165" s="11">
        <f t="shared" si="54"/>
        <v>1.0028054070000001</v>
      </c>
      <c r="N165" s="11">
        <f t="shared" ca="1" si="55"/>
        <v>1.01008074</v>
      </c>
      <c r="O165" s="15">
        <f t="shared" si="63"/>
        <v>0</v>
      </c>
      <c r="P165" s="13">
        <f t="shared" ca="1" si="56"/>
        <v>2.6392810999999998</v>
      </c>
      <c r="Q165" s="19">
        <f t="shared" si="57"/>
        <v>0</v>
      </c>
      <c r="R165" s="13">
        <f t="shared" si="64"/>
        <v>0</v>
      </c>
      <c r="S165" s="4" t="str">
        <f t="shared" si="65"/>
        <v>A+J=</v>
      </c>
      <c r="T165" s="30">
        <f t="shared" si="66"/>
        <v>45590</v>
      </c>
      <c r="U165" s="3"/>
      <c r="V165" s="72">
        <f>[2]Plan1!$A235</f>
        <v>43952</v>
      </c>
      <c r="W165" s="72" t="str">
        <f>[2]Plan1!$C235</f>
        <v>Dia do Trabalho</v>
      </c>
      <c r="X165" s="65"/>
      <c r="Y165" s="1"/>
      <c r="AA165" s="63">
        <f t="shared" si="72"/>
        <v>45559</v>
      </c>
      <c r="AB165" s="63">
        <v>45560</v>
      </c>
      <c r="AC165" s="63">
        <f t="shared" si="73"/>
        <v>45560</v>
      </c>
      <c r="AD165" s="114"/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</row>
    <row r="166" spans="1:130" x14ac:dyDescent="0.15">
      <c r="A166" s="36">
        <f t="shared" si="58"/>
        <v>45587</v>
      </c>
      <c r="B166" s="14">
        <f t="shared" ca="1" si="67"/>
        <v>264.60090664000001</v>
      </c>
      <c r="C166" s="6">
        <f t="shared" si="59"/>
        <v>261.81422204</v>
      </c>
      <c r="D166" s="12">
        <f ca="1">IF(A166&lt;$B$1,VLOOKUP(A166,[1]DI!$A$4:$B$15000,2,FALSE),0)</f>
        <v>0.1065</v>
      </c>
      <c r="E166" s="13">
        <f t="shared" ca="1" si="68"/>
        <v>1.00040168</v>
      </c>
      <c r="F166" s="13">
        <f ca="1">(TRUNC(PRODUCT($E$12:$E165),16))</f>
        <v>1.0439403539247201</v>
      </c>
      <c r="G166" s="13">
        <f t="shared" ca="1" si="69"/>
        <v>1.03600499779986</v>
      </c>
      <c r="H166" s="13">
        <f t="shared" ca="1" si="70"/>
        <v>1.0076595699999999</v>
      </c>
      <c r="I166" s="12">
        <f t="shared" si="71"/>
        <v>0.04</v>
      </c>
      <c r="J166" s="30">
        <f t="shared" si="60"/>
        <v>45560</v>
      </c>
      <c r="K166" s="2">
        <f t="shared" si="61"/>
        <v>19</v>
      </c>
      <c r="L166" s="15">
        <f t="shared" si="62"/>
        <v>19</v>
      </c>
      <c r="M166" s="11">
        <f t="shared" si="54"/>
        <v>1.002961494</v>
      </c>
      <c r="N166" s="11">
        <f t="shared" ca="1" si="55"/>
        <v>1.0106437479999999</v>
      </c>
      <c r="O166" s="15">
        <f t="shared" si="63"/>
        <v>0</v>
      </c>
      <c r="P166" s="13">
        <f t="shared" ca="1" si="56"/>
        <v>2.7866846000000001</v>
      </c>
      <c r="Q166" s="19">
        <f t="shared" si="57"/>
        <v>0</v>
      </c>
      <c r="R166" s="13">
        <f t="shared" si="64"/>
        <v>0</v>
      </c>
      <c r="S166" s="4" t="str">
        <f t="shared" si="65"/>
        <v>A+J=</v>
      </c>
      <c r="T166" s="30">
        <f t="shared" si="66"/>
        <v>45590</v>
      </c>
      <c r="U166" s="3"/>
      <c r="V166" s="72">
        <f>[2]Plan1!$A236</f>
        <v>43993</v>
      </c>
      <c r="W166" s="72" t="str">
        <f>[2]Plan1!$C236</f>
        <v>Corpus Christi</v>
      </c>
      <c r="X166" s="65"/>
      <c r="Y166" s="1"/>
      <c r="AA166" s="63">
        <f t="shared" si="72"/>
        <v>45589</v>
      </c>
      <c r="AB166" s="63">
        <v>45590</v>
      </c>
      <c r="AC166" s="63">
        <f t="shared" si="73"/>
        <v>45590</v>
      </c>
      <c r="AD166" s="114"/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</row>
    <row r="167" spans="1:130" x14ac:dyDescent="0.15">
      <c r="A167" s="36">
        <f t="shared" si="58"/>
        <v>45588</v>
      </c>
      <c r="B167" s="14">
        <f t="shared" ca="1" si="67"/>
        <v>264.74839392000001</v>
      </c>
      <c r="C167" s="6">
        <f t="shared" si="59"/>
        <v>261.81422204</v>
      </c>
      <c r="D167" s="12">
        <f ca="1">IF(A167&lt;$B$1,VLOOKUP(A167,[1]DI!$A$4:$B$15000,2,FALSE),0)</f>
        <v>0.1065</v>
      </c>
      <c r="E167" s="13">
        <f t="shared" ca="1" si="68"/>
        <v>1.00040168</v>
      </c>
      <c r="F167" s="13">
        <f ca="1">(TRUNC(PRODUCT($E$12:$E166),16))</f>
        <v>1.04435968388608</v>
      </c>
      <c r="G167" s="13">
        <f t="shared" ca="1" si="69"/>
        <v>1.03600499779986</v>
      </c>
      <c r="H167" s="13">
        <f t="shared" ca="1" si="70"/>
        <v>1.0080643300000001</v>
      </c>
      <c r="I167" s="12">
        <f t="shared" si="71"/>
        <v>0.04</v>
      </c>
      <c r="J167" s="30">
        <f t="shared" si="60"/>
        <v>45560</v>
      </c>
      <c r="K167" s="2">
        <f t="shared" si="61"/>
        <v>20</v>
      </c>
      <c r="L167" s="15">
        <f t="shared" si="62"/>
        <v>20</v>
      </c>
      <c r="M167" s="11">
        <f t="shared" si="54"/>
        <v>1.0031176049999999</v>
      </c>
      <c r="N167" s="11">
        <f t="shared" ca="1" si="55"/>
        <v>1.011207076</v>
      </c>
      <c r="O167" s="15">
        <f t="shared" si="63"/>
        <v>0</v>
      </c>
      <c r="P167" s="13">
        <f t="shared" ca="1" si="56"/>
        <v>2.9341718800000001</v>
      </c>
      <c r="Q167" s="19">
        <f t="shared" si="57"/>
        <v>0</v>
      </c>
      <c r="R167" s="13">
        <f t="shared" si="64"/>
        <v>0</v>
      </c>
      <c r="S167" s="4" t="str">
        <f t="shared" si="65"/>
        <v>A+J=</v>
      </c>
      <c r="T167" s="30">
        <f t="shared" si="66"/>
        <v>45590</v>
      </c>
      <c r="U167" s="3"/>
      <c r="V167" s="72">
        <f>[2]Plan1!$A237</f>
        <v>44081</v>
      </c>
      <c r="W167" s="72" t="str">
        <f>[2]Plan1!$C237</f>
        <v>Independência do Brasil</v>
      </c>
      <c r="X167" s="65"/>
      <c r="Y167" s="1"/>
      <c r="AA167" s="63">
        <f t="shared" si="72"/>
        <v>45618</v>
      </c>
      <c r="AB167" s="63">
        <v>45621</v>
      </c>
      <c r="AC167" s="63">
        <f t="shared" si="73"/>
        <v>45621</v>
      </c>
      <c r="AD167" s="114"/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</row>
    <row r="168" spans="1:130" x14ac:dyDescent="0.15">
      <c r="A168" s="36">
        <f t="shared" si="58"/>
        <v>45589</v>
      </c>
      <c r="B168" s="14">
        <f t="shared" ca="1" si="67"/>
        <v>264.89596289000002</v>
      </c>
      <c r="C168" s="6">
        <f t="shared" si="59"/>
        <v>261.81422204</v>
      </c>
      <c r="D168" s="12">
        <f ca="1">IF(A168&lt;$B$1,VLOOKUP(A168,[1]DI!$A$4:$B$15000,2,FALSE),0)</f>
        <v>0.1065</v>
      </c>
      <c r="E168" s="13">
        <f t="shared" ca="1" si="68"/>
        <v>1.00040168</v>
      </c>
      <c r="F168" s="13">
        <f ca="1">(TRUNC(PRODUCT($E$12:$E167),16))</f>
        <v>1.0447791822839001</v>
      </c>
      <c r="G168" s="13">
        <f t="shared" ca="1" si="69"/>
        <v>1.03600499779986</v>
      </c>
      <c r="H168" s="13">
        <f t="shared" ca="1" si="70"/>
        <v>1.0084692500000001</v>
      </c>
      <c r="I168" s="12">
        <f t="shared" si="71"/>
        <v>0.04</v>
      </c>
      <c r="J168" s="30">
        <f t="shared" si="60"/>
        <v>45560</v>
      </c>
      <c r="K168" s="2">
        <f t="shared" si="61"/>
        <v>21</v>
      </c>
      <c r="L168" s="15">
        <f t="shared" si="62"/>
        <v>21</v>
      </c>
      <c r="M168" s="11">
        <f t="shared" si="54"/>
        <v>1.00327374</v>
      </c>
      <c r="N168" s="11">
        <f t="shared" ca="1" si="55"/>
        <v>1.011770716</v>
      </c>
      <c r="O168" s="15">
        <f t="shared" si="63"/>
        <v>0</v>
      </c>
      <c r="P168" s="13">
        <f t="shared" ca="1" si="56"/>
        <v>3.0817408500000001</v>
      </c>
      <c r="Q168" s="19">
        <f t="shared" si="57"/>
        <v>0</v>
      </c>
      <c r="R168" s="13">
        <f t="shared" si="64"/>
        <v>0</v>
      </c>
      <c r="S168" s="4" t="str">
        <f t="shared" si="65"/>
        <v>A+J=</v>
      </c>
      <c r="T168" s="30">
        <f t="shared" si="66"/>
        <v>45590</v>
      </c>
      <c r="U168" s="3"/>
      <c r="V168" s="72">
        <f>[2]Plan1!$A238</f>
        <v>44116</v>
      </c>
      <c r="W168" s="72" t="str">
        <f>[2]Plan1!$C238</f>
        <v>Nossa Sr.a Aparecida - Padroeira do Brasil</v>
      </c>
      <c r="X168" s="65"/>
      <c r="Y168" s="1"/>
      <c r="AA168" s="63">
        <f t="shared" si="72"/>
        <v>45643</v>
      </c>
      <c r="AB168" s="63">
        <v>45644</v>
      </c>
      <c r="AC168" s="63">
        <f t="shared" si="73"/>
        <v>45644</v>
      </c>
      <c r="AD168" s="114"/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</row>
    <row r="169" spans="1:130" x14ac:dyDescent="0.15">
      <c r="A169" s="36">
        <f t="shared" si="58"/>
        <v>45590</v>
      </c>
      <c r="B169" s="14">
        <f t="shared" ca="1" si="67"/>
        <v>265.04361327999999</v>
      </c>
      <c r="C169" s="6">
        <f t="shared" si="59"/>
        <v>261.81422204</v>
      </c>
      <c r="D169" s="12">
        <f ca="1">IF(A169&lt;$B$1,VLOOKUP(A169,[1]DI!$A$4:$B$15000,2,FALSE),0)</f>
        <v>0.1065</v>
      </c>
      <c r="E169" s="13">
        <f t="shared" ca="1" si="68"/>
        <v>1.00040168</v>
      </c>
      <c r="F169" s="13">
        <f ca="1">(TRUNC(PRODUCT($E$12:$E168),16))</f>
        <v>1.0451988491858399</v>
      </c>
      <c r="G169" s="13">
        <f t="shared" ca="1" si="69"/>
        <v>1.03600499779986</v>
      </c>
      <c r="H169" s="13">
        <f t="shared" ca="1" si="70"/>
        <v>1.00887433</v>
      </c>
      <c r="I169" s="12">
        <f t="shared" si="71"/>
        <v>0.04</v>
      </c>
      <c r="J169" s="30">
        <f t="shared" si="60"/>
        <v>45560</v>
      </c>
      <c r="K169" s="2">
        <f t="shared" si="61"/>
        <v>22</v>
      </c>
      <c r="L169" s="15">
        <f t="shared" si="62"/>
        <v>22</v>
      </c>
      <c r="M169" s="11">
        <f t="shared" si="54"/>
        <v>1.0034298989999999</v>
      </c>
      <c r="N169" s="11">
        <f t="shared" ca="1" si="55"/>
        <v>1.012334667</v>
      </c>
      <c r="O169" s="15">
        <f t="shared" si="63"/>
        <v>6</v>
      </c>
      <c r="P169" s="13">
        <f t="shared" ca="1" si="56"/>
        <v>3.22939124</v>
      </c>
      <c r="Q169" s="19">
        <f t="shared" si="57"/>
        <v>0.218523</v>
      </c>
      <c r="R169" s="13">
        <f t="shared" si="64"/>
        <v>57.212429239999999</v>
      </c>
      <c r="S169" s="4" t="str">
        <f t="shared" si="65"/>
        <v>A+J=</v>
      </c>
      <c r="T169" s="30">
        <f t="shared" si="66"/>
        <v>45590</v>
      </c>
      <c r="U169" s="3"/>
      <c r="V169" s="72">
        <f>[2]Plan1!$A239</f>
        <v>44137</v>
      </c>
      <c r="W169" s="72" t="str">
        <f>[2]Plan1!$C239</f>
        <v>Finados</v>
      </c>
      <c r="X169" s="65"/>
      <c r="Y169" s="1"/>
      <c r="AA169" s="63"/>
      <c r="AB169" s="63"/>
      <c r="AC169" s="63"/>
      <c r="AD169" s="114"/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</row>
    <row r="170" spans="1:130" x14ac:dyDescent="0.15">
      <c r="A170" s="36">
        <f t="shared" si="58"/>
        <v>45591</v>
      </c>
      <c r="B170" s="14">
        <f t="shared" ca="1" si="67"/>
        <v>204.7158364</v>
      </c>
      <c r="C170" s="6">
        <f t="shared" si="59"/>
        <v>204.6017928</v>
      </c>
      <c r="D170" s="12">
        <f ca="1">IF(A170&lt;$B$1,VLOOKUP(A170,[1]DI!$A$4:$B$15000,2,FALSE),0)</f>
        <v>0</v>
      </c>
      <c r="E170" s="13">
        <f t="shared" ca="1" si="68"/>
        <v>1</v>
      </c>
      <c r="F170" s="13">
        <f ca="1">(TRUNC(PRODUCT($E$12:$E169),16))</f>
        <v>1.0456186846595801</v>
      </c>
      <c r="G170" s="13">
        <f t="shared" ca="1" si="69"/>
        <v>1.0451988491858399</v>
      </c>
      <c r="H170" s="13">
        <f t="shared" ca="1" si="70"/>
        <v>1.00040168</v>
      </c>
      <c r="I170" s="12">
        <f t="shared" si="71"/>
        <v>0.04</v>
      </c>
      <c r="J170" s="30">
        <f t="shared" si="60"/>
        <v>45590</v>
      </c>
      <c r="K170" s="2">
        <f t="shared" si="61"/>
        <v>1</v>
      </c>
      <c r="L170" s="15">
        <f t="shared" si="62"/>
        <v>1</v>
      </c>
      <c r="M170" s="11">
        <f t="shared" si="54"/>
        <v>1.00015565</v>
      </c>
      <c r="N170" s="11">
        <f t="shared" ca="1" si="55"/>
        <v>1.000557393</v>
      </c>
      <c r="O170" s="15">
        <f t="shared" si="63"/>
        <v>0</v>
      </c>
      <c r="P170" s="13">
        <f t="shared" ca="1" si="56"/>
        <v>0.11404359999999999</v>
      </c>
      <c r="Q170" s="19">
        <f t="shared" si="57"/>
        <v>0</v>
      </c>
      <c r="R170" s="13">
        <f t="shared" si="64"/>
        <v>0</v>
      </c>
      <c r="S170" s="4" t="str">
        <f t="shared" si="65"/>
        <v>A+J=</v>
      </c>
      <c r="T170" s="30">
        <f t="shared" si="66"/>
        <v>45621</v>
      </c>
      <c r="U170" s="3"/>
      <c r="V170" s="72">
        <f>[2]Plan1!$A240</f>
        <v>44150</v>
      </c>
      <c r="W170" s="72" t="str">
        <f>[2]Plan1!$C240</f>
        <v>Proclamação da República</v>
      </c>
      <c r="X170" s="65"/>
      <c r="Y170" s="1"/>
      <c r="AA170" s="63"/>
      <c r="AB170" s="63"/>
      <c r="AC170" s="63"/>
      <c r="AD170" s="114"/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</row>
    <row r="171" spans="1:130" x14ac:dyDescent="0.15">
      <c r="A171" s="36">
        <f t="shared" si="58"/>
        <v>45592</v>
      </c>
      <c r="B171" s="14">
        <f t="shared" ca="1" si="67"/>
        <v>204.7158364</v>
      </c>
      <c r="C171" s="6">
        <f t="shared" si="59"/>
        <v>204.6017928</v>
      </c>
      <c r="D171" s="12">
        <f ca="1">IF(A171&lt;$B$1,VLOOKUP(A171,[1]DI!$A$4:$B$15000,2,FALSE),0)</f>
        <v>0</v>
      </c>
      <c r="E171" s="13">
        <f t="shared" ca="1" si="68"/>
        <v>1</v>
      </c>
      <c r="F171" s="13">
        <f ca="1">(TRUNC(PRODUCT($E$12:$E170),16))</f>
        <v>1.0456186846595801</v>
      </c>
      <c r="G171" s="13">
        <f t="shared" ca="1" si="69"/>
        <v>1.0451988491858399</v>
      </c>
      <c r="H171" s="13">
        <f t="shared" ca="1" si="70"/>
        <v>1.00040168</v>
      </c>
      <c r="I171" s="12">
        <f t="shared" si="71"/>
        <v>0.04</v>
      </c>
      <c r="J171" s="30">
        <f t="shared" si="60"/>
        <v>45590</v>
      </c>
      <c r="K171" s="2">
        <f t="shared" si="61"/>
        <v>1</v>
      </c>
      <c r="L171" s="15">
        <f t="shared" si="62"/>
        <v>1</v>
      </c>
      <c r="M171" s="11">
        <f t="shared" si="54"/>
        <v>1.00015565</v>
      </c>
      <c r="N171" s="11">
        <f t="shared" ca="1" si="55"/>
        <v>1.000557393</v>
      </c>
      <c r="O171" s="15">
        <f t="shared" si="63"/>
        <v>0</v>
      </c>
      <c r="P171" s="13">
        <f t="shared" ca="1" si="56"/>
        <v>0.11404359999999999</v>
      </c>
      <c r="Q171" s="19">
        <f t="shared" si="57"/>
        <v>0</v>
      </c>
      <c r="R171" s="13">
        <f t="shared" si="64"/>
        <v>0</v>
      </c>
      <c r="S171" s="4" t="str">
        <f t="shared" si="65"/>
        <v>A+J=</v>
      </c>
      <c r="T171" s="30">
        <f t="shared" si="66"/>
        <v>45621</v>
      </c>
      <c r="U171" s="3"/>
      <c r="V171" s="72">
        <f>[2]Plan1!$A241</f>
        <v>44190</v>
      </c>
      <c r="W171" s="72" t="str">
        <f>[2]Plan1!$C241</f>
        <v>Natal</v>
      </c>
      <c r="X171" s="65"/>
      <c r="Y171" s="1"/>
      <c r="AA171" s="63"/>
      <c r="AB171" s="63"/>
      <c r="AC171" s="63"/>
      <c r="AD171" s="114"/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</row>
    <row r="172" spans="1:130" x14ac:dyDescent="0.15">
      <c r="A172" s="36">
        <f t="shared" si="58"/>
        <v>45593</v>
      </c>
      <c r="B172" s="14">
        <f t="shared" ca="1" si="67"/>
        <v>204.7158364</v>
      </c>
      <c r="C172" s="6">
        <f t="shared" si="59"/>
        <v>204.6017928</v>
      </c>
      <c r="D172" s="12">
        <f ca="1">IF(A172&lt;$B$1,VLOOKUP(A172,[1]DI!$A$4:$B$15000,2,FALSE),0)</f>
        <v>0.1065</v>
      </c>
      <c r="E172" s="13">
        <f t="shared" ca="1" si="68"/>
        <v>1.00040168</v>
      </c>
      <c r="F172" s="13">
        <f ca="1">(TRUNC(PRODUCT($E$12:$E171),16))</f>
        <v>1.0456186846595801</v>
      </c>
      <c r="G172" s="13">
        <f t="shared" ca="1" si="69"/>
        <v>1.0451988491858399</v>
      </c>
      <c r="H172" s="13">
        <f t="shared" ca="1" si="70"/>
        <v>1.00040168</v>
      </c>
      <c r="I172" s="12">
        <f t="shared" si="71"/>
        <v>0.04</v>
      </c>
      <c r="J172" s="30">
        <f t="shared" si="60"/>
        <v>45590</v>
      </c>
      <c r="K172" s="2">
        <f t="shared" si="61"/>
        <v>1</v>
      </c>
      <c r="L172" s="15">
        <f t="shared" si="62"/>
        <v>1</v>
      </c>
      <c r="M172" s="11">
        <f t="shared" si="54"/>
        <v>1.00015565</v>
      </c>
      <c r="N172" s="11">
        <f t="shared" ca="1" si="55"/>
        <v>1.000557393</v>
      </c>
      <c r="O172" s="15">
        <f t="shared" si="63"/>
        <v>0</v>
      </c>
      <c r="P172" s="13">
        <f t="shared" ca="1" si="56"/>
        <v>0.11404359999999999</v>
      </c>
      <c r="Q172" s="19">
        <f t="shared" si="57"/>
        <v>0</v>
      </c>
      <c r="R172" s="13">
        <f t="shared" si="64"/>
        <v>0</v>
      </c>
      <c r="S172" s="4" t="str">
        <f t="shared" si="65"/>
        <v>A+J=</v>
      </c>
      <c r="T172" s="30">
        <f t="shared" si="66"/>
        <v>45621</v>
      </c>
      <c r="U172" s="3"/>
      <c r="V172" s="72">
        <f>[2]Plan1!$A242</f>
        <v>44197</v>
      </c>
      <c r="W172" s="72" t="str">
        <f>[2]Plan1!$C242</f>
        <v>Confraternização Universal</v>
      </c>
      <c r="X172" s="65"/>
      <c r="Y172" s="1"/>
      <c r="AA172" s="63"/>
      <c r="AB172" s="63"/>
      <c r="AC172" s="63"/>
      <c r="AD172" s="114"/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</row>
    <row r="173" spans="1:130" x14ac:dyDescent="0.15">
      <c r="A173" s="36">
        <f t="shared" si="58"/>
        <v>45594</v>
      </c>
      <c r="B173" s="14">
        <f t="shared" ca="1" si="67"/>
        <v>204.82994303000001</v>
      </c>
      <c r="C173" s="6">
        <f t="shared" si="59"/>
        <v>204.6017928</v>
      </c>
      <c r="D173" s="12">
        <f ca="1">IF(A173&lt;$B$1,VLOOKUP(A173,[1]DI!$A$4:$B$15000,2,FALSE),0)</f>
        <v>0.1065</v>
      </c>
      <c r="E173" s="13">
        <f t="shared" ca="1" si="68"/>
        <v>1.00040168</v>
      </c>
      <c r="F173" s="13">
        <f ca="1">(TRUNC(PRODUCT($E$12:$E172),16))</f>
        <v>1.0460386887728399</v>
      </c>
      <c r="G173" s="13">
        <f t="shared" ca="1" si="69"/>
        <v>1.0451988491858399</v>
      </c>
      <c r="H173" s="13">
        <f t="shared" ca="1" si="70"/>
        <v>1.0008035200000001</v>
      </c>
      <c r="I173" s="12">
        <f t="shared" si="71"/>
        <v>0.04</v>
      </c>
      <c r="J173" s="30">
        <f t="shared" si="60"/>
        <v>45590</v>
      </c>
      <c r="K173" s="2">
        <f t="shared" si="61"/>
        <v>2</v>
      </c>
      <c r="L173" s="15">
        <f t="shared" si="62"/>
        <v>2</v>
      </c>
      <c r="M173" s="11">
        <f t="shared" si="54"/>
        <v>1.0003113239999999</v>
      </c>
      <c r="N173" s="11">
        <f t="shared" ca="1" si="55"/>
        <v>1.001115094</v>
      </c>
      <c r="O173" s="15">
        <f t="shared" si="63"/>
        <v>0</v>
      </c>
      <c r="P173" s="13">
        <f t="shared" ca="1" si="56"/>
        <v>0.22815023000000001</v>
      </c>
      <c r="Q173" s="19">
        <f t="shared" si="57"/>
        <v>0</v>
      </c>
      <c r="R173" s="13">
        <f t="shared" si="64"/>
        <v>0</v>
      </c>
      <c r="S173" s="4" t="str">
        <f t="shared" si="65"/>
        <v>A+J=</v>
      </c>
      <c r="T173" s="30">
        <f t="shared" si="66"/>
        <v>45621</v>
      </c>
      <c r="U173" s="3"/>
      <c r="V173" s="72">
        <f>[2]Plan1!$A243</f>
        <v>44242</v>
      </c>
      <c r="W173" s="72" t="str">
        <f>[2]Plan1!$C243</f>
        <v>Carnaval</v>
      </c>
      <c r="X173" s="65"/>
      <c r="Y173" s="1"/>
      <c r="AA173" s="63"/>
      <c r="AB173" s="63"/>
      <c r="AC173" s="63"/>
      <c r="AD173" s="114"/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</row>
    <row r="174" spans="1:130" x14ac:dyDescent="0.15">
      <c r="A174" s="36">
        <f t="shared" si="58"/>
        <v>45595</v>
      </c>
      <c r="B174" s="14">
        <f t="shared" ca="1" si="67"/>
        <v>204.94411307999999</v>
      </c>
      <c r="C174" s="6">
        <f t="shared" si="59"/>
        <v>204.6017928</v>
      </c>
      <c r="D174" s="12">
        <f ca="1">IF(A174&lt;$B$1,VLOOKUP(A174,[1]DI!$A$4:$B$15000,2,FALSE),0)</f>
        <v>0.1065</v>
      </c>
      <c r="E174" s="13">
        <f t="shared" ca="1" si="68"/>
        <v>1.00040168</v>
      </c>
      <c r="F174" s="13">
        <f ca="1">(TRUNC(PRODUCT($E$12:$E173),16))</f>
        <v>1.0464588615933501</v>
      </c>
      <c r="G174" s="13">
        <f t="shared" ca="1" si="69"/>
        <v>1.0451988491858399</v>
      </c>
      <c r="H174" s="13">
        <f t="shared" ca="1" si="70"/>
        <v>1.0012055200000001</v>
      </c>
      <c r="I174" s="12">
        <f t="shared" si="71"/>
        <v>0.04</v>
      </c>
      <c r="J174" s="30">
        <f t="shared" si="60"/>
        <v>45590</v>
      </c>
      <c r="K174" s="2">
        <f t="shared" si="61"/>
        <v>3</v>
      </c>
      <c r="L174" s="15">
        <f t="shared" si="62"/>
        <v>3</v>
      </c>
      <c r="M174" s="11">
        <f t="shared" si="54"/>
        <v>1.000467022</v>
      </c>
      <c r="N174" s="11">
        <f t="shared" ca="1" si="55"/>
        <v>1.0016731050000001</v>
      </c>
      <c r="O174" s="15">
        <f t="shared" si="63"/>
        <v>0</v>
      </c>
      <c r="P174" s="13">
        <f t="shared" ca="1" si="56"/>
        <v>0.34232027999999998</v>
      </c>
      <c r="Q174" s="19">
        <f t="shared" si="57"/>
        <v>0</v>
      </c>
      <c r="R174" s="13">
        <f t="shared" si="64"/>
        <v>0</v>
      </c>
      <c r="S174" s="4" t="str">
        <f t="shared" si="65"/>
        <v>A+J=</v>
      </c>
      <c r="T174" s="30">
        <f t="shared" si="66"/>
        <v>45621</v>
      </c>
      <c r="U174" s="3"/>
      <c r="V174" s="72">
        <f>[2]Plan1!$A244</f>
        <v>44243</v>
      </c>
      <c r="W174" s="72" t="str">
        <f>[2]Plan1!$C244</f>
        <v>Carnaval</v>
      </c>
      <c r="X174" s="65"/>
      <c r="Y174" s="1"/>
      <c r="AA174" s="63"/>
      <c r="AB174" s="63"/>
      <c r="AC174" s="63"/>
      <c r="AD174" s="114"/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</row>
    <row r="175" spans="1:130" x14ac:dyDescent="0.15">
      <c r="A175" s="36">
        <f t="shared" si="58"/>
        <v>45596</v>
      </c>
      <c r="B175" s="14">
        <f t="shared" ca="1" si="67"/>
        <v>205.05834859999999</v>
      </c>
      <c r="C175" s="6">
        <f t="shared" si="59"/>
        <v>204.6017928</v>
      </c>
      <c r="D175" s="12">
        <f ca="1">IF(A175&lt;$B$1,VLOOKUP(A175,[1]DI!$A$4:$B$15000,2,FALSE),0)</f>
        <v>0.1065</v>
      </c>
      <c r="E175" s="13">
        <f t="shared" ca="1" si="68"/>
        <v>1.00040168</v>
      </c>
      <c r="F175" s="13">
        <f ca="1">(TRUNC(PRODUCT($E$12:$E174),16))</f>
        <v>1.0468792031888701</v>
      </c>
      <c r="G175" s="13">
        <f t="shared" ca="1" si="69"/>
        <v>1.0451988491858399</v>
      </c>
      <c r="H175" s="13">
        <f t="shared" ca="1" si="70"/>
        <v>1.0016076899999999</v>
      </c>
      <c r="I175" s="12">
        <f t="shared" si="71"/>
        <v>0.04</v>
      </c>
      <c r="J175" s="30">
        <f t="shared" si="60"/>
        <v>45590</v>
      </c>
      <c r="K175" s="2">
        <f t="shared" si="61"/>
        <v>4</v>
      </c>
      <c r="L175" s="15">
        <f t="shared" si="62"/>
        <v>4</v>
      </c>
      <c r="M175" s="11">
        <f t="shared" si="54"/>
        <v>1.000622745</v>
      </c>
      <c r="N175" s="11">
        <f t="shared" ca="1" si="55"/>
        <v>1.002231436</v>
      </c>
      <c r="O175" s="15">
        <f t="shared" si="63"/>
        <v>0</v>
      </c>
      <c r="P175" s="13">
        <f t="shared" ca="1" si="56"/>
        <v>0.45655580000000001</v>
      </c>
      <c r="Q175" s="19">
        <f t="shared" si="57"/>
        <v>0</v>
      </c>
      <c r="R175" s="13">
        <f t="shared" si="64"/>
        <v>0</v>
      </c>
      <c r="S175" s="4" t="str">
        <f t="shared" si="65"/>
        <v>A+J=</v>
      </c>
      <c r="T175" s="30">
        <f t="shared" si="66"/>
        <v>45621</v>
      </c>
      <c r="U175" s="3"/>
      <c r="V175" s="72">
        <f>[2]Plan1!$A245</f>
        <v>44288</v>
      </c>
      <c r="W175" s="72" t="str">
        <f>[2]Plan1!$C245</f>
        <v>Paixão de Cristo</v>
      </c>
      <c r="X175" s="65"/>
      <c r="Y175" s="1"/>
      <c r="AA175" s="63"/>
      <c r="AB175" s="63"/>
      <c r="AC175" s="63"/>
      <c r="AD175" s="114"/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</row>
    <row r="176" spans="1:130" x14ac:dyDescent="0.15">
      <c r="A176" s="36">
        <f t="shared" si="58"/>
        <v>45597</v>
      </c>
      <c r="B176" s="14">
        <f t="shared" ca="1" si="67"/>
        <v>205.17264551</v>
      </c>
      <c r="C176" s="6">
        <f t="shared" si="59"/>
        <v>204.6017928</v>
      </c>
      <c r="D176" s="12">
        <f ca="1">IF(A176&lt;$B$1,VLOOKUP(A176,[1]DI!$A$4:$B$15000,2,FALSE),0)</f>
        <v>0.1065</v>
      </c>
      <c r="E176" s="13">
        <f t="shared" ca="1" si="68"/>
        <v>1.00040168</v>
      </c>
      <c r="F176" s="13">
        <f ca="1">(TRUNC(PRODUCT($E$12:$E175),16))</f>
        <v>1.04729971362721</v>
      </c>
      <c r="G176" s="13">
        <f t="shared" ca="1" si="69"/>
        <v>1.0451988491858399</v>
      </c>
      <c r="H176" s="13">
        <f t="shared" ca="1" si="70"/>
        <v>1.00201001</v>
      </c>
      <c r="I176" s="12">
        <f t="shared" si="71"/>
        <v>0.04</v>
      </c>
      <c r="J176" s="30">
        <f t="shared" si="60"/>
        <v>45590</v>
      </c>
      <c r="K176" s="2">
        <f t="shared" si="61"/>
        <v>5</v>
      </c>
      <c r="L176" s="15">
        <f t="shared" si="62"/>
        <v>5</v>
      </c>
      <c r="M176" s="11">
        <f t="shared" si="54"/>
        <v>1.000778492</v>
      </c>
      <c r="N176" s="11">
        <f t="shared" ca="1" si="55"/>
        <v>1.0027900670000001</v>
      </c>
      <c r="O176" s="15">
        <f t="shared" si="63"/>
        <v>0</v>
      </c>
      <c r="P176" s="13">
        <f t="shared" ca="1" si="56"/>
        <v>0.57085271000000004</v>
      </c>
      <c r="Q176" s="19">
        <f t="shared" si="57"/>
        <v>0</v>
      </c>
      <c r="R176" s="13">
        <f t="shared" si="64"/>
        <v>0</v>
      </c>
      <c r="S176" s="4" t="str">
        <f t="shared" si="65"/>
        <v>A+J=</v>
      </c>
      <c r="T176" s="30">
        <f t="shared" si="66"/>
        <v>45621</v>
      </c>
      <c r="U176" s="3"/>
      <c r="V176" s="72">
        <f>[2]Plan1!$A246</f>
        <v>44307</v>
      </c>
      <c r="W176" s="72" t="str">
        <f>[2]Plan1!$C246</f>
        <v>Tiradentes</v>
      </c>
      <c r="X176" s="65"/>
      <c r="Y176" s="1"/>
      <c r="AA176" s="63"/>
      <c r="AB176" s="63"/>
      <c r="AC176" s="63"/>
      <c r="AD176" s="114"/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</row>
    <row r="177" spans="1:130" x14ac:dyDescent="0.15">
      <c r="A177" s="36">
        <f t="shared" si="58"/>
        <v>45598</v>
      </c>
      <c r="B177" s="14">
        <f t="shared" ca="1" si="67"/>
        <v>205.28700767999999</v>
      </c>
      <c r="C177" s="6">
        <f t="shared" si="59"/>
        <v>204.6017928</v>
      </c>
      <c r="D177" s="12">
        <f ca="1">IF(A177&lt;$B$1,VLOOKUP(A177,[1]DI!$A$4:$B$15000,2,FALSE),0)</f>
        <v>0</v>
      </c>
      <c r="E177" s="13">
        <f t="shared" ca="1" si="68"/>
        <v>1</v>
      </c>
      <c r="F177" s="13">
        <f ca="1">(TRUNC(PRODUCT($E$12:$E176),16))</f>
        <v>1.04772039297618</v>
      </c>
      <c r="G177" s="13">
        <f t="shared" ca="1" si="69"/>
        <v>1.0451988491858399</v>
      </c>
      <c r="H177" s="13">
        <f t="shared" ca="1" si="70"/>
        <v>1.0024124999999999</v>
      </c>
      <c r="I177" s="12">
        <f t="shared" si="71"/>
        <v>0.04</v>
      </c>
      <c r="J177" s="30">
        <f t="shared" si="60"/>
        <v>45590</v>
      </c>
      <c r="K177" s="2">
        <f t="shared" si="61"/>
        <v>5</v>
      </c>
      <c r="L177" s="15">
        <f t="shared" si="62"/>
        <v>6</v>
      </c>
      <c r="M177" s="11">
        <f t="shared" si="54"/>
        <v>1.000934263</v>
      </c>
      <c r="N177" s="11">
        <f t="shared" ca="1" si="55"/>
        <v>1.0033490169999999</v>
      </c>
      <c r="O177" s="15">
        <f t="shared" si="63"/>
        <v>0</v>
      </c>
      <c r="P177" s="13">
        <f t="shared" ca="1" si="56"/>
        <v>0.68521487999999997</v>
      </c>
      <c r="Q177" s="19">
        <f t="shared" si="57"/>
        <v>0</v>
      </c>
      <c r="R177" s="13">
        <f t="shared" si="64"/>
        <v>0</v>
      </c>
      <c r="S177" s="4" t="str">
        <f t="shared" si="65"/>
        <v>A+J=</v>
      </c>
      <c r="T177" s="30">
        <f t="shared" si="66"/>
        <v>45621</v>
      </c>
      <c r="U177" s="3"/>
      <c r="V177" s="72">
        <f>[2]Plan1!$A247</f>
        <v>44317</v>
      </c>
      <c r="W177" s="72" t="str">
        <f>[2]Plan1!$C247</f>
        <v>Dia do Trabalho</v>
      </c>
      <c r="X177" s="65"/>
      <c r="Y177" s="1"/>
      <c r="AA177" s="63"/>
      <c r="AB177" s="63"/>
      <c r="AC177" s="63"/>
      <c r="AD177" s="114"/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</row>
    <row r="178" spans="1:130" x14ac:dyDescent="0.15">
      <c r="A178" s="36">
        <f t="shared" si="58"/>
        <v>45599</v>
      </c>
      <c r="B178" s="14">
        <f t="shared" ca="1" si="67"/>
        <v>205.28700767999999</v>
      </c>
      <c r="C178" s="6">
        <f t="shared" si="59"/>
        <v>204.6017928</v>
      </c>
      <c r="D178" s="12">
        <f ca="1">IF(A178&lt;$B$1,VLOOKUP(A178,[1]DI!$A$4:$B$15000,2,FALSE),0)</f>
        <v>0</v>
      </c>
      <c r="E178" s="13">
        <f t="shared" ca="1" si="68"/>
        <v>1</v>
      </c>
      <c r="F178" s="13">
        <f ca="1">(TRUNC(PRODUCT($E$12:$E177),16))</f>
        <v>1.04772039297618</v>
      </c>
      <c r="G178" s="13">
        <f t="shared" ca="1" si="69"/>
        <v>1.0451988491858399</v>
      </c>
      <c r="H178" s="13">
        <f t="shared" ca="1" si="70"/>
        <v>1.0024124999999999</v>
      </c>
      <c r="I178" s="12">
        <f t="shared" si="71"/>
        <v>0.04</v>
      </c>
      <c r="J178" s="30">
        <f t="shared" si="60"/>
        <v>45590</v>
      </c>
      <c r="K178" s="2">
        <f t="shared" si="61"/>
        <v>5</v>
      </c>
      <c r="L178" s="15">
        <f t="shared" si="62"/>
        <v>6</v>
      </c>
      <c r="M178" s="11">
        <f t="shared" si="54"/>
        <v>1.000934263</v>
      </c>
      <c r="N178" s="11">
        <f t="shared" ca="1" si="55"/>
        <v>1.0033490169999999</v>
      </c>
      <c r="O178" s="15">
        <f t="shared" si="63"/>
        <v>0</v>
      </c>
      <c r="P178" s="13">
        <f t="shared" ca="1" si="56"/>
        <v>0.68521487999999997</v>
      </c>
      <c r="Q178" s="19">
        <f t="shared" si="57"/>
        <v>0</v>
      </c>
      <c r="R178" s="13">
        <f t="shared" si="64"/>
        <v>0</v>
      </c>
      <c r="S178" s="4" t="str">
        <f t="shared" si="65"/>
        <v>A+J=</v>
      </c>
      <c r="T178" s="30">
        <f t="shared" si="66"/>
        <v>45621</v>
      </c>
      <c r="U178" s="3"/>
      <c r="V178" s="72">
        <f>[2]Plan1!$A248</f>
        <v>44350</v>
      </c>
      <c r="W178" s="72" t="str">
        <f>[2]Plan1!$C248</f>
        <v>Corpus Christi</v>
      </c>
      <c r="X178" s="65"/>
      <c r="Y178" s="1"/>
      <c r="AA178" s="63"/>
      <c r="AB178" s="63"/>
      <c r="AC178" s="63"/>
      <c r="AD178" s="114"/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</row>
    <row r="179" spans="1:130" x14ac:dyDescent="0.15">
      <c r="A179" s="36">
        <f t="shared" si="58"/>
        <v>45600</v>
      </c>
      <c r="B179" s="14">
        <f t="shared" ca="1" si="67"/>
        <v>205.28700767999999</v>
      </c>
      <c r="C179" s="6">
        <f t="shared" si="59"/>
        <v>204.6017928</v>
      </c>
      <c r="D179" s="12">
        <f ca="1">IF(A179&lt;$B$1,VLOOKUP(A179,[1]DI!$A$4:$B$15000,2,FALSE),0)</f>
        <v>0.1065</v>
      </c>
      <c r="E179" s="13">
        <f t="shared" ca="1" si="68"/>
        <v>1.00040168</v>
      </c>
      <c r="F179" s="13">
        <f ca="1">(TRUNC(PRODUCT($E$12:$E178),16))</f>
        <v>1.04772039297618</v>
      </c>
      <c r="G179" s="13">
        <f t="shared" ca="1" si="69"/>
        <v>1.0451988491858399</v>
      </c>
      <c r="H179" s="13">
        <f t="shared" ca="1" si="70"/>
        <v>1.0024124999999999</v>
      </c>
      <c r="I179" s="12">
        <f t="shared" si="71"/>
        <v>0.04</v>
      </c>
      <c r="J179" s="30">
        <f t="shared" si="60"/>
        <v>45590</v>
      </c>
      <c r="K179" s="2">
        <f t="shared" si="61"/>
        <v>6</v>
      </c>
      <c r="L179" s="15">
        <f t="shared" si="62"/>
        <v>6</v>
      </c>
      <c r="M179" s="11">
        <f t="shared" si="54"/>
        <v>1.000934263</v>
      </c>
      <c r="N179" s="11">
        <f t="shared" ca="1" si="55"/>
        <v>1.0033490169999999</v>
      </c>
      <c r="O179" s="15">
        <f t="shared" si="63"/>
        <v>0</v>
      </c>
      <c r="P179" s="13">
        <f t="shared" ca="1" si="56"/>
        <v>0.68521487999999997</v>
      </c>
      <c r="Q179" s="19">
        <f t="shared" si="57"/>
        <v>0</v>
      </c>
      <c r="R179" s="13">
        <f t="shared" si="64"/>
        <v>0</v>
      </c>
      <c r="S179" s="4" t="str">
        <f t="shared" si="65"/>
        <v>A+J=</v>
      </c>
      <c r="T179" s="30">
        <f t="shared" si="66"/>
        <v>45621</v>
      </c>
      <c r="U179" s="3"/>
      <c r="V179" s="72">
        <f>[2]Plan1!$A249</f>
        <v>44446</v>
      </c>
      <c r="W179" s="72" t="str">
        <f>[2]Plan1!$C249</f>
        <v>Independência do Brasil</v>
      </c>
      <c r="X179" s="65"/>
      <c r="Y179" s="1"/>
      <c r="AA179" s="63"/>
      <c r="AB179" s="63"/>
      <c r="AC179" s="63"/>
      <c r="AD179" s="114"/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</row>
    <row r="180" spans="1:130" x14ac:dyDescent="0.15">
      <c r="A180" s="36">
        <f t="shared" si="58"/>
        <v>45601</v>
      </c>
      <c r="B180" s="14">
        <f t="shared" ca="1" si="67"/>
        <v>205.40143327999999</v>
      </c>
      <c r="C180" s="6">
        <f t="shared" si="59"/>
        <v>204.6017928</v>
      </c>
      <c r="D180" s="12">
        <f ca="1">IF(A180&lt;$B$1,VLOOKUP(A180,[1]DI!$A$4:$B$15000,2,FALSE),0)</f>
        <v>0.1065</v>
      </c>
      <c r="E180" s="13">
        <f t="shared" ca="1" si="68"/>
        <v>1.00040168</v>
      </c>
      <c r="F180" s="13">
        <f ca="1">(TRUNC(PRODUCT($E$12:$E179),16))</f>
        <v>1.04814124130363</v>
      </c>
      <c r="G180" s="13">
        <f t="shared" ca="1" si="69"/>
        <v>1.0451988491858399</v>
      </c>
      <c r="H180" s="13">
        <f t="shared" ca="1" si="70"/>
        <v>1.00281515</v>
      </c>
      <c r="I180" s="12">
        <f t="shared" si="71"/>
        <v>0.04</v>
      </c>
      <c r="J180" s="30">
        <f t="shared" si="60"/>
        <v>45590</v>
      </c>
      <c r="K180" s="2">
        <f t="shared" si="61"/>
        <v>7</v>
      </c>
      <c r="L180" s="15">
        <f t="shared" si="62"/>
        <v>7</v>
      </c>
      <c r="M180" s="11">
        <f t="shared" si="54"/>
        <v>1.0010900579999999</v>
      </c>
      <c r="N180" s="11">
        <f t="shared" ca="1" si="55"/>
        <v>1.0039082770000001</v>
      </c>
      <c r="O180" s="15">
        <f t="shared" si="63"/>
        <v>0</v>
      </c>
      <c r="P180" s="13">
        <f t="shared" ca="1" si="56"/>
        <v>0.79964047999999999</v>
      </c>
      <c r="Q180" s="19">
        <f t="shared" si="57"/>
        <v>0</v>
      </c>
      <c r="R180" s="13">
        <f t="shared" si="64"/>
        <v>0</v>
      </c>
      <c r="S180" s="4" t="str">
        <f t="shared" si="65"/>
        <v>A+J=</v>
      </c>
      <c r="T180" s="30">
        <f t="shared" si="66"/>
        <v>45621</v>
      </c>
      <c r="U180" s="3"/>
      <c r="V180" s="72">
        <f>[2]Plan1!$A250</f>
        <v>44481</v>
      </c>
      <c r="W180" s="72" t="str">
        <f>[2]Plan1!$C250</f>
        <v>Nossa Sr.a Aparecida - Padroeira do Brasil</v>
      </c>
      <c r="X180" s="65"/>
      <c r="Y180" s="1"/>
      <c r="AA180" s="63"/>
      <c r="AB180" s="63"/>
      <c r="AC180" s="63"/>
      <c r="AD180" s="114"/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</row>
    <row r="181" spans="1:130" x14ac:dyDescent="0.15">
      <c r="A181" s="36">
        <f t="shared" si="58"/>
        <v>45602</v>
      </c>
      <c r="B181" s="14">
        <f t="shared" ca="1" si="67"/>
        <v>205.51592210000001</v>
      </c>
      <c r="C181" s="6">
        <f t="shared" si="59"/>
        <v>204.6017928</v>
      </c>
      <c r="D181" s="12">
        <f ca="1">IF(A181&lt;$B$1,VLOOKUP(A181,[1]DI!$A$4:$B$15000,2,FALSE),0)</f>
        <v>0.1065</v>
      </c>
      <c r="E181" s="13">
        <f t="shared" ca="1" si="68"/>
        <v>1.00040168</v>
      </c>
      <c r="F181" s="13">
        <f ca="1">(TRUNC(PRODUCT($E$12:$E180),16))</f>
        <v>1.0485622586774299</v>
      </c>
      <c r="G181" s="13">
        <f t="shared" ca="1" si="69"/>
        <v>1.0451988491858399</v>
      </c>
      <c r="H181" s="13">
        <f t="shared" ca="1" si="70"/>
        <v>1.00321796</v>
      </c>
      <c r="I181" s="12">
        <f t="shared" si="71"/>
        <v>0.04</v>
      </c>
      <c r="J181" s="30">
        <f t="shared" si="60"/>
        <v>45590</v>
      </c>
      <c r="K181" s="2">
        <f t="shared" si="61"/>
        <v>8</v>
      </c>
      <c r="L181" s="15">
        <f t="shared" si="62"/>
        <v>8</v>
      </c>
      <c r="M181" s="11">
        <f t="shared" si="54"/>
        <v>1.0012458769999999</v>
      </c>
      <c r="N181" s="11">
        <f t="shared" ca="1" si="55"/>
        <v>1.0044678460000001</v>
      </c>
      <c r="O181" s="15">
        <f t="shared" si="63"/>
        <v>0</v>
      </c>
      <c r="P181" s="13">
        <f t="shared" ca="1" si="56"/>
        <v>0.91412930000000003</v>
      </c>
      <c r="Q181" s="19">
        <f t="shared" si="57"/>
        <v>0</v>
      </c>
      <c r="R181" s="13">
        <f t="shared" si="64"/>
        <v>0</v>
      </c>
      <c r="S181" s="4" t="str">
        <f t="shared" si="65"/>
        <v>A+J=</v>
      </c>
      <c r="T181" s="30">
        <f t="shared" si="66"/>
        <v>45621</v>
      </c>
      <c r="U181" s="3"/>
      <c r="V181" s="72">
        <f>[2]Plan1!$A251</f>
        <v>44502</v>
      </c>
      <c r="W181" s="72" t="str">
        <f>[2]Plan1!$C251</f>
        <v>Finados</v>
      </c>
      <c r="X181" s="65"/>
      <c r="Y181" s="1"/>
      <c r="AA181" s="63"/>
      <c r="AB181" s="63"/>
      <c r="AC181" s="63"/>
      <c r="AD181" s="114"/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</row>
    <row r="182" spans="1:130" x14ac:dyDescent="0.15">
      <c r="A182" s="36">
        <f t="shared" si="58"/>
        <v>45603</v>
      </c>
      <c r="B182" s="14">
        <f t="shared" ca="1" si="67"/>
        <v>205.63047474999999</v>
      </c>
      <c r="C182" s="6">
        <f t="shared" si="59"/>
        <v>204.6017928</v>
      </c>
      <c r="D182" s="12">
        <f ca="1">IF(A182&lt;$B$1,VLOOKUP(A182,[1]DI!$A$4:$B$15000,2,FALSE),0)</f>
        <v>0.1115</v>
      </c>
      <c r="E182" s="13">
        <f t="shared" ca="1" si="68"/>
        <v>1.00041957</v>
      </c>
      <c r="F182" s="13">
        <f ca="1">(TRUNC(PRODUCT($E$12:$E181),16))</f>
        <v>1.0489834451655</v>
      </c>
      <c r="G182" s="13">
        <f t="shared" ca="1" si="69"/>
        <v>1.0451988491858399</v>
      </c>
      <c r="H182" s="13">
        <f t="shared" ca="1" si="70"/>
        <v>1.0036209300000001</v>
      </c>
      <c r="I182" s="12">
        <f t="shared" si="71"/>
        <v>0.04</v>
      </c>
      <c r="J182" s="30">
        <f t="shared" si="60"/>
        <v>45590</v>
      </c>
      <c r="K182" s="2">
        <f t="shared" si="61"/>
        <v>9</v>
      </c>
      <c r="L182" s="15">
        <f t="shared" si="62"/>
        <v>9</v>
      </c>
      <c r="M182" s="11">
        <f t="shared" si="54"/>
        <v>1.0014017209999999</v>
      </c>
      <c r="N182" s="11">
        <f t="shared" ca="1" si="55"/>
        <v>1.0050277270000001</v>
      </c>
      <c r="O182" s="15">
        <f t="shared" si="63"/>
        <v>0</v>
      </c>
      <c r="P182" s="13">
        <f t="shared" ca="1" si="56"/>
        <v>1.02868195</v>
      </c>
      <c r="Q182" s="19">
        <f t="shared" si="57"/>
        <v>0</v>
      </c>
      <c r="R182" s="13">
        <f t="shared" si="64"/>
        <v>0</v>
      </c>
      <c r="S182" s="4" t="str">
        <f t="shared" si="65"/>
        <v>A+J=</v>
      </c>
      <c r="T182" s="30">
        <f t="shared" si="66"/>
        <v>45621</v>
      </c>
      <c r="U182" s="3"/>
      <c r="V182" s="72">
        <f>[2]Plan1!$A252</f>
        <v>44515</v>
      </c>
      <c r="W182" s="72" t="str">
        <f>[2]Plan1!$C252</f>
        <v>Proclamação da República</v>
      </c>
      <c r="X182" s="65"/>
      <c r="Y182" s="1"/>
      <c r="AA182" s="63"/>
      <c r="AB182" s="63"/>
      <c r="AC182" s="63"/>
      <c r="AD182" s="114"/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</row>
    <row r="183" spans="1:130" x14ac:dyDescent="0.15">
      <c r="A183" s="36">
        <f t="shared" si="58"/>
        <v>45604</v>
      </c>
      <c r="B183" s="14">
        <f t="shared" ca="1" si="67"/>
        <v>205.74877100999998</v>
      </c>
      <c r="C183" s="6">
        <f t="shared" si="59"/>
        <v>204.6017928</v>
      </c>
      <c r="D183" s="12">
        <f ca="1">IF(A183&lt;$B$1,VLOOKUP(A183,[1]DI!$A$4:$B$15000,2,FALSE),0)</f>
        <v>0.1115</v>
      </c>
      <c r="E183" s="13">
        <f t="shared" ca="1" si="68"/>
        <v>1.00041957</v>
      </c>
      <c r="F183" s="13">
        <f ca="1">(TRUNC(PRODUCT($E$12:$E182),16))</f>
        <v>1.04942356714959</v>
      </c>
      <c r="G183" s="13">
        <f t="shared" ca="1" si="69"/>
        <v>1.0451988491858399</v>
      </c>
      <c r="H183" s="13">
        <f t="shared" ca="1" si="70"/>
        <v>1.00404202</v>
      </c>
      <c r="I183" s="12">
        <f t="shared" si="71"/>
        <v>0.04</v>
      </c>
      <c r="J183" s="30">
        <f t="shared" si="60"/>
        <v>45590</v>
      </c>
      <c r="K183" s="2">
        <f t="shared" si="61"/>
        <v>10</v>
      </c>
      <c r="L183" s="15">
        <f t="shared" si="62"/>
        <v>10</v>
      </c>
      <c r="M183" s="11">
        <f t="shared" si="54"/>
        <v>1.0015575889999999</v>
      </c>
      <c r="N183" s="11">
        <f t="shared" ca="1" si="55"/>
        <v>1.0056059049999999</v>
      </c>
      <c r="O183" s="15">
        <f t="shared" si="63"/>
        <v>0</v>
      </c>
      <c r="P183" s="13">
        <f t="shared" ca="1" si="56"/>
        <v>1.1469782100000001</v>
      </c>
      <c r="Q183" s="19">
        <f t="shared" si="57"/>
        <v>0</v>
      </c>
      <c r="R183" s="13">
        <f t="shared" si="64"/>
        <v>0</v>
      </c>
      <c r="S183" s="4" t="str">
        <f t="shared" si="65"/>
        <v>A+J=</v>
      </c>
      <c r="T183" s="30">
        <f t="shared" si="66"/>
        <v>45621</v>
      </c>
      <c r="U183" s="3"/>
      <c r="V183" s="72">
        <f>[2]Plan1!$A253</f>
        <v>44555</v>
      </c>
      <c r="W183" s="72" t="str">
        <f>[2]Plan1!$C253</f>
        <v>Natal</v>
      </c>
      <c r="X183" s="65"/>
      <c r="Y183" s="1"/>
      <c r="AA183" s="63"/>
      <c r="AB183" s="63"/>
      <c r="AC183" s="63"/>
      <c r="AD183" s="114"/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</row>
    <row r="184" spans="1:130" x14ac:dyDescent="0.15">
      <c r="A184" s="36">
        <f t="shared" si="58"/>
        <v>45605</v>
      </c>
      <c r="B184" s="14">
        <f t="shared" ca="1" si="67"/>
        <v>205.86713621000001</v>
      </c>
      <c r="C184" s="6">
        <f t="shared" si="59"/>
        <v>204.6017928</v>
      </c>
      <c r="D184" s="12">
        <f ca="1">IF(A184&lt;$B$1,VLOOKUP(A184,[1]DI!$A$4:$B$15000,2,FALSE),0)</f>
        <v>0</v>
      </c>
      <c r="E184" s="13">
        <f t="shared" ca="1" si="68"/>
        <v>1</v>
      </c>
      <c r="F184" s="13">
        <f ca="1">(TRUNC(PRODUCT($E$12:$E183),16))</f>
        <v>1.04986387379566</v>
      </c>
      <c r="G184" s="13">
        <f t="shared" ca="1" si="69"/>
        <v>1.0451988491858399</v>
      </c>
      <c r="H184" s="13">
        <f t="shared" ca="1" si="70"/>
        <v>1.0044632899999999</v>
      </c>
      <c r="I184" s="12">
        <f t="shared" si="71"/>
        <v>0.04</v>
      </c>
      <c r="J184" s="30">
        <f t="shared" si="60"/>
        <v>45590</v>
      </c>
      <c r="K184" s="2">
        <f t="shared" si="61"/>
        <v>10</v>
      </c>
      <c r="L184" s="15">
        <f t="shared" si="62"/>
        <v>11</v>
      </c>
      <c r="M184" s="11">
        <f t="shared" si="54"/>
        <v>1.001713482</v>
      </c>
      <c r="N184" s="11">
        <f t="shared" ca="1" si="55"/>
        <v>1.0061844200000001</v>
      </c>
      <c r="O184" s="15">
        <f t="shared" si="63"/>
        <v>0</v>
      </c>
      <c r="P184" s="13">
        <f t="shared" ca="1" si="56"/>
        <v>1.2653434100000001</v>
      </c>
      <c r="Q184" s="19">
        <f t="shared" si="57"/>
        <v>0</v>
      </c>
      <c r="R184" s="13">
        <f t="shared" si="64"/>
        <v>0</v>
      </c>
      <c r="S184" s="4" t="str">
        <f t="shared" si="65"/>
        <v>A+J=</v>
      </c>
      <c r="T184" s="30">
        <f t="shared" si="66"/>
        <v>45621</v>
      </c>
      <c r="U184" s="3"/>
      <c r="V184" s="72">
        <f>[2]Plan1!$A254</f>
        <v>44562</v>
      </c>
      <c r="W184" s="72" t="str">
        <f>[2]Plan1!$C254</f>
        <v>Confraternização Universal</v>
      </c>
      <c r="X184" s="65"/>
      <c r="Y184" s="1"/>
      <c r="AA184" s="63"/>
      <c r="AB184" s="63"/>
      <c r="AC184" s="63"/>
      <c r="AD184" s="114"/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</row>
    <row r="185" spans="1:130" x14ac:dyDescent="0.15">
      <c r="A185" s="36">
        <f t="shared" si="58"/>
        <v>45606</v>
      </c>
      <c r="B185" s="14">
        <f t="shared" ca="1" si="67"/>
        <v>205.86713621000001</v>
      </c>
      <c r="C185" s="6">
        <f t="shared" si="59"/>
        <v>204.6017928</v>
      </c>
      <c r="D185" s="12">
        <f ca="1">IF(A185&lt;$B$1,VLOOKUP(A185,[1]DI!$A$4:$B$15000,2,FALSE),0)</f>
        <v>0</v>
      </c>
      <c r="E185" s="13">
        <f t="shared" ca="1" si="68"/>
        <v>1</v>
      </c>
      <c r="F185" s="13">
        <f ca="1">(TRUNC(PRODUCT($E$12:$E184),16))</f>
        <v>1.04986387379566</v>
      </c>
      <c r="G185" s="13">
        <f t="shared" ca="1" si="69"/>
        <v>1.0451988491858399</v>
      </c>
      <c r="H185" s="13">
        <f t="shared" ca="1" si="70"/>
        <v>1.0044632899999999</v>
      </c>
      <c r="I185" s="12">
        <f t="shared" si="71"/>
        <v>0.04</v>
      </c>
      <c r="J185" s="30">
        <f t="shared" si="60"/>
        <v>45590</v>
      </c>
      <c r="K185" s="2">
        <f t="shared" si="61"/>
        <v>10</v>
      </c>
      <c r="L185" s="15">
        <f t="shared" si="62"/>
        <v>11</v>
      </c>
      <c r="M185" s="11">
        <f t="shared" si="54"/>
        <v>1.001713482</v>
      </c>
      <c r="N185" s="11">
        <f t="shared" ca="1" si="55"/>
        <v>1.0061844200000001</v>
      </c>
      <c r="O185" s="15">
        <f t="shared" si="63"/>
        <v>0</v>
      </c>
      <c r="P185" s="13">
        <f t="shared" ca="1" si="56"/>
        <v>1.2653434100000001</v>
      </c>
      <c r="Q185" s="19">
        <f t="shared" si="57"/>
        <v>0</v>
      </c>
      <c r="R185" s="13">
        <f t="shared" si="64"/>
        <v>0</v>
      </c>
      <c r="S185" s="4" t="str">
        <f t="shared" si="65"/>
        <v>A+J=</v>
      </c>
      <c r="T185" s="30">
        <f t="shared" si="66"/>
        <v>45621</v>
      </c>
      <c r="U185" s="3"/>
      <c r="V185" s="72">
        <f>[2]Plan1!$A255</f>
        <v>44620</v>
      </c>
      <c r="W185" s="72" t="str">
        <f>[2]Plan1!$C255</f>
        <v>Carnaval</v>
      </c>
      <c r="X185" s="65"/>
      <c r="Y185" s="1"/>
      <c r="AA185" s="63"/>
      <c r="AB185" s="63"/>
      <c r="AC185" s="63"/>
      <c r="AD185" s="114"/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</row>
    <row r="186" spans="1:130" x14ac:dyDescent="0.15">
      <c r="A186" s="36">
        <f t="shared" si="58"/>
        <v>45607</v>
      </c>
      <c r="B186" s="14">
        <f t="shared" ca="1" si="67"/>
        <v>205.86713621000001</v>
      </c>
      <c r="C186" s="6">
        <f t="shared" si="59"/>
        <v>204.6017928</v>
      </c>
      <c r="D186" s="12">
        <f ca="1">IF(A186&lt;$B$1,VLOOKUP(A186,[1]DI!$A$4:$B$15000,2,FALSE),0)</f>
        <v>0.1115</v>
      </c>
      <c r="E186" s="13">
        <f t="shared" ca="1" si="68"/>
        <v>1.00041957</v>
      </c>
      <c r="F186" s="13">
        <f ca="1">(TRUNC(PRODUCT($E$12:$E185),16))</f>
        <v>1.04986387379566</v>
      </c>
      <c r="G186" s="13">
        <f t="shared" ca="1" si="69"/>
        <v>1.0451988491858399</v>
      </c>
      <c r="H186" s="13">
        <f t="shared" ca="1" si="70"/>
        <v>1.0044632899999999</v>
      </c>
      <c r="I186" s="12">
        <f t="shared" si="71"/>
        <v>0.04</v>
      </c>
      <c r="J186" s="30">
        <f t="shared" si="60"/>
        <v>45590</v>
      </c>
      <c r="K186" s="2">
        <f t="shared" si="61"/>
        <v>11</v>
      </c>
      <c r="L186" s="15">
        <f t="shared" si="62"/>
        <v>11</v>
      </c>
      <c r="M186" s="11">
        <f t="shared" si="54"/>
        <v>1.001713482</v>
      </c>
      <c r="N186" s="11">
        <f t="shared" ca="1" si="55"/>
        <v>1.0061844200000001</v>
      </c>
      <c r="O186" s="15">
        <f t="shared" si="63"/>
        <v>0</v>
      </c>
      <c r="P186" s="13">
        <f t="shared" ca="1" si="56"/>
        <v>1.2653434100000001</v>
      </c>
      <c r="Q186" s="19">
        <f t="shared" si="57"/>
        <v>0</v>
      </c>
      <c r="R186" s="13">
        <f t="shared" si="64"/>
        <v>0</v>
      </c>
      <c r="S186" s="4" t="str">
        <f t="shared" si="65"/>
        <v>A+J=</v>
      </c>
      <c r="T186" s="30">
        <f t="shared" si="66"/>
        <v>45621</v>
      </c>
      <c r="U186" s="3"/>
      <c r="V186" s="72">
        <f>[2]Plan1!$A256</f>
        <v>44621</v>
      </c>
      <c r="W186" s="72" t="str">
        <f>[2]Plan1!$C256</f>
        <v>Carnaval</v>
      </c>
      <c r="X186" s="65"/>
      <c r="Y186" s="1"/>
      <c r="AA186" s="63"/>
      <c r="AB186" s="63"/>
      <c r="AC186" s="63"/>
      <c r="AD186" s="114"/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</row>
    <row r="187" spans="1:130" x14ac:dyDescent="0.15">
      <c r="A187" s="36">
        <f t="shared" si="58"/>
        <v>45608</v>
      </c>
      <c r="B187" s="14">
        <f t="shared" ca="1" si="67"/>
        <v>205.98556791999999</v>
      </c>
      <c r="C187" s="6">
        <f t="shared" si="59"/>
        <v>204.6017928</v>
      </c>
      <c r="D187" s="12">
        <f ca="1">IF(A187&lt;$B$1,VLOOKUP(A187,[1]DI!$A$4:$B$15000,2,FALSE),0)</f>
        <v>0.1115</v>
      </c>
      <c r="E187" s="13">
        <f t="shared" ca="1" si="68"/>
        <v>1.00041957</v>
      </c>
      <c r="F187" s="13">
        <f ca="1">(TRUNC(PRODUCT($E$12:$E186),16))</f>
        <v>1.0503043651811901</v>
      </c>
      <c r="G187" s="13">
        <f t="shared" ca="1" si="69"/>
        <v>1.0451988491858399</v>
      </c>
      <c r="H187" s="13">
        <f t="shared" ca="1" si="70"/>
        <v>1.0048847299999999</v>
      </c>
      <c r="I187" s="12">
        <f t="shared" si="71"/>
        <v>0.04</v>
      </c>
      <c r="J187" s="30">
        <f t="shared" si="60"/>
        <v>45590</v>
      </c>
      <c r="K187" s="2">
        <f t="shared" si="61"/>
        <v>12</v>
      </c>
      <c r="L187" s="15">
        <f t="shared" si="62"/>
        <v>12</v>
      </c>
      <c r="M187" s="11">
        <f t="shared" si="54"/>
        <v>1.001869398</v>
      </c>
      <c r="N187" s="11">
        <f t="shared" ca="1" si="55"/>
        <v>1.00676326</v>
      </c>
      <c r="O187" s="15">
        <f t="shared" si="63"/>
        <v>0</v>
      </c>
      <c r="P187" s="13">
        <f t="shared" ca="1" si="56"/>
        <v>1.3837751199999999</v>
      </c>
      <c r="Q187" s="19">
        <f t="shared" si="57"/>
        <v>0</v>
      </c>
      <c r="R187" s="13">
        <f t="shared" si="64"/>
        <v>0</v>
      </c>
      <c r="S187" s="4" t="str">
        <f t="shared" si="65"/>
        <v>A+J=</v>
      </c>
      <c r="T187" s="30">
        <f t="shared" si="66"/>
        <v>45621</v>
      </c>
      <c r="U187" s="3"/>
      <c r="V187" s="72">
        <f>[2]Plan1!$A257</f>
        <v>44666</v>
      </c>
      <c r="W187" s="72" t="str">
        <f>[2]Plan1!$C257</f>
        <v>Paixão de Cristo</v>
      </c>
      <c r="X187" s="65"/>
      <c r="Y187" s="1"/>
      <c r="AA187" s="63"/>
      <c r="AB187" s="63"/>
      <c r="AC187" s="63"/>
      <c r="AD187" s="114"/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</row>
    <row r="188" spans="1:130" x14ac:dyDescent="0.15">
      <c r="A188" s="36">
        <f t="shared" si="58"/>
        <v>45609</v>
      </c>
      <c r="B188" s="14">
        <f t="shared" ca="1" si="67"/>
        <v>206.10406835999999</v>
      </c>
      <c r="C188" s="6">
        <f t="shared" si="59"/>
        <v>204.6017928</v>
      </c>
      <c r="D188" s="12">
        <f ca="1">IF(A188&lt;$B$1,VLOOKUP(A188,[1]DI!$A$4:$B$15000,2,FALSE),0)</f>
        <v>0.1115</v>
      </c>
      <c r="E188" s="13">
        <f t="shared" ca="1" si="68"/>
        <v>1.00041957</v>
      </c>
      <c r="F188" s="13">
        <f ca="1">(TRUNC(PRODUCT($E$12:$E187),16))</f>
        <v>1.0507450413836801</v>
      </c>
      <c r="G188" s="13">
        <f t="shared" ca="1" si="69"/>
        <v>1.0451988491858399</v>
      </c>
      <c r="H188" s="13">
        <f t="shared" ca="1" si="70"/>
        <v>1.0053063499999999</v>
      </c>
      <c r="I188" s="12">
        <f t="shared" si="71"/>
        <v>0.04</v>
      </c>
      <c r="J188" s="30">
        <f t="shared" si="60"/>
        <v>45590</v>
      </c>
      <c r="K188" s="2">
        <f t="shared" si="61"/>
        <v>13</v>
      </c>
      <c r="L188" s="15">
        <f t="shared" si="62"/>
        <v>13</v>
      </c>
      <c r="M188" s="11">
        <f t="shared" si="54"/>
        <v>1.002025339</v>
      </c>
      <c r="N188" s="11">
        <f t="shared" ca="1" si="55"/>
        <v>1.0073424360000001</v>
      </c>
      <c r="O188" s="15">
        <f t="shared" si="63"/>
        <v>0</v>
      </c>
      <c r="P188" s="13">
        <f t="shared" ca="1" si="56"/>
        <v>1.50227556</v>
      </c>
      <c r="Q188" s="19">
        <f t="shared" si="57"/>
        <v>0</v>
      </c>
      <c r="R188" s="13">
        <f t="shared" si="64"/>
        <v>0</v>
      </c>
      <c r="S188" s="4" t="str">
        <f t="shared" si="65"/>
        <v>A+J=</v>
      </c>
      <c r="T188" s="30">
        <f t="shared" si="66"/>
        <v>45621</v>
      </c>
      <c r="U188" s="3"/>
      <c r="V188" s="72">
        <f>[2]Plan1!$A258</f>
        <v>44672</v>
      </c>
      <c r="W188" s="72" t="str">
        <f>[2]Plan1!$C258</f>
        <v>Tiradentes</v>
      </c>
      <c r="X188" s="65"/>
      <c r="Y188" s="1"/>
      <c r="AA188" s="63"/>
      <c r="AB188" s="63"/>
      <c r="AC188" s="63"/>
      <c r="AD188" s="114"/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</row>
    <row r="189" spans="1:130" x14ac:dyDescent="0.15">
      <c r="A189" s="36">
        <f t="shared" si="58"/>
        <v>45610</v>
      </c>
      <c r="B189" s="14">
        <f t="shared" ca="1" si="67"/>
        <v>206.22263776</v>
      </c>
      <c r="C189" s="6">
        <f t="shared" si="59"/>
        <v>204.6017928</v>
      </c>
      <c r="D189" s="12">
        <f ca="1">IF(A189&lt;$B$1,VLOOKUP(A189,[1]DI!$A$4:$B$15000,2,FALSE),0)</f>
        <v>0.1115</v>
      </c>
      <c r="E189" s="13">
        <f t="shared" ca="1" si="68"/>
        <v>1.00041957</v>
      </c>
      <c r="F189" s="13">
        <f ca="1">(TRUNC(PRODUCT($E$12:$E188),16))</f>
        <v>1.0511859024807</v>
      </c>
      <c r="G189" s="13">
        <f t="shared" ca="1" si="69"/>
        <v>1.0451988491858399</v>
      </c>
      <c r="H189" s="13">
        <f t="shared" ca="1" si="70"/>
        <v>1.0057281499999999</v>
      </c>
      <c r="I189" s="12">
        <f t="shared" si="71"/>
        <v>0.04</v>
      </c>
      <c r="J189" s="30">
        <f t="shared" si="60"/>
        <v>45590</v>
      </c>
      <c r="K189" s="2">
        <f t="shared" si="61"/>
        <v>14</v>
      </c>
      <c r="L189" s="15">
        <f t="shared" si="62"/>
        <v>14</v>
      </c>
      <c r="M189" s="11">
        <f t="shared" si="54"/>
        <v>1.0021813040000001</v>
      </c>
      <c r="N189" s="11">
        <f t="shared" ca="1" si="55"/>
        <v>1.007921949</v>
      </c>
      <c r="O189" s="15">
        <f t="shared" si="63"/>
        <v>0</v>
      </c>
      <c r="P189" s="13">
        <f t="shared" ca="1" si="56"/>
        <v>1.6208449599999999</v>
      </c>
      <c r="Q189" s="19">
        <f t="shared" si="57"/>
        <v>0</v>
      </c>
      <c r="R189" s="13">
        <f t="shared" si="64"/>
        <v>0</v>
      </c>
      <c r="S189" s="4" t="str">
        <f t="shared" si="65"/>
        <v>A+J=</v>
      </c>
      <c r="T189" s="30">
        <f t="shared" si="66"/>
        <v>45621</v>
      </c>
      <c r="U189" s="3"/>
      <c r="V189" s="72">
        <f>[2]Plan1!$A259</f>
        <v>44682</v>
      </c>
      <c r="W189" s="72" t="str">
        <f>[2]Plan1!$C259</f>
        <v>Dia do Trabalho</v>
      </c>
      <c r="X189" s="65"/>
      <c r="Y189" s="1"/>
      <c r="AA189" s="63"/>
      <c r="AB189" s="63"/>
      <c r="AC189" s="63"/>
      <c r="AD189" s="114"/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</row>
    <row r="190" spans="1:130" x14ac:dyDescent="0.15">
      <c r="A190" s="36">
        <f t="shared" si="58"/>
        <v>45611</v>
      </c>
      <c r="B190" s="14">
        <f t="shared" ca="1" si="67"/>
        <v>206.34127386</v>
      </c>
      <c r="C190" s="6">
        <f t="shared" si="59"/>
        <v>204.6017928</v>
      </c>
      <c r="D190" s="12">
        <f ca="1">IF(A190&lt;$B$1,VLOOKUP(A190,[1]DI!$A$4:$B$15000,2,FALSE),0)</f>
        <v>0</v>
      </c>
      <c r="E190" s="13">
        <f t="shared" ca="1" si="68"/>
        <v>1</v>
      </c>
      <c r="F190" s="13">
        <f ca="1">(TRUNC(PRODUCT($E$12:$E189),16))</f>
        <v>1.0516269485498</v>
      </c>
      <c r="G190" s="13">
        <f t="shared" ca="1" si="69"/>
        <v>1.0451988491858399</v>
      </c>
      <c r="H190" s="13">
        <f t="shared" ca="1" si="70"/>
        <v>1.00615012</v>
      </c>
      <c r="I190" s="12">
        <f t="shared" si="71"/>
        <v>0.04</v>
      </c>
      <c r="J190" s="30">
        <f t="shared" si="60"/>
        <v>45590</v>
      </c>
      <c r="K190" s="2">
        <f t="shared" si="61"/>
        <v>14</v>
      </c>
      <c r="L190" s="15">
        <f t="shared" si="62"/>
        <v>15</v>
      </c>
      <c r="M190" s="11">
        <f t="shared" si="54"/>
        <v>1.0023372930000001</v>
      </c>
      <c r="N190" s="11">
        <f t="shared" ca="1" si="55"/>
        <v>1.008501788</v>
      </c>
      <c r="O190" s="15">
        <f t="shared" si="63"/>
        <v>0</v>
      </c>
      <c r="P190" s="13">
        <f t="shared" ca="1" si="56"/>
        <v>1.7394810599999999</v>
      </c>
      <c r="Q190" s="19">
        <f t="shared" si="57"/>
        <v>0</v>
      </c>
      <c r="R190" s="13">
        <f t="shared" si="64"/>
        <v>0</v>
      </c>
      <c r="S190" s="4" t="str">
        <f t="shared" si="65"/>
        <v>A+J=</v>
      </c>
      <c r="T190" s="30">
        <f t="shared" si="66"/>
        <v>45621</v>
      </c>
      <c r="U190" s="3"/>
      <c r="V190" s="72">
        <f>[2]Plan1!$A260</f>
        <v>44728</v>
      </c>
      <c r="W190" s="72" t="str">
        <f>[2]Plan1!$C260</f>
        <v>Corpus Christi</v>
      </c>
      <c r="X190" s="65"/>
      <c r="Y190" s="1"/>
      <c r="AA190" s="63"/>
      <c r="AB190" s="63"/>
      <c r="AC190" s="63"/>
      <c r="AD190" s="114"/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</row>
    <row r="191" spans="1:130" x14ac:dyDescent="0.15">
      <c r="A191" s="36">
        <f t="shared" si="58"/>
        <v>45612</v>
      </c>
      <c r="B191" s="14">
        <f t="shared" ca="1" si="67"/>
        <v>206.34127386</v>
      </c>
      <c r="C191" s="6">
        <f t="shared" si="59"/>
        <v>204.6017928</v>
      </c>
      <c r="D191" s="12">
        <f ca="1">IF(A191&lt;$B$1,VLOOKUP(A191,[1]DI!$A$4:$B$15000,2,FALSE),0)</f>
        <v>0</v>
      </c>
      <c r="E191" s="13">
        <f t="shared" ca="1" si="68"/>
        <v>1</v>
      </c>
      <c r="F191" s="13">
        <f ca="1">(TRUNC(PRODUCT($E$12:$E190),16))</f>
        <v>1.0516269485498</v>
      </c>
      <c r="G191" s="13">
        <f t="shared" ca="1" si="69"/>
        <v>1.0451988491858399</v>
      </c>
      <c r="H191" s="13">
        <f t="shared" ca="1" si="70"/>
        <v>1.00615012</v>
      </c>
      <c r="I191" s="12">
        <f t="shared" si="71"/>
        <v>0.04</v>
      </c>
      <c r="J191" s="30">
        <f t="shared" si="60"/>
        <v>45590</v>
      </c>
      <c r="K191" s="2">
        <f t="shared" si="61"/>
        <v>14</v>
      </c>
      <c r="L191" s="15">
        <f t="shared" si="62"/>
        <v>15</v>
      </c>
      <c r="M191" s="11">
        <f t="shared" si="54"/>
        <v>1.0023372930000001</v>
      </c>
      <c r="N191" s="11">
        <f t="shared" ca="1" si="55"/>
        <v>1.008501788</v>
      </c>
      <c r="O191" s="15">
        <f t="shared" si="63"/>
        <v>0</v>
      </c>
      <c r="P191" s="13">
        <f t="shared" ca="1" si="56"/>
        <v>1.7394810599999999</v>
      </c>
      <c r="Q191" s="19">
        <f t="shared" si="57"/>
        <v>0</v>
      </c>
      <c r="R191" s="13">
        <f t="shared" si="64"/>
        <v>0</v>
      </c>
      <c r="S191" s="4" t="str">
        <f t="shared" si="65"/>
        <v>A+J=</v>
      </c>
      <c r="T191" s="30">
        <f t="shared" si="66"/>
        <v>45621</v>
      </c>
      <c r="U191" s="3"/>
      <c r="V191" s="72">
        <f>[2]Plan1!$A261</f>
        <v>44811</v>
      </c>
      <c r="W191" s="72" t="str">
        <f>[2]Plan1!$C261</f>
        <v>Independência do Brasil</v>
      </c>
      <c r="X191" s="65"/>
      <c r="Y191" s="1"/>
      <c r="AA191" s="63"/>
      <c r="AB191" s="63"/>
      <c r="AC191" s="63"/>
      <c r="AD191" s="114"/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</row>
    <row r="192" spans="1:130" x14ac:dyDescent="0.15">
      <c r="A192" s="36">
        <f t="shared" si="58"/>
        <v>45613</v>
      </c>
      <c r="B192" s="14">
        <f t="shared" ca="1" si="67"/>
        <v>206.34127386</v>
      </c>
      <c r="C192" s="6">
        <f t="shared" si="59"/>
        <v>204.6017928</v>
      </c>
      <c r="D192" s="12">
        <f ca="1">IF(A192&lt;$B$1,VLOOKUP(A192,[1]DI!$A$4:$B$15000,2,FALSE),0)</f>
        <v>0</v>
      </c>
      <c r="E192" s="13">
        <f t="shared" ca="1" si="68"/>
        <v>1</v>
      </c>
      <c r="F192" s="13">
        <f ca="1">(TRUNC(PRODUCT($E$12:$E191),16))</f>
        <v>1.0516269485498</v>
      </c>
      <c r="G192" s="13">
        <f t="shared" ca="1" si="69"/>
        <v>1.0451988491858399</v>
      </c>
      <c r="H192" s="13">
        <f t="shared" ca="1" si="70"/>
        <v>1.00615012</v>
      </c>
      <c r="I192" s="12">
        <f t="shared" si="71"/>
        <v>0.04</v>
      </c>
      <c r="J192" s="30">
        <f t="shared" si="60"/>
        <v>45590</v>
      </c>
      <c r="K192" s="2">
        <f t="shared" si="61"/>
        <v>14</v>
      </c>
      <c r="L192" s="15">
        <f t="shared" si="62"/>
        <v>15</v>
      </c>
      <c r="M192" s="11">
        <f t="shared" si="54"/>
        <v>1.0023372930000001</v>
      </c>
      <c r="N192" s="11">
        <f t="shared" ca="1" si="55"/>
        <v>1.008501788</v>
      </c>
      <c r="O192" s="15">
        <f t="shared" si="63"/>
        <v>0</v>
      </c>
      <c r="P192" s="13">
        <f t="shared" ca="1" si="56"/>
        <v>1.7394810599999999</v>
      </c>
      <c r="Q192" s="19">
        <f t="shared" si="57"/>
        <v>0</v>
      </c>
      <c r="R192" s="13">
        <f t="shared" si="64"/>
        <v>0</v>
      </c>
      <c r="S192" s="4" t="str">
        <f t="shared" si="65"/>
        <v>A+J=</v>
      </c>
      <c r="T192" s="30">
        <f t="shared" si="66"/>
        <v>45621</v>
      </c>
      <c r="U192" s="3"/>
      <c r="V192" s="72">
        <f>[2]Plan1!$A262</f>
        <v>44846</v>
      </c>
      <c r="W192" s="72" t="str">
        <f>[2]Plan1!$C262</f>
        <v>Nossa Sr.a Aparecida - Padroeira do Brasil</v>
      </c>
      <c r="X192" s="65"/>
      <c r="Y192" s="1"/>
      <c r="AA192" s="63"/>
      <c r="AB192" s="63"/>
      <c r="AC192" s="63"/>
      <c r="AD192" s="114"/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</row>
    <row r="193" spans="1:130" ht="12.75" x14ac:dyDescent="0.2">
      <c r="A193" s="53">
        <f t="shared" si="58"/>
        <v>45614</v>
      </c>
      <c r="B193" s="54">
        <f t="shared" ca="1" si="67"/>
        <v>206.34127386</v>
      </c>
      <c r="C193" s="55">
        <f t="shared" si="59"/>
        <v>204.6017928</v>
      </c>
      <c r="D193" s="12">
        <f ca="1">IF(A193&lt;$B$1,VLOOKUP(A193,[1]DI!$A$4:$B$15000,2,FALSE),0)</f>
        <v>0.1115</v>
      </c>
      <c r="E193" s="56">
        <f t="shared" ca="1" si="68"/>
        <v>1.00041957</v>
      </c>
      <c r="F193" s="56">
        <f ca="1">(TRUNC(PRODUCT($E$12:$E192),16))</f>
        <v>1.0516269485498</v>
      </c>
      <c r="G193" s="56">
        <f t="shared" ca="1" si="69"/>
        <v>1.0451988491858399</v>
      </c>
      <c r="H193" s="56">
        <f t="shared" ca="1" si="70"/>
        <v>1.00615012</v>
      </c>
      <c r="I193" s="12">
        <f t="shared" si="71"/>
        <v>0.04</v>
      </c>
      <c r="J193" s="57">
        <f t="shared" si="60"/>
        <v>45590</v>
      </c>
      <c r="K193" s="58">
        <f t="shared" si="61"/>
        <v>15</v>
      </c>
      <c r="L193" s="59">
        <f t="shared" si="62"/>
        <v>15</v>
      </c>
      <c r="M193" s="60">
        <f t="shared" si="54"/>
        <v>1.0023372930000001</v>
      </c>
      <c r="N193" s="60">
        <f t="shared" ca="1" si="55"/>
        <v>1.008501788</v>
      </c>
      <c r="O193" s="59">
        <f t="shared" si="63"/>
        <v>0</v>
      </c>
      <c r="P193" s="56">
        <f t="shared" ca="1" si="56"/>
        <v>1.7394810599999999</v>
      </c>
      <c r="Q193" s="61">
        <f t="shared" si="57"/>
        <v>0</v>
      </c>
      <c r="R193" s="13">
        <f t="shared" si="64"/>
        <v>0</v>
      </c>
      <c r="S193" s="62" t="str">
        <f t="shared" si="65"/>
        <v>A+J=</v>
      </c>
      <c r="T193" s="57">
        <f t="shared" si="66"/>
        <v>45621</v>
      </c>
      <c r="U193" s="3"/>
      <c r="V193" s="72">
        <f>[2]Plan1!$A263</f>
        <v>44867</v>
      </c>
      <c r="W193" s="72" t="str">
        <f>[2]Plan1!$C263</f>
        <v>Finados</v>
      </c>
      <c r="X193" s="65"/>
      <c r="Y193" s="1"/>
      <c r="AA193" s="63"/>
      <c r="AB193" s="63"/>
      <c r="AC193" s="63"/>
      <c r="AD193" s="114"/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</row>
    <row r="194" spans="1:130" x14ac:dyDescent="0.15">
      <c r="A194" s="36">
        <f t="shared" si="58"/>
        <v>45615</v>
      </c>
      <c r="B194" s="14">
        <f t="shared" ca="1" si="67"/>
        <v>206.45997890999999</v>
      </c>
      <c r="C194" s="6">
        <f t="shared" si="59"/>
        <v>204.6017928</v>
      </c>
      <c r="D194" s="12">
        <f ca="1">IF(A194&lt;$B$1,VLOOKUP(A194,[1]DI!$A$4:$B$15000,2,FALSE),0)</f>
        <v>0.1115</v>
      </c>
      <c r="E194" s="13">
        <f t="shared" ca="1" si="68"/>
        <v>1.00041957</v>
      </c>
      <c r="F194" s="13">
        <f ca="1">(TRUNC(PRODUCT($E$12:$E193),16))</f>
        <v>1.0520681796686</v>
      </c>
      <c r="G194" s="13">
        <f t="shared" ca="1" si="69"/>
        <v>1.0451988491858399</v>
      </c>
      <c r="H194" s="13">
        <f t="shared" ca="1" si="70"/>
        <v>1.0065722699999999</v>
      </c>
      <c r="I194" s="12">
        <f t="shared" si="71"/>
        <v>0.04</v>
      </c>
      <c r="J194" s="30">
        <f t="shared" si="60"/>
        <v>45590</v>
      </c>
      <c r="K194" s="2">
        <f t="shared" si="61"/>
        <v>16</v>
      </c>
      <c r="L194" s="15">
        <f t="shared" si="62"/>
        <v>16</v>
      </c>
      <c r="M194" s="11">
        <f t="shared" si="54"/>
        <v>1.0024933069999999</v>
      </c>
      <c r="N194" s="11">
        <f t="shared" ca="1" si="55"/>
        <v>1.0090819639999999</v>
      </c>
      <c r="O194" s="15">
        <f t="shared" si="63"/>
        <v>0</v>
      </c>
      <c r="P194" s="13">
        <f t="shared" ca="1" si="56"/>
        <v>1.8581861099999999</v>
      </c>
      <c r="Q194" s="19">
        <f t="shared" si="57"/>
        <v>0</v>
      </c>
      <c r="R194" s="13">
        <f t="shared" si="64"/>
        <v>0</v>
      </c>
      <c r="S194" s="4" t="str">
        <f t="shared" si="65"/>
        <v>A+J=</v>
      </c>
      <c r="T194" s="30">
        <f t="shared" si="66"/>
        <v>45621</v>
      </c>
      <c r="U194" s="20"/>
      <c r="V194" s="72">
        <f>[2]Plan1!$A264</f>
        <v>44880</v>
      </c>
      <c r="W194" s="72" t="str">
        <f>[2]Plan1!$C264</f>
        <v>Proclamação da República</v>
      </c>
      <c r="X194" s="65"/>
      <c r="Y194" s="1"/>
      <c r="AA194" s="63"/>
      <c r="AB194" s="63"/>
      <c r="AC194" s="63"/>
      <c r="AD194" s="114"/>
      <c r="AE194" s="21"/>
      <c r="AF194" s="20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</row>
    <row r="195" spans="1:130" x14ac:dyDescent="0.15">
      <c r="A195" s="36">
        <f t="shared" si="58"/>
        <v>45616</v>
      </c>
      <c r="B195" s="14">
        <f t="shared" ca="1" si="67"/>
        <v>206.57875271</v>
      </c>
      <c r="C195" s="6">
        <f t="shared" si="59"/>
        <v>204.6017928</v>
      </c>
      <c r="D195" s="12">
        <f ca="1">IF(A195&lt;$B$1,VLOOKUP(A195,[1]DI!$A$4:$B$15000,2,FALSE),0)</f>
        <v>0</v>
      </c>
      <c r="E195" s="13">
        <f t="shared" ca="1" si="68"/>
        <v>1</v>
      </c>
      <c r="F195" s="13">
        <f ca="1">(TRUNC(PRODUCT($E$12:$E194),16))</f>
        <v>1.0525095959147499</v>
      </c>
      <c r="G195" s="13">
        <f t="shared" ca="1" si="69"/>
        <v>1.0451988491858399</v>
      </c>
      <c r="H195" s="13">
        <f t="shared" ca="1" si="70"/>
        <v>1.0069946000000001</v>
      </c>
      <c r="I195" s="12">
        <f t="shared" si="71"/>
        <v>0.04</v>
      </c>
      <c r="J195" s="30">
        <f t="shared" si="60"/>
        <v>45590</v>
      </c>
      <c r="K195" s="2">
        <f t="shared" si="61"/>
        <v>16</v>
      </c>
      <c r="L195" s="15">
        <f t="shared" si="62"/>
        <v>17</v>
      </c>
      <c r="M195" s="11">
        <f t="shared" si="54"/>
        <v>1.002649345</v>
      </c>
      <c r="N195" s="11">
        <f t="shared" ca="1" si="55"/>
        <v>1.0096624759999999</v>
      </c>
      <c r="O195" s="15">
        <f t="shared" si="63"/>
        <v>0</v>
      </c>
      <c r="P195" s="13">
        <f t="shared" ca="1" si="56"/>
        <v>1.9769599099999999</v>
      </c>
      <c r="Q195" s="19">
        <f t="shared" si="57"/>
        <v>0</v>
      </c>
      <c r="R195" s="13">
        <f t="shared" si="64"/>
        <v>0</v>
      </c>
      <c r="S195" s="4" t="str">
        <f t="shared" si="65"/>
        <v>A+J=</v>
      </c>
      <c r="T195" s="30">
        <f t="shared" si="66"/>
        <v>45621</v>
      </c>
      <c r="U195" s="3"/>
      <c r="V195" s="72">
        <f>[2]Plan1!$A265</f>
        <v>44920</v>
      </c>
      <c r="W195" s="72" t="str">
        <f>[2]Plan1!$C265</f>
        <v>Natal</v>
      </c>
      <c r="X195" s="65"/>
      <c r="Y195" s="1"/>
      <c r="AA195" s="63"/>
      <c r="AB195" s="63"/>
      <c r="AC195" s="63"/>
      <c r="AD195" s="114"/>
      <c r="AE195" s="10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</row>
    <row r="196" spans="1:130" x14ac:dyDescent="0.15">
      <c r="A196" s="36">
        <f t="shared" si="58"/>
        <v>45617</v>
      </c>
      <c r="B196" s="14">
        <f t="shared" ca="1" si="67"/>
        <v>206.57875271</v>
      </c>
      <c r="C196" s="6">
        <f t="shared" si="59"/>
        <v>204.6017928</v>
      </c>
      <c r="D196" s="12">
        <f ca="1">IF(A196&lt;$B$1,VLOOKUP(A196,[1]DI!$A$4:$B$15000,2,FALSE),0)</f>
        <v>0.1115</v>
      </c>
      <c r="E196" s="13">
        <f t="shared" ca="1" si="68"/>
        <v>1.00041957</v>
      </c>
      <c r="F196" s="13">
        <f ca="1">(TRUNC(PRODUCT($E$12:$E195),16))</f>
        <v>1.0525095959147499</v>
      </c>
      <c r="G196" s="13">
        <f t="shared" ca="1" si="69"/>
        <v>1.0451988491858399</v>
      </c>
      <c r="H196" s="13">
        <f t="shared" ca="1" si="70"/>
        <v>1.0069946000000001</v>
      </c>
      <c r="I196" s="12">
        <f t="shared" si="71"/>
        <v>0.04</v>
      </c>
      <c r="J196" s="30">
        <f t="shared" si="60"/>
        <v>45590</v>
      </c>
      <c r="K196" s="2">
        <f t="shared" si="61"/>
        <v>17</v>
      </c>
      <c r="L196" s="15">
        <f t="shared" si="62"/>
        <v>17</v>
      </c>
      <c r="M196" s="11">
        <f t="shared" si="54"/>
        <v>1.002649345</v>
      </c>
      <c r="N196" s="11">
        <f t="shared" ca="1" si="55"/>
        <v>1.0096624759999999</v>
      </c>
      <c r="O196" s="15">
        <f t="shared" si="63"/>
        <v>0</v>
      </c>
      <c r="P196" s="13">
        <f t="shared" ca="1" si="56"/>
        <v>1.9769599099999999</v>
      </c>
      <c r="Q196" s="19">
        <f t="shared" si="57"/>
        <v>0</v>
      </c>
      <c r="R196" s="13">
        <f t="shared" si="64"/>
        <v>0</v>
      </c>
      <c r="S196" s="4" t="str">
        <f t="shared" si="65"/>
        <v>A+J=</v>
      </c>
      <c r="T196" s="30">
        <f t="shared" si="66"/>
        <v>45621</v>
      </c>
      <c r="U196" s="3"/>
      <c r="V196" s="72">
        <f>[2]Plan1!$A266</f>
        <v>44927</v>
      </c>
      <c r="W196" s="72" t="str">
        <f>[2]Plan1!$C266</f>
        <v>Confraternização Universal</v>
      </c>
      <c r="X196" s="65"/>
      <c r="Y196" s="1"/>
      <c r="AA196" s="63"/>
      <c r="AB196" s="63"/>
      <c r="AC196" s="63"/>
      <c r="AD196" s="114"/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</row>
    <row r="197" spans="1:130" x14ac:dyDescent="0.15">
      <c r="A197" s="36">
        <f t="shared" si="58"/>
        <v>45618</v>
      </c>
      <c r="B197" s="14">
        <f t="shared" ca="1" si="67"/>
        <v>206.69759341</v>
      </c>
      <c r="C197" s="6">
        <f t="shared" si="59"/>
        <v>204.6017928</v>
      </c>
      <c r="D197" s="12">
        <f ca="1">IF(A197&lt;$B$1,VLOOKUP(A197,[1]DI!$A$4:$B$15000,2,FALSE),0)</f>
        <v>0.1115</v>
      </c>
      <c r="E197" s="13">
        <f t="shared" ca="1" si="68"/>
        <v>1.00041957</v>
      </c>
      <c r="F197" s="13">
        <f ca="1">(TRUNC(PRODUCT($E$12:$E196),16))</f>
        <v>1.05295119736591</v>
      </c>
      <c r="G197" s="13">
        <f t="shared" ca="1" si="69"/>
        <v>1.0451988491858399</v>
      </c>
      <c r="H197" s="13">
        <f t="shared" ca="1" si="70"/>
        <v>1.0074171000000001</v>
      </c>
      <c r="I197" s="12">
        <f t="shared" si="71"/>
        <v>0.04</v>
      </c>
      <c r="J197" s="30">
        <f t="shared" si="60"/>
        <v>45590</v>
      </c>
      <c r="K197" s="2">
        <f t="shared" si="61"/>
        <v>18</v>
      </c>
      <c r="L197" s="15">
        <f t="shared" si="62"/>
        <v>18</v>
      </c>
      <c r="M197" s="11">
        <f t="shared" si="54"/>
        <v>1.0028054070000001</v>
      </c>
      <c r="N197" s="11">
        <f t="shared" ca="1" si="55"/>
        <v>1.0102433150000001</v>
      </c>
      <c r="O197" s="15">
        <f t="shared" si="63"/>
        <v>0</v>
      </c>
      <c r="P197" s="13">
        <f t="shared" ca="1" si="56"/>
        <v>2.09580061</v>
      </c>
      <c r="Q197" s="19">
        <f t="shared" si="57"/>
        <v>0</v>
      </c>
      <c r="R197" s="13">
        <f t="shared" si="64"/>
        <v>0</v>
      </c>
      <c r="S197" s="4" t="str">
        <f t="shared" si="65"/>
        <v>A+J=</v>
      </c>
      <c r="T197" s="30">
        <f t="shared" si="66"/>
        <v>45621</v>
      </c>
      <c r="U197" s="20"/>
      <c r="V197" s="72">
        <f>[2]Plan1!$A267</f>
        <v>44977</v>
      </c>
      <c r="W197" s="72" t="str">
        <f>[2]Plan1!$C267</f>
        <v>Carnaval</v>
      </c>
      <c r="X197" s="65"/>
      <c r="Y197" s="1"/>
      <c r="AA197" s="63"/>
      <c r="AB197" s="63"/>
      <c r="AC197" s="63"/>
      <c r="AD197" s="114"/>
      <c r="AE197" s="21"/>
      <c r="AF197" s="20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</row>
    <row r="198" spans="1:130" x14ac:dyDescent="0.15">
      <c r="A198" s="36">
        <f t="shared" si="58"/>
        <v>45619</v>
      </c>
      <c r="B198" s="14">
        <f t="shared" ca="1" si="67"/>
        <v>206.81650511000001</v>
      </c>
      <c r="C198" s="6">
        <f t="shared" si="59"/>
        <v>204.6017928</v>
      </c>
      <c r="D198" s="12">
        <f ca="1">IF(A198&lt;$B$1,VLOOKUP(A198,[1]DI!$A$4:$B$15000,2,FALSE),0)</f>
        <v>0</v>
      </c>
      <c r="E198" s="13">
        <f t="shared" ca="1" si="68"/>
        <v>1</v>
      </c>
      <c r="F198" s="13">
        <f ca="1">(TRUNC(PRODUCT($E$12:$E197),16))</f>
        <v>1.05339298409979</v>
      </c>
      <c r="G198" s="13">
        <f t="shared" ca="1" si="69"/>
        <v>1.0451988491858399</v>
      </c>
      <c r="H198" s="13">
        <f t="shared" ca="1" si="70"/>
        <v>1.00783979</v>
      </c>
      <c r="I198" s="12">
        <f t="shared" si="71"/>
        <v>0.04</v>
      </c>
      <c r="J198" s="30">
        <f t="shared" si="60"/>
        <v>45590</v>
      </c>
      <c r="K198" s="2">
        <f t="shared" si="61"/>
        <v>18</v>
      </c>
      <c r="L198" s="15">
        <f t="shared" si="62"/>
        <v>19</v>
      </c>
      <c r="M198" s="11">
        <f t="shared" si="54"/>
        <v>1.002961494</v>
      </c>
      <c r="N198" s="11">
        <f t="shared" ca="1" si="55"/>
        <v>1.0108245010000001</v>
      </c>
      <c r="O198" s="15">
        <f t="shared" si="63"/>
        <v>0</v>
      </c>
      <c r="P198" s="13">
        <f t="shared" ca="1" si="56"/>
        <v>2.2147123099999999</v>
      </c>
      <c r="Q198" s="19">
        <f t="shared" si="57"/>
        <v>0</v>
      </c>
      <c r="R198" s="13">
        <f t="shared" si="64"/>
        <v>0</v>
      </c>
      <c r="S198" s="4" t="str">
        <f t="shared" si="65"/>
        <v>A+J=</v>
      </c>
      <c r="T198" s="30">
        <f t="shared" si="66"/>
        <v>45621</v>
      </c>
      <c r="U198" s="3"/>
      <c r="V198" s="72">
        <f>[2]Plan1!$A268</f>
        <v>44978</v>
      </c>
      <c r="W198" s="72" t="str">
        <f>[2]Plan1!$C268</f>
        <v>Carnaval</v>
      </c>
      <c r="X198" s="65"/>
      <c r="Y198" s="1"/>
      <c r="AA198" s="63"/>
      <c r="AB198" s="63"/>
      <c r="AC198" s="63"/>
      <c r="AD198" s="114"/>
      <c r="AE198" s="10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</row>
    <row r="199" spans="1:130" x14ac:dyDescent="0.15">
      <c r="A199" s="36">
        <f t="shared" si="58"/>
        <v>45620</v>
      </c>
      <c r="B199" s="14">
        <f t="shared" ca="1" si="67"/>
        <v>206.81650511000001</v>
      </c>
      <c r="C199" s="6">
        <f t="shared" si="59"/>
        <v>204.6017928</v>
      </c>
      <c r="D199" s="12">
        <f ca="1">IF(A199&lt;$B$1,VLOOKUP(A199,[1]DI!$A$4:$B$15000,2,FALSE),0)</f>
        <v>0</v>
      </c>
      <c r="E199" s="13">
        <f t="shared" ca="1" si="68"/>
        <v>1</v>
      </c>
      <c r="F199" s="13">
        <f ca="1">(TRUNC(PRODUCT($E$12:$E198),16))</f>
        <v>1.05339298409979</v>
      </c>
      <c r="G199" s="13">
        <f t="shared" ca="1" si="69"/>
        <v>1.0451988491858399</v>
      </c>
      <c r="H199" s="13">
        <f t="shared" ca="1" si="70"/>
        <v>1.00783979</v>
      </c>
      <c r="I199" s="12">
        <f t="shared" si="71"/>
        <v>0.04</v>
      </c>
      <c r="J199" s="30">
        <f t="shared" si="60"/>
        <v>45590</v>
      </c>
      <c r="K199" s="2">
        <f t="shared" si="61"/>
        <v>18</v>
      </c>
      <c r="L199" s="15">
        <f t="shared" si="62"/>
        <v>19</v>
      </c>
      <c r="M199" s="11">
        <f t="shared" si="54"/>
        <v>1.002961494</v>
      </c>
      <c r="N199" s="11">
        <f t="shared" ca="1" si="55"/>
        <v>1.0108245010000001</v>
      </c>
      <c r="O199" s="15">
        <f t="shared" si="63"/>
        <v>0</v>
      </c>
      <c r="P199" s="13">
        <f t="shared" ca="1" si="56"/>
        <v>2.2147123099999999</v>
      </c>
      <c r="Q199" s="19">
        <f t="shared" si="57"/>
        <v>0</v>
      </c>
      <c r="R199" s="13">
        <f t="shared" si="64"/>
        <v>0</v>
      </c>
      <c r="S199" s="4" t="str">
        <f t="shared" si="65"/>
        <v>A+J=</v>
      </c>
      <c r="T199" s="30">
        <f t="shared" si="66"/>
        <v>45621</v>
      </c>
      <c r="U199" s="3"/>
      <c r="V199" s="72">
        <f>[2]Plan1!$A269</f>
        <v>45023</v>
      </c>
      <c r="W199" s="72" t="str">
        <f>[2]Plan1!$C269</f>
        <v>Paixão de Cristo</v>
      </c>
      <c r="X199" s="65"/>
      <c r="Y199" s="1"/>
      <c r="AA199" s="63"/>
      <c r="AB199" s="63"/>
      <c r="AC199" s="63"/>
      <c r="AD199" s="114"/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</row>
    <row r="200" spans="1:130" x14ac:dyDescent="0.15">
      <c r="A200" s="36">
        <f t="shared" si="58"/>
        <v>45621</v>
      </c>
      <c r="B200" s="14">
        <f t="shared" ca="1" si="67"/>
        <v>206.81650511000001</v>
      </c>
      <c r="C200" s="6">
        <f t="shared" si="59"/>
        <v>204.6017928</v>
      </c>
      <c r="D200" s="12">
        <f ca="1">IF(A200&lt;$B$1,VLOOKUP(A200,[1]DI!$A$4:$B$15000,2,FALSE),0)</f>
        <v>0.1115</v>
      </c>
      <c r="E200" s="13">
        <f t="shared" ca="1" si="68"/>
        <v>1.00041957</v>
      </c>
      <c r="F200" s="13">
        <f ca="1">(TRUNC(PRODUCT($E$12:$E199),16))</f>
        <v>1.05339298409979</v>
      </c>
      <c r="G200" s="13">
        <f t="shared" ca="1" si="69"/>
        <v>1.0451988491858399</v>
      </c>
      <c r="H200" s="13">
        <f t="shared" ca="1" si="70"/>
        <v>1.00783979</v>
      </c>
      <c r="I200" s="12">
        <f t="shared" si="71"/>
        <v>0.04</v>
      </c>
      <c r="J200" s="30">
        <f t="shared" si="60"/>
        <v>45590</v>
      </c>
      <c r="K200" s="2">
        <f t="shared" si="61"/>
        <v>19</v>
      </c>
      <c r="L200" s="15">
        <f t="shared" si="62"/>
        <v>19</v>
      </c>
      <c r="M200" s="11">
        <f t="shared" si="54"/>
        <v>1.002961494</v>
      </c>
      <c r="N200" s="11">
        <f t="shared" ca="1" si="55"/>
        <v>1.0108245010000001</v>
      </c>
      <c r="O200" s="15">
        <f t="shared" si="63"/>
        <v>7</v>
      </c>
      <c r="P200" s="13">
        <f t="shared" ca="1" si="56"/>
        <v>2.2147123099999999</v>
      </c>
      <c r="Q200" s="19">
        <f t="shared" si="57"/>
        <v>0.39946900000000002</v>
      </c>
      <c r="R200" s="13">
        <f t="shared" si="64"/>
        <v>81.732073560000003</v>
      </c>
      <c r="S200" s="4" t="str">
        <f t="shared" si="65"/>
        <v>A+J=</v>
      </c>
      <c r="T200" s="30">
        <f t="shared" si="66"/>
        <v>45621</v>
      </c>
      <c r="U200" s="3"/>
      <c r="V200" s="72">
        <f>[2]Plan1!$A270</f>
        <v>45037</v>
      </c>
      <c r="W200" s="72" t="str">
        <f>[2]Plan1!$C270</f>
        <v>Tiradentes</v>
      </c>
      <c r="X200" s="65"/>
      <c r="Y200" s="1"/>
      <c r="AA200" s="63"/>
      <c r="AB200" s="63"/>
      <c r="AC200" s="63"/>
      <c r="AD200" s="114"/>
      <c r="AE200" s="10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</row>
    <row r="201" spans="1:130" x14ac:dyDescent="0.15">
      <c r="A201" s="36">
        <f t="shared" si="58"/>
        <v>45622</v>
      </c>
      <c r="B201" s="14">
        <f t="shared" ca="1" si="67"/>
        <v>122.94040434</v>
      </c>
      <c r="C201" s="6">
        <f t="shared" si="59"/>
        <v>122.86971923999999</v>
      </c>
      <c r="D201" s="12">
        <f ca="1">IF(A201&lt;$B$1,VLOOKUP(A201,[1]DI!$A$4:$B$15000,2,FALSE),0)</f>
        <v>0.1115</v>
      </c>
      <c r="E201" s="13">
        <f t="shared" ca="1" si="68"/>
        <v>1.00041957</v>
      </c>
      <c r="F201" s="13">
        <f ca="1">(TRUNC(PRODUCT($E$12:$E200),16))</f>
        <v>1.05383495619412</v>
      </c>
      <c r="G201" s="13">
        <f t="shared" ca="1" si="69"/>
        <v>1.05339298409979</v>
      </c>
      <c r="H201" s="13">
        <f t="shared" ca="1" si="70"/>
        <v>1.00041957</v>
      </c>
      <c r="I201" s="12">
        <f t="shared" si="71"/>
        <v>0.04</v>
      </c>
      <c r="J201" s="30">
        <f t="shared" si="60"/>
        <v>45621</v>
      </c>
      <c r="K201" s="2">
        <f t="shared" si="61"/>
        <v>1</v>
      </c>
      <c r="L201" s="15">
        <f t="shared" si="62"/>
        <v>1</v>
      </c>
      <c r="M201" s="11">
        <f t="shared" si="54"/>
        <v>1.00015565</v>
      </c>
      <c r="N201" s="11">
        <f t="shared" ca="1" si="55"/>
        <v>1.000575285</v>
      </c>
      <c r="O201" s="15">
        <f t="shared" si="63"/>
        <v>0</v>
      </c>
      <c r="P201" s="13">
        <f t="shared" ca="1" si="56"/>
        <v>7.0685100000000001E-2</v>
      </c>
      <c r="Q201" s="19">
        <f t="shared" si="57"/>
        <v>0</v>
      </c>
      <c r="R201" s="13">
        <f t="shared" si="64"/>
        <v>0</v>
      </c>
      <c r="S201" s="4" t="str">
        <f t="shared" si="65"/>
        <v>A+J=</v>
      </c>
      <c r="T201" s="30">
        <f t="shared" si="66"/>
        <v>45644</v>
      </c>
      <c r="U201" s="3"/>
      <c r="V201" s="72">
        <f>[2]Plan1!$A271</f>
        <v>45047</v>
      </c>
      <c r="W201" s="72" t="str">
        <f>[2]Plan1!$C271</f>
        <v>Dia do Trabalho</v>
      </c>
      <c r="X201" s="65"/>
      <c r="Y201" s="1"/>
      <c r="Z201" s="24"/>
      <c r="AA201" s="63"/>
      <c r="AB201" s="63"/>
      <c r="AC201" s="63"/>
      <c r="AD201" s="114"/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</row>
    <row r="202" spans="1:130" x14ac:dyDescent="0.15">
      <c r="A202" s="36">
        <f t="shared" si="58"/>
        <v>45623</v>
      </c>
      <c r="B202" s="14">
        <f t="shared" ca="1" si="67"/>
        <v>123.01113061</v>
      </c>
      <c r="C202" s="6">
        <f t="shared" si="59"/>
        <v>122.86971923999999</v>
      </c>
      <c r="D202" s="12">
        <f ca="1">IF(A202&lt;$B$1,VLOOKUP(A202,[1]DI!$A$4:$B$15000,2,FALSE),0)</f>
        <v>0.1115</v>
      </c>
      <c r="E202" s="13">
        <f t="shared" ca="1" si="68"/>
        <v>1.00041957</v>
      </c>
      <c r="F202" s="13">
        <f ca="1">(TRUNC(PRODUCT($E$12:$E201),16))</f>
        <v>1.05427711372669</v>
      </c>
      <c r="G202" s="13">
        <f t="shared" ca="1" si="69"/>
        <v>1.05339298409979</v>
      </c>
      <c r="H202" s="13">
        <f t="shared" ca="1" si="70"/>
        <v>1.0008393200000001</v>
      </c>
      <c r="I202" s="12">
        <f t="shared" si="71"/>
        <v>0.04</v>
      </c>
      <c r="J202" s="30">
        <f t="shared" si="60"/>
        <v>45621</v>
      </c>
      <c r="K202" s="2">
        <f t="shared" si="61"/>
        <v>2</v>
      </c>
      <c r="L202" s="15">
        <f t="shared" si="62"/>
        <v>2</v>
      </c>
      <c r="M202" s="11">
        <f t="shared" si="54"/>
        <v>1.0003113239999999</v>
      </c>
      <c r="N202" s="11">
        <f t="shared" ca="1" si="55"/>
        <v>1.001150905</v>
      </c>
      <c r="O202" s="15">
        <f t="shared" si="63"/>
        <v>0</v>
      </c>
      <c r="P202" s="13">
        <f t="shared" ca="1" si="56"/>
        <v>0.14141137000000001</v>
      </c>
      <c r="Q202" s="19">
        <f t="shared" si="57"/>
        <v>0</v>
      </c>
      <c r="R202" s="13">
        <f t="shared" si="64"/>
        <v>0</v>
      </c>
      <c r="S202" s="4" t="str">
        <f t="shared" si="65"/>
        <v>A+J=</v>
      </c>
      <c r="T202" s="30">
        <f t="shared" si="66"/>
        <v>45644</v>
      </c>
      <c r="U202" s="3"/>
      <c r="V202" s="72">
        <f>[2]Plan1!$A272</f>
        <v>45085</v>
      </c>
      <c r="W202" s="72" t="str">
        <f>[2]Plan1!$C272</f>
        <v>Corpus Christi</v>
      </c>
      <c r="X202" s="65"/>
      <c r="Y202" s="1"/>
      <c r="Z202" s="24"/>
      <c r="AA202" s="63"/>
      <c r="AB202" s="63"/>
      <c r="AC202" s="63"/>
      <c r="AD202" s="114"/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</row>
    <row r="203" spans="1:130" x14ac:dyDescent="0.15">
      <c r="A203" s="36">
        <f t="shared" si="58"/>
        <v>45624</v>
      </c>
      <c r="B203" s="14">
        <f t="shared" ca="1" si="67"/>
        <v>123.08189680999999</v>
      </c>
      <c r="C203" s="6">
        <f t="shared" si="59"/>
        <v>122.86971923999999</v>
      </c>
      <c r="D203" s="12">
        <f ca="1">IF(A203&lt;$B$1,VLOOKUP(A203,[1]DI!$A$4:$B$15000,2,FALSE),0)</f>
        <v>0.1115</v>
      </c>
      <c r="E203" s="13">
        <f t="shared" ca="1" si="68"/>
        <v>1.00041957</v>
      </c>
      <c r="F203" s="13">
        <f ca="1">(TRUNC(PRODUCT($E$12:$E202),16))</f>
        <v>1.0547194567753</v>
      </c>
      <c r="G203" s="13">
        <f t="shared" ca="1" si="69"/>
        <v>1.05339298409979</v>
      </c>
      <c r="H203" s="13">
        <f t="shared" ca="1" si="70"/>
        <v>1.00125924</v>
      </c>
      <c r="I203" s="12">
        <f t="shared" si="71"/>
        <v>0.04</v>
      </c>
      <c r="J203" s="30">
        <f t="shared" si="60"/>
        <v>45621</v>
      </c>
      <c r="K203" s="2">
        <f t="shared" si="61"/>
        <v>3</v>
      </c>
      <c r="L203" s="15">
        <f t="shared" si="62"/>
        <v>3</v>
      </c>
      <c r="M203" s="11">
        <f t="shared" si="54"/>
        <v>1.000467022</v>
      </c>
      <c r="N203" s="11">
        <f t="shared" ca="1" si="55"/>
        <v>1.0017268500000001</v>
      </c>
      <c r="O203" s="15">
        <f t="shared" si="63"/>
        <v>0</v>
      </c>
      <c r="P203" s="13">
        <f t="shared" ca="1" si="56"/>
        <v>0.21217757000000001</v>
      </c>
      <c r="Q203" s="19">
        <f t="shared" si="57"/>
        <v>0</v>
      </c>
      <c r="R203" s="13">
        <f t="shared" si="64"/>
        <v>0</v>
      </c>
      <c r="S203" s="4" t="str">
        <f t="shared" si="65"/>
        <v>A+J=</v>
      </c>
      <c r="T203" s="30">
        <f t="shared" si="66"/>
        <v>45644</v>
      </c>
      <c r="U203" s="3"/>
      <c r="V203" s="72">
        <f>[2]Plan1!$A273</f>
        <v>45176</v>
      </c>
      <c r="W203" s="72" t="str">
        <f>[2]Plan1!$C273</f>
        <v>Independência do Brasil</v>
      </c>
      <c r="X203" s="65"/>
      <c r="Y203" s="1"/>
      <c r="Z203" s="24"/>
      <c r="AA203" s="63"/>
      <c r="AB203" s="63"/>
      <c r="AC203" s="63"/>
      <c r="AD203" s="114"/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</row>
    <row r="204" spans="1:130" x14ac:dyDescent="0.15">
      <c r="A204" s="36">
        <f t="shared" si="58"/>
        <v>45625</v>
      </c>
      <c r="B204" s="14">
        <f t="shared" ca="1" si="67"/>
        <v>123.15270428999999</v>
      </c>
      <c r="C204" s="6">
        <f t="shared" si="59"/>
        <v>122.86971923999999</v>
      </c>
      <c r="D204" s="12">
        <f ca="1">IF(A204&lt;$B$1,VLOOKUP(A204,[1]DI!$A$4:$B$15000,2,FALSE),0)</f>
        <v>0.1115</v>
      </c>
      <c r="E204" s="13">
        <f t="shared" ca="1" si="68"/>
        <v>1.00041957</v>
      </c>
      <c r="F204" s="13">
        <f ca="1">(TRUNC(PRODUCT($E$12:$E203),16))</f>
        <v>1.0551619854177801</v>
      </c>
      <c r="G204" s="13">
        <f t="shared" ca="1" si="69"/>
        <v>1.05339298409979</v>
      </c>
      <c r="H204" s="13">
        <f t="shared" ca="1" si="70"/>
        <v>1.0016793399999999</v>
      </c>
      <c r="I204" s="12">
        <f t="shared" si="71"/>
        <v>0.04</v>
      </c>
      <c r="J204" s="30">
        <f t="shared" si="60"/>
        <v>45621</v>
      </c>
      <c r="K204" s="2">
        <f t="shared" si="61"/>
        <v>4</v>
      </c>
      <c r="L204" s="15">
        <f t="shared" si="62"/>
        <v>4</v>
      </c>
      <c r="M204" s="11">
        <f t="shared" ref="M204:M223" si="74">ROUND((I204+1)^(L204/252),9)</f>
        <v>1.000622745</v>
      </c>
      <c r="N204" s="11">
        <f t="shared" ref="N204:N223" ca="1" si="75">ROUND(H204*M204,9)</f>
        <v>1.0023031309999999</v>
      </c>
      <c r="O204" s="15">
        <f t="shared" si="63"/>
        <v>0</v>
      </c>
      <c r="P204" s="13">
        <f t="shared" ref="P204:P223" ca="1" si="76">TRUNC(((N204-1)*C204),8)</f>
        <v>0.28298505000000002</v>
      </c>
      <c r="Q204" s="19">
        <f t="shared" ref="Q204:Q223" si="77">IF($O204&gt;0,VLOOKUP($O204,$V$12:$AB$150,7),0)</f>
        <v>0</v>
      </c>
      <c r="R204" s="13">
        <f t="shared" si="64"/>
        <v>0</v>
      </c>
      <c r="S204" s="4" t="str">
        <f t="shared" si="65"/>
        <v>A+J=</v>
      </c>
      <c r="T204" s="30">
        <f t="shared" si="66"/>
        <v>45644</v>
      </c>
      <c r="U204" s="3"/>
      <c r="V204" s="72">
        <f>[2]Plan1!$A274</f>
        <v>45211</v>
      </c>
      <c r="W204" s="72" t="str">
        <f>[2]Plan1!$C274</f>
        <v>Nossa Sr.a Aparecida - Padroeira do Brasil</v>
      </c>
      <c r="X204" s="65"/>
      <c r="Y204" s="1"/>
      <c r="Z204" s="24"/>
      <c r="AA204" s="63"/>
      <c r="AB204" s="63"/>
      <c r="AC204" s="63"/>
      <c r="AD204" s="114"/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</row>
    <row r="205" spans="1:130" x14ac:dyDescent="0.15">
      <c r="A205" s="36">
        <f t="shared" ref="A205:A224" si="78">(A204+1)</f>
        <v>45626</v>
      </c>
      <c r="B205" s="14">
        <f t="shared" ca="1" si="67"/>
        <v>123.22355171</v>
      </c>
      <c r="C205" s="6">
        <f t="shared" ref="C205:C224" si="79">(C204-R204)</f>
        <v>122.86971923999999</v>
      </c>
      <c r="D205" s="12">
        <f ca="1">IF(A205&lt;$B$1,VLOOKUP(A205,[1]DI!$A$4:$B$15000,2,FALSE),0)</f>
        <v>0</v>
      </c>
      <c r="E205" s="13">
        <f t="shared" ca="1" si="68"/>
        <v>1</v>
      </c>
      <c r="F205" s="13">
        <f ca="1">(TRUNC(PRODUCT($E$12:$E204),16))</f>
        <v>1.0556046997320001</v>
      </c>
      <c r="G205" s="13">
        <f t="shared" ca="1" si="69"/>
        <v>1.05339298409979</v>
      </c>
      <c r="H205" s="13">
        <f t="shared" ca="1" si="70"/>
        <v>1.0020996099999999</v>
      </c>
      <c r="I205" s="12">
        <f t="shared" si="71"/>
        <v>0.04</v>
      </c>
      <c r="J205" s="30">
        <f t="shared" ref="J205:J223" si="80">IF(O204&gt;0,VLOOKUP(O204,V$12:AF$150,2),J204)</f>
        <v>45621</v>
      </c>
      <c r="K205" s="2">
        <f t="shared" ref="K205:K223" si="81">IF(A205&gt;J205,IF(NETWORKDAYS(J205,A205,$V$160:$V$544)-1=0,1,NETWORKDAYS(J205,A205,$V$160:$V$544)-1),0)</f>
        <v>4</v>
      </c>
      <c r="L205" s="15">
        <f t="shared" ref="L205:L223" si="82">IF(AND(K205=1,K204=1),1,IF(K205&gt;0,IF(K205=K204,K205+1,K205),0))</f>
        <v>5</v>
      </c>
      <c r="M205" s="11">
        <f t="shared" si="74"/>
        <v>1.000778492</v>
      </c>
      <c r="N205" s="11">
        <f t="shared" ca="1" si="75"/>
        <v>1.002879737</v>
      </c>
      <c r="O205" s="15">
        <f t="shared" ref="O205:O223" si="83">IF(VLOOKUP(A205,W$12:AD$150,8)=VLOOKUP(A204,W$12:AD$150,8),0,VLOOKUP(A205,W$12:AD$150,8))</f>
        <v>0</v>
      </c>
      <c r="P205" s="13">
        <f t="shared" ca="1" si="76"/>
        <v>0.35383247000000001</v>
      </c>
      <c r="Q205" s="19">
        <f t="shared" si="77"/>
        <v>0</v>
      </c>
      <c r="R205" s="13">
        <f t="shared" ref="R205:R223" si="84">IF(Q205&gt;0,TRUNC(Q205*C205,8),0)</f>
        <v>0</v>
      </c>
      <c r="S205" s="4" t="str">
        <f t="shared" ref="S205:S223" si="85">IF(O204&gt;0,VLOOKUP(O204,V$12:AF$150,10),S204)</f>
        <v>A+J=</v>
      </c>
      <c r="T205" s="30">
        <f t="shared" ref="T205:T223" si="86">IF(O204&gt;0,VLOOKUP(O204,V$12:AF$150,11),T204)</f>
        <v>45644</v>
      </c>
      <c r="U205" s="3"/>
      <c r="V205" s="72">
        <f>[2]Plan1!$A275</f>
        <v>45232</v>
      </c>
      <c r="W205" s="72" t="str">
        <f>[2]Plan1!$C275</f>
        <v>Finados</v>
      </c>
      <c r="X205" s="65"/>
      <c r="Y205" s="1"/>
      <c r="Z205" s="24"/>
      <c r="AA205" s="63"/>
      <c r="AB205" s="63"/>
      <c r="AC205" s="63"/>
      <c r="AD205" s="114"/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</row>
    <row r="206" spans="1:130" x14ac:dyDescent="0.15">
      <c r="A206" s="36">
        <f t="shared" si="78"/>
        <v>45627</v>
      </c>
      <c r="B206" s="14">
        <f t="shared" ref="B206:B223" ca="1" si="87">IF(A206&lt;=TODAY(),C206+P206,IF(AND(A206&gt;TODAY(),A206&lt;=$B$1),IF(VLOOKUP(TODAY(),$A$10:$D$5000,4,FALSE)=0,"n.d",C206+P206),"n.d"))</f>
        <v>123.22355171</v>
      </c>
      <c r="C206" s="6">
        <f t="shared" si="79"/>
        <v>122.86971923999999</v>
      </c>
      <c r="D206" s="12">
        <f ca="1">IF(A206&lt;$B$1,VLOOKUP(A206,[1]DI!$A$4:$B$15000,2,FALSE),0)</f>
        <v>0</v>
      </c>
      <c r="E206" s="13">
        <f t="shared" ref="E206:E223" ca="1" si="88">ROUND(((1+D206)^(1/252)),8)</f>
        <v>1</v>
      </c>
      <c r="F206" s="13">
        <f ca="1">(TRUNC(PRODUCT($E$12:$E205),16))</f>
        <v>1.0556046997320001</v>
      </c>
      <c r="G206" s="13">
        <f t="shared" ref="G206:G223" ca="1" si="89">IF(O205&gt;0,F205,G205)</f>
        <v>1.05339298409979</v>
      </c>
      <c r="H206" s="13">
        <f t="shared" ref="H206:H223" ca="1" si="90">ROUND(F206/G206,8)</f>
        <v>1.0020996099999999</v>
      </c>
      <c r="I206" s="12">
        <f t="shared" ref="I206:I223" si="91">I205</f>
        <v>0.04</v>
      </c>
      <c r="J206" s="30">
        <f t="shared" si="80"/>
        <v>45621</v>
      </c>
      <c r="K206" s="2">
        <f t="shared" si="81"/>
        <v>4</v>
      </c>
      <c r="L206" s="15">
        <f t="shared" si="82"/>
        <v>5</v>
      </c>
      <c r="M206" s="11">
        <f t="shared" si="74"/>
        <v>1.000778492</v>
      </c>
      <c r="N206" s="11">
        <f t="shared" ca="1" si="75"/>
        <v>1.002879737</v>
      </c>
      <c r="O206" s="15">
        <f t="shared" si="83"/>
        <v>0</v>
      </c>
      <c r="P206" s="13">
        <f t="shared" ca="1" si="76"/>
        <v>0.35383247000000001</v>
      </c>
      <c r="Q206" s="19">
        <f t="shared" si="77"/>
        <v>0</v>
      </c>
      <c r="R206" s="13">
        <f t="shared" si="84"/>
        <v>0</v>
      </c>
      <c r="S206" s="4" t="str">
        <f t="shared" si="85"/>
        <v>A+J=</v>
      </c>
      <c r="T206" s="30">
        <f t="shared" si="86"/>
        <v>45644</v>
      </c>
      <c r="U206" s="3"/>
      <c r="V206" s="72">
        <f>[2]Plan1!$A276</f>
        <v>45245</v>
      </c>
      <c r="W206" s="72" t="str">
        <f>[2]Plan1!$C276</f>
        <v>Proclamação da República</v>
      </c>
      <c r="X206" s="65"/>
      <c r="Y206" s="1"/>
      <c r="Z206" s="24"/>
      <c r="AA206" s="63"/>
      <c r="AB206" s="63"/>
      <c r="AC206" s="63"/>
      <c r="AD206" s="114"/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</row>
    <row r="207" spans="1:130" x14ac:dyDescent="0.15">
      <c r="A207" s="36">
        <f t="shared" si="78"/>
        <v>45628</v>
      </c>
      <c r="B207" s="14">
        <f t="shared" ca="1" si="87"/>
        <v>123.22355171</v>
      </c>
      <c r="C207" s="6">
        <f t="shared" si="79"/>
        <v>122.86971923999999</v>
      </c>
      <c r="D207" s="12">
        <f ca="1">IF(A207&lt;$B$1,VLOOKUP(A207,[1]DI!$A$4:$B$15000,2,FALSE),0)</f>
        <v>0.1115</v>
      </c>
      <c r="E207" s="13">
        <f t="shared" ca="1" si="88"/>
        <v>1.00041957</v>
      </c>
      <c r="F207" s="13">
        <f ca="1">(TRUNC(PRODUCT($E$12:$E206),16))</f>
        <v>1.0556046997320001</v>
      </c>
      <c r="G207" s="13">
        <f t="shared" ca="1" si="89"/>
        <v>1.05339298409979</v>
      </c>
      <c r="H207" s="13">
        <f t="shared" ca="1" si="90"/>
        <v>1.0020996099999999</v>
      </c>
      <c r="I207" s="12">
        <f t="shared" si="91"/>
        <v>0.04</v>
      </c>
      <c r="J207" s="30">
        <f t="shared" si="80"/>
        <v>45621</v>
      </c>
      <c r="K207" s="2">
        <f t="shared" si="81"/>
        <v>5</v>
      </c>
      <c r="L207" s="15">
        <f t="shared" si="82"/>
        <v>5</v>
      </c>
      <c r="M207" s="11">
        <f t="shared" si="74"/>
        <v>1.000778492</v>
      </c>
      <c r="N207" s="11">
        <f t="shared" ca="1" si="75"/>
        <v>1.002879737</v>
      </c>
      <c r="O207" s="15">
        <f t="shared" si="83"/>
        <v>0</v>
      </c>
      <c r="P207" s="13">
        <f t="shared" ca="1" si="76"/>
        <v>0.35383247000000001</v>
      </c>
      <c r="Q207" s="19">
        <f t="shared" si="77"/>
        <v>0</v>
      </c>
      <c r="R207" s="13">
        <f t="shared" si="84"/>
        <v>0</v>
      </c>
      <c r="S207" s="4" t="str">
        <f t="shared" si="85"/>
        <v>A+J=</v>
      </c>
      <c r="T207" s="30">
        <f t="shared" si="86"/>
        <v>45644</v>
      </c>
      <c r="U207" s="3"/>
      <c r="V207" s="72">
        <f>[2]Plan1!$A277</f>
        <v>45285</v>
      </c>
      <c r="W207" s="72" t="str">
        <f>[2]Plan1!$C277</f>
        <v>Natal</v>
      </c>
      <c r="X207" s="65"/>
      <c r="Y207" s="1"/>
      <c r="Z207" s="24"/>
      <c r="AA207" s="63"/>
      <c r="AB207" s="63"/>
      <c r="AC207" s="63"/>
      <c r="AD207" s="114"/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</row>
    <row r="208" spans="1:130" x14ac:dyDescent="0.15">
      <c r="A208" s="36">
        <f t="shared" si="78"/>
        <v>45629</v>
      </c>
      <c r="B208" s="14">
        <f t="shared" ca="1" si="87"/>
        <v>123.29444017</v>
      </c>
      <c r="C208" s="6">
        <f t="shared" si="79"/>
        <v>122.86971923999999</v>
      </c>
      <c r="D208" s="12">
        <f ca="1">IF(A208&lt;$B$1,VLOOKUP(A208,[1]DI!$A$4:$B$15000,2,FALSE),0)</f>
        <v>0.1115</v>
      </c>
      <c r="E208" s="13">
        <f t="shared" ca="1" si="88"/>
        <v>1.00041957</v>
      </c>
      <c r="F208" s="13">
        <f ca="1">(TRUNC(PRODUCT($E$12:$E207),16))</f>
        <v>1.05604759979587</v>
      </c>
      <c r="G208" s="13">
        <f t="shared" ca="1" si="89"/>
        <v>1.05339298409979</v>
      </c>
      <c r="H208" s="13">
        <f t="shared" ca="1" si="90"/>
        <v>1.0025200599999999</v>
      </c>
      <c r="I208" s="12">
        <f t="shared" si="91"/>
        <v>0.04</v>
      </c>
      <c r="J208" s="30">
        <f t="shared" si="80"/>
        <v>45621</v>
      </c>
      <c r="K208" s="2">
        <f t="shared" si="81"/>
        <v>6</v>
      </c>
      <c r="L208" s="15">
        <f t="shared" si="82"/>
        <v>6</v>
      </c>
      <c r="M208" s="11">
        <f t="shared" si="74"/>
        <v>1.000934263</v>
      </c>
      <c r="N208" s="11">
        <f t="shared" ca="1" si="75"/>
        <v>1.003456677</v>
      </c>
      <c r="O208" s="15">
        <f t="shared" si="83"/>
        <v>0</v>
      </c>
      <c r="P208" s="13">
        <f t="shared" ca="1" si="76"/>
        <v>0.42472093</v>
      </c>
      <c r="Q208" s="19">
        <f t="shared" si="77"/>
        <v>0</v>
      </c>
      <c r="R208" s="13">
        <f t="shared" si="84"/>
        <v>0</v>
      </c>
      <c r="S208" s="4" t="str">
        <f t="shared" si="85"/>
        <v>A+J=</v>
      </c>
      <c r="T208" s="30">
        <f t="shared" si="86"/>
        <v>45644</v>
      </c>
      <c r="U208" s="3"/>
      <c r="V208" s="72">
        <f>[2]Plan1!$A278</f>
        <v>45292</v>
      </c>
      <c r="W208" s="72" t="str">
        <f>[2]Plan1!$C278</f>
        <v>Confraternização Universal</v>
      </c>
      <c r="X208" s="65"/>
      <c r="Y208" s="1"/>
      <c r="Z208" s="24"/>
      <c r="AA208" s="63"/>
      <c r="AB208" s="63"/>
      <c r="AC208" s="63"/>
      <c r="AD208" s="114"/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</row>
    <row r="209" spans="1:130" x14ac:dyDescent="0.15">
      <c r="A209" s="36">
        <f t="shared" si="78"/>
        <v>45630</v>
      </c>
      <c r="B209" s="14">
        <f t="shared" ca="1" si="87"/>
        <v>123.36537002999999</v>
      </c>
      <c r="C209" s="6">
        <f t="shared" si="79"/>
        <v>122.86971923999999</v>
      </c>
      <c r="D209" s="12">
        <f ca="1">IF(A209&lt;$B$1,VLOOKUP(A209,[1]DI!$A$4:$B$15000,2,FALSE),0)</f>
        <v>0.1115</v>
      </c>
      <c r="E209" s="13">
        <f t="shared" ca="1" si="88"/>
        <v>1.00041957</v>
      </c>
      <c r="F209" s="13">
        <f ca="1">(TRUNC(PRODUCT($E$12:$E208),16))</f>
        <v>1.05649068568731</v>
      </c>
      <c r="G209" s="13">
        <f t="shared" ca="1" si="89"/>
        <v>1.05339298409979</v>
      </c>
      <c r="H209" s="13">
        <f t="shared" ca="1" si="90"/>
        <v>1.00294069</v>
      </c>
      <c r="I209" s="12">
        <f t="shared" si="91"/>
        <v>0.04</v>
      </c>
      <c r="J209" s="30">
        <f t="shared" si="80"/>
        <v>45621</v>
      </c>
      <c r="K209" s="2">
        <f t="shared" si="81"/>
        <v>7</v>
      </c>
      <c r="L209" s="15">
        <f t="shared" si="82"/>
        <v>7</v>
      </c>
      <c r="M209" s="11">
        <f t="shared" si="74"/>
        <v>1.0010900579999999</v>
      </c>
      <c r="N209" s="11">
        <f t="shared" ca="1" si="75"/>
        <v>1.0040339540000001</v>
      </c>
      <c r="O209" s="15">
        <f t="shared" si="83"/>
        <v>0</v>
      </c>
      <c r="P209" s="13">
        <f t="shared" ca="1" si="76"/>
        <v>0.49565079000000001</v>
      </c>
      <c r="Q209" s="19">
        <f t="shared" si="77"/>
        <v>0</v>
      </c>
      <c r="R209" s="13">
        <f t="shared" si="84"/>
        <v>0</v>
      </c>
      <c r="S209" s="4" t="str">
        <f t="shared" si="85"/>
        <v>A+J=</v>
      </c>
      <c r="T209" s="30">
        <f t="shared" si="86"/>
        <v>45644</v>
      </c>
      <c r="U209" s="3"/>
      <c r="V209" s="72">
        <f>[2]Plan1!$A279</f>
        <v>45334</v>
      </c>
      <c r="W209" s="72" t="str">
        <f>[2]Plan1!$C279</f>
        <v>Carnaval</v>
      </c>
      <c r="X209" s="65"/>
      <c r="Y209" s="1"/>
      <c r="Z209" s="24"/>
      <c r="AA209" s="63"/>
      <c r="AB209" s="63"/>
      <c r="AC209" s="63"/>
      <c r="AD209" s="114"/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</row>
    <row r="210" spans="1:130" x14ac:dyDescent="0.15">
      <c r="A210" s="36">
        <f t="shared" si="78"/>
        <v>45631</v>
      </c>
      <c r="B210" s="14">
        <f t="shared" ca="1" si="87"/>
        <v>123.43633969999999</v>
      </c>
      <c r="C210" s="6">
        <f t="shared" si="79"/>
        <v>122.86971923999999</v>
      </c>
      <c r="D210" s="12">
        <f ca="1">IF(A210&lt;$B$1,VLOOKUP(A210,[1]DI!$A$4:$B$15000,2,FALSE),0)</f>
        <v>0.1115</v>
      </c>
      <c r="E210" s="13">
        <f t="shared" ca="1" si="88"/>
        <v>1.00041957</v>
      </c>
      <c r="F210" s="13">
        <f ca="1">(TRUNC(PRODUCT($E$12:$E209),16))</f>
        <v>1.05693395748431</v>
      </c>
      <c r="G210" s="13">
        <f t="shared" ca="1" si="89"/>
        <v>1.05339298409979</v>
      </c>
      <c r="H210" s="13">
        <f t="shared" ca="1" si="90"/>
        <v>1.0033614900000001</v>
      </c>
      <c r="I210" s="12">
        <f t="shared" si="91"/>
        <v>0.04</v>
      </c>
      <c r="J210" s="30">
        <f t="shared" si="80"/>
        <v>45621</v>
      </c>
      <c r="K210" s="2">
        <f t="shared" si="81"/>
        <v>8</v>
      </c>
      <c r="L210" s="15">
        <f t="shared" si="82"/>
        <v>8</v>
      </c>
      <c r="M210" s="11">
        <f t="shared" si="74"/>
        <v>1.0012458769999999</v>
      </c>
      <c r="N210" s="11">
        <f t="shared" ca="1" si="75"/>
        <v>1.0046115550000001</v>
      </c>
      <c r="O210" s="15">
        <f t="shared" si="83"/>
        <v>0</v>
      </c>
      <c r="P210" s="13">
        <f t="shared" ca="1" si="76"/>
        <v>0.56662045999999999</v>
      </c>
      <c r="Q210" s="19">
        <f t="shared" si="77"/>
        <v>0</v>
      </c>
      <c r="R210" s="13">
        <f t="shared" si="84"/>
        <v>0</v>
      </c>
      <c r="S210" s="4" t="str">
        <f t="shared" si="85"/>
        <v>A+J=</v>
      </c>
      <c r="T210" s="30">
        <f t="shared" si="86"/>
        <v>45644</v>
      </c>
      <c r="U210" s="3"/>
      <c r="V210" s="72">
        <f>[2]Plan1!$A280</f>
        <v>45335</v>
      </c>
      <c r="W210" s="72" t="str">
        <f>[2]Plan1!$C280</f>
        <v>Carnaval</v>
      </c>
      <c r="X210" s="73"/>
      <c r="Y210" s="1"/>
      <c r="Z210" s="18"/>
      <c r="AA210" s="63"/>
      <c r="AB210" s="63"/>
      <c r="AC210" s="63"/>
      <c r="AD210" s="114"/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</row>
    <row r="211" spans="1:130" x14ac:dyDescent="0.15">
      <c r="A211" s="36">
        <f t="shared" si="78"/>
        <v>45632</v>
      </c>
      <c r="B211" s="14">
        <f t="shared" ca="1" si="87"/>
        <v>123.50735078</v>
      </c>
      <c r="C211" s="6">
        <f t="shared" si="79"/>
        <v>122.86971923999999</v>
      </c>
      <c r="D211" s="12">
        <f ca="1">IF(A211&lt;$B$1,VLOOKUP(A211,[1]DI!$A$4:$B$15000,2,FALSE),0)</f>
        <v>0.1115</v>
      </c>
      <c r="E211" s="13">
        <f t="shared" ca="1" si="88"/>
        <v>1.00041957</v>
      </c>
      <c r="F211" s="13">
        <f ca="1">(TRUNC(PRODUCT($E$12:$E210),16))</f>
        <v>1.0573774152648501</v>
      </c>
      <c r="G211" s="13">
        <f t="shared" ca="1" si="89"/>
        <v>1.05339298409979</v>
      </c>
      <c r="H211" s="13">
        <f t="shared" ca="1" si="90"/>
        <v>1.00378247</v>
      </c>
      <c r="I211" s="12">
        <f t="shared" si="91"/>
        <v>0.04</v>
      </c>
      <c r="J211" s="30">
        <f t="shared" si="80"/>
        <v>45621</v>
      </c>
      <c r="K211" s="2">
        <f t="shared" si="81"/>
        <v>9</v>
      </c>
      <c r="L211" s="15">
        <f t="shared" si="82"/>
        <v>9</v>
      </c>
      <c r="M211" s="11">
        <f t="shared" si="74"/>
        <v>1.0014017209999999</v>
      </c>
      <c r="N211" s="11">
        <f t="shared" ca="1" si="75"/>
        <v>1.005189493</v>
      </c>
      <c r="O211" s="15">
        <f t="shared" si="83"/>
        <v>0</v>
      </c>
      <c r="P211" s="13">
        <f t="shared" ca="1" si="76"/>
        <v>0.63763154</v>
      </c>
      <c r="Q211" s="19">
        <f t="shared" si="77"/>
        <v>0</v>
      </c>
      <c r="R211" s="13">
        <f t="shared" si="84"/>
        <v>0</v>
      </c>
      <c r="S211" s="4" t="str">
        <f t="shared" si="85"/>
        <v>A+J=</v>
      </c>
      <c r="T211" s="30">
        <f t="shared" si="86"/>
        <v>45644</v>
      </c>
      <c r="U211" s="3"/>
      <c r="V211" s="72">
        <f>[2]Plan1!$A281</f>
        <v>45380</v>
      </c>
      <c r="W211" s="72" t="str">
        <f>[2]Plan1!$C281</f>
        <v>Paixão de Cristo</v>
      </c>
      <c r="X211" s="73"/>
      <c r="Y211" s="1"/>
      <c r="Z211" s="25"/>
      <c r="AA211" s="63"/>
      <c r="AB211" s="63"/>
      <c r="AC211" s="63"/>
      <c r="AD211" s="114"/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</row>
    <row r="212" spans="1:130" x14ac:dyDescent="0.15">
      <c r="A212" s="36">
        <f t="shared" si="78"/>
        <v>45633</v>
      </c>
      <c r="B212" s="14">
        <f t="shared" ca="1" si="87"/>
        <v>123.57840315</v>
      </c>
      <c r="C212" s="6">
        <f t="shared" si="79"/>
        <v>122.86971923999999</v>
      </c>
      <c r="D212" s="12">
        <f ca="1">IF(A212&lt;$B$1,VLOOKUP(A212,[1]DI!$A$4:$B$15000,2,FALSE),0)</f>
        <v>0</v>
      </c>
      <c r="E212" s="13">
        <f t="shared" ca="1" si="88"/>
        <v>1</v>
      </c>
      <c r="F212" s="13">
        <f ca="1">(TRUNC(PRODUCT($E$12:$E211),16))</f>
        <v>1.0578210591069701</v>
      </c>
      <c r="G212" s="13">
        <f t="shared" ca="1" si="89"/>
        <v>1.05339298409979</v>
      </c>
      <c r="H212" s="13">
        <f t="shared" ca="1" si="90"/>
        <v>1.0042036299999999</v>
      </c>
      <c r="I212" s="12">
        <f t="shared" si="91"/>
        <v>0.04</v>
      </c>
      <c r="J212" s="30">
        <f t="shared" si="80"/>
        <v>45621</v>
      </c>
      <c r="K212" s="2">
        <f t="shared" si="81"/>
        <v>9</v>
      </c>
      <c r="L212" s="15">
        <f t="shared" si="82"/>
        <v>10</v>
      </c>
      <c r="M212" s="11">
        <f t="shared" si="74"/>
        <v>1.0015575889999999</v>
      </c>
      <c r="N212" s="11">
        <f t="shared" ca="1" si="75"/>
        <v>1.005767767</v>
      </c>
      <c r="O212" s="15">
        <f t="shared" si="83"/>
        <v>0</v>
      </c>
      <c r="P212" s="13">
        <f t="shared" ca="1" si="76"/>
        <v>0.70868390999999997</v>
      </c>
      <c r="Q212" s="19">
        <f t="shared" si="77"/>
        <v>0</v>
      </c>
      <c r="R212" s="13">
        <f t="shared" si="84"/>
        <v>0</v>
      </c>
      <c r="S212" s="4" t="str">
        <f t="shared" si="85"/>
        <v>A+J=</v>
      </c>
      <c r="T212" s="30">
        <f t="shared" si="86"/>
        <v>45644</v>
      </c>
      <c r="U212" s="3"/>
      <c r="V212" s="72">
        <f>[2]Plan1!$A282</f>
        <v>45403</v>
      </c>
      <c r="W212" s="72" t="str">
        <f>[2]Plan1!$C282</f>
        <v>Tiradentes</v>
      </c>
      <c r="X212" s="65"/>
      <c r="Y212" s="1"/>
      <c r="Z212" s="26"/>
      <c r="AA212" s="63"/>
      <c r="AB212" s="63"/>
      <c r="AC212" s="63"/>
      <c r="AD212" s="114"/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</row>
    <row r="213" spans="1:130" x14ac:dyDescent="0.15">
      <c r="A213" s="36">
        <f t="shared" si="78"/>
        <v>45634</v>
      </c>
      <c r="B213" s="14">
        <f t="shared" ca="1" si="87"/>
        <v>123.57840315</v>
      </c>
      <c r="C213" s="6">
        <f t="shared" si="79"/>
        <v>122.86971923999999</v>
      </c>
      <c r="D213" s="12">
        <f ca="1">IF(A213&lt;$B$1,VLOOKUP(A213,[1]DI!$A$4:$B$15000,2,FALSE),0)</f>
        <v>0</v>
      </c>
      <c r="E213" s="13">
        <f t="shared" ca="1" si="88"/>
        <v>1</v>
      </c>
      <c r="F213" s="13">
        <f ca="1">(TRUNC(PRODUCT($E$12:$E212),16))</f>
        <v>1.0578210591069701</v>
      </c>
      <c r="G213" s="13">
        <f t="shared" ca="1" si="89"/>
        <v>1.05339298409979</v>
      </c>
      <c r="H213" s="13">
        <f t="shared" ca="1" si="90"/>
        <v>1.0042036299999999</v>
      </c>
      <c r="I213" s="12">
        <f t="shared" si="91"/>
        <v>0.04</v>
      </c>
      <c r="J213" s="30">
        <f t="shared" si="80"/>
        <v>45621</v>
      </c>
      <c r="K213" s="2">
        <f t="shared" si="81"/>
        <v>9</v>
      </c>
      <c r="L213" s="15">
        <f t="shared" si="82"/>
        <v>10</v>
      </c>
      <c r="M213" s="11">
        <f t="shared" si="74"/>
        <v>1.0015575889999999</v>
      </c>
      <c r="N213" s="11">
        <f t="shared" ca="1" si="75"/>
        <v>1.005767767</v>
      </c>
      <c r="O213" s="15">
        <f t="shared" si="83"/>
        <v>0</v>
      </c>
      <c r="P213" s="13">
        <f t="shared" ca="1" si="76"/>
        <v>0.70868390999999997</v>
      </c>
      <c r="Q213" s="19">
        <f t="shared" si="77"/>
        <v>0</v>
      </c>
      <c r="R213" s="13">
        <f t="shared" si="84"/>
        <v>0</v>
      </c>
      <c r="S213" s="4" t="str">
        <f t="shared" si="85"/>
        <v>A+J=</v>
      </c>
      <c r="T213" s="30">
        <f t="shared" si="86"/>
        <v>45644</v>
      </c>
      <c r="U213" s="3"/>
      <c r="V213" s="72">
        <f>[2]Plan1!$A283</f>
        <v>45413</v>
      </c>
      <c r="W213" s="72" t="str">
        <f>[2]Plan1!$C283</f>
        <v>Dia do Trabalho</v>
      </c>
      <c r="X213" s="65"/>
      <c r="Y213" s="1"/>
      <c r="Z213" s="26"/>
      <c r="AA213" s="63"/>
      <c r="AB213" s="63"/>
      <c r="AC213" s="63"/>
      <c r="AD213" s="114"/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</row>
    <row r="214" spans="1:130" x14ac:dyDescent="0.15">
      <c r="A214" s="36">
        <f t="shared" si="78"/>
        <v>45635</v>
      </c>
      <c r="B214" s="14">
        <f t="shared" ca="1" si="87"/>
        <v>123.57840315</v>
      </c>
      <c r="C214" s="6">
        <f t="shared" si="79"/>
        <v>122.86971923999999</v>
      </c>
      <c r="D214" s="12">
        <f ca="1">IF(A214&lt;$B$1,VLOOKUP(A214,[1]DI!$A$4:$B$15000,2,FALSE),0)</f>
        <v>0.1115</v>
      </c>
      <c r="E214" s="13">
        <f t="shared" ca="1" si="88"/>
        <v>1.00041957</v>
      </c>
      <c r="F214" s="13">
        <f ca="1">(TRUNC(PRODUCT($E$12:$E213),16))</f>
        <v>1.0578210591069701</v>
      </c>
      <c r="G214" s="13">
        <f t="shared" ca="1" si="89"/>
        <v>1.05339298409979</v>
      </c>
      <c r="H214" s="13">
        <f t="shared" ca="1" si="90"/>
        <v>1.0042036299999999</v>
      </c>
      <c r="I214" s="12">
        <f t="shared" si="91"/>
        <v>0.04</v>
      </c>
      <c r="J214" s="30">
        <f t="shared" si="80"/>
        <v>45621</v>
      </c>
      <c r="K214" s="2">
        <f t="shared" si="81"/>
        <v>10</v>
      </c>
      <c r="L214" s="15">
        <f t="shared" si="82"/>
        <v>10</v>
      </c>
      <c r="M214" s="11">
        <f t="shared" si="74"/>
        <v>1.0015575889999999</v>
      </c>
      <c r="N214" s="11">
        <f t="shared" ca="1" si="75"/>
        <v>1.005767767</v>
      </c>
      <c r="O214" s="15">
        <f t="shared" si="83"/>
        <v>0</v>
      </c>
      <c r="P214" s="13">
        <f t="shared" ca="1" si="76"/>
        <v>0.70868390999999997</v>
      </c>
      <c r="Q214" s="19">
        <f t="shared" si="77"/>
        <v>0</v>
      </c>
      <c r="R214" s="13">
        <f t="shared" si="84"/>
        <v>0</v>
      </c>
      <c r="S214" s="4" t="str">
        <f t="shared" si="85"/>
        <v>A+J=</v>
      </c>
      <c r="T214" s="30">
        <f t="shared" si="86"/>
        <v>45644</v>
      </c>
      <c r="U214" s="3"/>
      <c r="V214" s="72">
        <f>[2]Plan1!$A284</f>
        <v>45442</v>
      </c>
      <c r="W214" s="72" t="str">
        <f>[2]Plan1!$C284</f>
        <v>Corpus Christi</v>
      </c>
      <c r="X214" s="65"/>
      <c r="Y214" s="1"/>
      <c r="Z214" s="26"/>
      <c r="AA214" s="63"/>
      <c r="AB214" s="63"/>
      <c r="AC214" s="63"/>
      <c r="AD214" s="114"/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</row>
    <row r="215" spans="1:130" x14ac:dyDescent="0.15">
      <c r="A215" s="36">
        <f t="shared" si="78"/>
        <v>45636</v>
      </c>
      <c r="B215" s="14">
        <f t="shared" ca="1" si="87"/>
        <v>123.64949557</v>
      </c>
      <c r="C215" s="6">
        <f t="shared" si="79"/>
        <v>122.86971923999999</v>
      </c>
      <c r="D215" s="12">
        <f ca="1">IF(A215&lt;$B$1,VLOOKUP(A215,[1]DI!$A$4:$B$15000,2,FALSE),0)</f>
        <v>0.1115</v>
      </c>
      <c r="E215" s="13">
        <f t="shared" ca="1" si="88"/>
        <v>1.00041957</v>
      </c>
      <c r="F215" s="13">
        <f ca="1">(TRUNC(PRODUCT($E$12:$E214),16))</f>
        <v>1.0582648890887401</v>
      </c>
      <c r="G215" s="13">
        <f t="shared" ca="1" si="89"/>
        <v>1.05339298409979</v>
      </c>
      <c r="H215" s="13">
        <f t="shared" ca="1" si="90"/>
        <v>1.0046249599999999</v>
      </c>
      <c r="I215" s="12">
        <f t="shared" si="91"/>
        <v>0.04</v>
      </c>
      <c r="J215" s="30">
        <f t="shared" si="80"/>
        <v>45621</v>
      </c>
      <c r="K215" s="2">
        <f t="shared" si="81"/>
        <v>11</v>
      </c>
      <c r="L215" s="15">
        <f t="shared" si="82"/>
        <v>11</v>
      </c>
      <c r="M215" s="11">
        <f t="shared" si="74"/>
        <v>1.001713482</v>
      </c>
      <c r="N215" s="11">
        <f t="shared" ca="1" si="75"/>
        <v>1.0063463669999999</v>
      </c>
      <c r="O215" s="15">
        <f t="shared" si="83"/>
        <v>0</v>
      </c>
      <c r="P215" s="13">
        <f t="shared" ca="1" si="76"/>
        <v>0.77977633000000002</v>
      </c>
      <c r="Q215" s="19">
        <f t="shared" si="77"/>
        <v>0</v>
      </c>
      <c r="R215" s="13">
        <f t="shared" si="84"/>
        <v>0</v>
      </c>
      <c r="S215" s="4" t="str">
        <f t="shared" si="85"/>
        <v>A+J=</v>
      </c>
      <c r="T215" s="30">
        <f t="shared" si="86"/>
        <v>45644</v>
      </c>
      <c r="U215" s="3"/>
      <c r="V215" s="72">
        <f>[2]Plan1!$A285</f>
        <v>45542</v>
      </c>
      <c r="W215" s="72" t="str">
        <f>[2]Plan1!$C285</f>
        <v>Independência do Brasil</v>
      </c>
      <c r="X215" s="65"/>
      <c r="Y215" s="1"/>
      <c r="Z215" s="26"/>
      <c r="AA215" s="63"/>
      <c r="AB215" s="63"/>
      <c r="AC215" s="63"/>
      <c r="AD215" s="114"/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</row>
    <row r="216" spans="1:130" x14ac:dyDescent="0.15">
      <c r="A216" s="36">
        <f t="shared" si="78"/>
        <v>45637</v>
      </c>
      <c r="B216" s="14">
        <f t="shared" ca="1" si="87"/>
        <v>123.72062914999999</v>
      </c>
      <c r="C216" s="6">
        <f t="shared" si="79"/>
        <v>122.86971923999999</v>
      </c>
      <c r="D216" s="12">
        <f ca="1">IF(A216&lt;$B$1,VLOOKUP(A216,[1]DI!$A$4:$B$15000,2,FALSE),0)</f>
        <v>0.1115</v>
      </c>
      <c r="E216" s="13">
        <f t="shared" ca="1" si="88"/>
        <v>1.00041957</v>
      </c>
      <c r="F216" s="13">
        <f ca="1">(TRUNC(PRODUCT($E$12:$E215),16))</f>
        <v>1.0587089052882599</v>
      </c>
      <c r="G216" s="13">
        <f t="shared" ca="1" si="89"/>
        <v>1.05339298409979</v>
      </c>
      <c r="H216" s="13">
        <f t="shared" ca="1" si="90"/>
        <v>1.0050464699999999</v>
      </c>
      <c r="I216" s="12">
        <f t="shared" si="91"/>
        <v>0.04</v>
      </c>
      <c r="J216" s="30">
        <f t="shared" si="80"/>
        <v>45621</v>
      </c>
      <c r="K216" s="2">
        <f t="shared" si="81"/>
        <v>12</v>
      </c>
      <c r="L216" s="15">
        <f t="shared" si="82"/>
        <v>12</v>
      </c>
      <c r="M216" s="11">
        <f t="shared" si="74"/>
        <v>1.001869398</v>
      </c>
      <c r="N216" s="11">
        <f t="shared" ca="1" si="75"/>
        <v>1.006925302</v>
      </c>
      <c r="O216" s="15">
        <f t="shared" si="83"/>
        <v>0</v>
      </c>
      <c r="P216" s="13">
        <f t="shared" ca="1" si="76"/>
        <v>0.85090991000000005</v>
      </c>
      <c r="Q216" s="19">
        <f t="shared" si="77"/>
        <v>0</v>
      </c>
      <c r="R216" s="13">
        <f t="shared" si="84"/>
        <v>0</v>
      </c>
      <c r="S216" s="4" t="str">
        <f t="shared" si="85"/>
        <v>A+J=</v>
      </c>
      <c r="T216" s="30">
        <f t="shared" si="86"/>
        <v>45644</v>
      </c>
      <c r="U216" s="3"/>
      <c r="V216" s="72">
        <f>[2]Plan1!$A286</f>
        <v>45577</v>
      </c>
      <c r="W216" s="72" t="str">
        <f>[2]Plan1!$C286</f>
        <v>Nossa Sr.a Aparecida - Padroeira do Brasil</v>
      </c>
      <c r="X216" s="65"/>
      <c r="Y216" s="1"/>
      <c r="Z216" s="26"/>
      <c r="AA216" s="63"/>
      <c r="AB216" s="63"/>
      <c r="AC216" s="63"/>
      <c r="AD216" s="114"/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</row>
    <row r="217" spans="1:130" x14ac:dyDescent="0.15">
      <c r="A217" s="36">
        <f t="shared" si="78"/>
        <v>45638</v>
      </c>
      <c r="B217" s="14">
        <f t="shared" ca="1" si="87"/>
        <v>123.79180414</v>
      </c>
      <c r="C217" s="6">
        <f t="shared" si="79"/>
        <v>122.86971923999999</v>
      </c>
      <c r="D217" s="12">
        <f ca="1">IF(A217&lt;$B$1,VLOOKUP(A217,[1]DI!$A$4:$B$15000,2,FALSE),0)</f>
        <v>0.1215</v>
      </c>
      <c r="E217" s="13">
        <f t="shared" ca="1" si="88"/>
        <v>1.00045513</v>
      </c>
      <c r="F217" s="13">
        <f ca="1">(TRUNC(PRODUCT($E$12:$E216),16))</f>
        <v>1.05915310778365</v>
      </c>
      <c r="G217" s="13">
        <f t="shared" ca="1" si="89"/>
        <v>1.05339298409979</v>
      </c>
      <c r="H217" s="13">
        <f t="shared" ca="1" si="90"/>
        <v>1.0054681599999999</v>
      </c>
      <c r="I217" s="12">
        <f t="shared" si="91"/>
        <v>0.04</v>
      </c>
      <c r="J217" s="30">
        <f t="shared" si="80"/>
        <v>45621</v>
      </c>
      <c r="K217" s="2">
        <f t="shared" si="81"/>
        <v>13</v>
      </c>
      <c r="L217" s="15">
        <f t="shared" si="82"/>
        <v>13</v>
      </c>
      <c r="M217" s="11">
        <f t="shared" si="74"/>
        <v>1.002025339</v>
      </c>
      <c r="N217" s="11">
        <f t="shared" ca="1" si="75"/>
        <v>1.0075045739999999</v>
      </c>
      <c r="O217" s="15">
        <f t="shared" si="83"/>
        <v>0</v>
      </c>
      <c r="P217" s="13">
        <f t="shared" ca="1" si="76"/>
        <v>0.92208489999999999</v>
      </c>
      <c r="Q217" s="19">
        <f t="shared" si="77"/>
        <v>0</v>
      </c>
      <c r="R217" s="13">
        <f t="shared" si="84"/>
        <v>0</v>
      </c>
      <c r="S217" s="4" t="str">
        <f t="shared" si="85"/>
        <v>A+J=</v>
      </c>
      <c r="T217" s="30">
        <f t="shared" si="86"/>
        <v>45644</v>
      </c>
      <c r="U217" s="3"/>
      <c r="V217" s="72">
        <f>[2]Plan1!$A287</f>
        <v>45598</v>
      </c>
      <c r="W217" s="72" t="str">
        <f>[2]Plan1!$C287</f>
        <v>Finados</v>
      </c>
      <c r="X217" s="65"/>
      <c r="Y217" s="1"/>
      <c r="Z217" s="26"/>
      <c r="AA217" s="63"/>
      <c r="AB217" s="63"/>
      <c r="AC217" s="63"/>
      <c r="AD217" s="114"/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</row>
    <row r="218" spans="1:130" x14ac:dyDescent="0.15">
      <c r="A218" s="36">
        <f t="shared" si="78"/>
        <v>45639</v>
      </c>
      <c r="B218" s="14">
        <f t="shared" ca="1" si="87"/>
        <v>123.86742258</v>
      </c>
      <c r="C218" s="6">
        <f t="shared" si="79"/>
        <v>122.86971923999999</v>
      </c>
      <c r="D218" s="12">
        <f ca="1">IF(A218&lt;$B$1,VLOOKUP(A218,[1]DI!$A$4:$B$15000,2,FALSE),0)</f>
        <v>0.1215</v>
      </c>
      <c r="E218" s="13">
        <f t="shared" ca="1" si="88"/>
        <v>1.00045513</v>
      </c>
      <c r="F218" s="13">
        <f ca="1">(TRUNC(PRODUCT($E$12:$E217),16))</f>
        <v>1.05963516013759</v>
      </c>
      <c r="G218" s="13">
        <f t="shared" ca="1" si="89"/>
        <v>1.05339298409979</v>
      </c>
      <c r="H218" s="13">
        <f t="shared" ca="1" si="90"/>
        <v>1.0059257800000001</v>
      </c>
      <c r="I218" s="12">
        <f t="shared" si="91"/>
        <v>0.04</v>
      </c>
      <c r="J218" s="30">
        <f t="shared" si="80"/>
        <v>45621</v>
      </c>
      <c r="K218" s="2">
        <f t="shared" si="81"/>
        <v>14</v>
      </c>
      <c r="L218" s="15">
        <f t="shared" si="82"/>
        <v>14</v>
      </c>
      <c r="M218" s="11">
        <f t="shared" si="74"/>
        <v>1.0021813040000001</v>
      </c>
      <c r="N218" s="11">
        <f t="shared" ca="1" si="75"/>
        <v>1.0081200100000001</v>
      </c>
      <c r="O218" s="15">
        <f t="shared" si="83"/>
        <v>0</v>
      </c>
      <c r="P218" s="13">
        <f t="shared" ca="1" si="76"/>
        <v>0.99770334000000005</v>
      </c>
      <c r="Q218" s="19">
        <f t="shared" si="77"/>
        <v>0</v>
      </c>
      <c r="R218" s="13">
        <f t="shared" si="84"/>
        <v>0</v>
      </c>
      <c r="S218" s="4" t="str">
        <f t="shared" si="85"/>
        <v>A+J=</v>
      </c>
      <c r="T218" s="30">
        <f t="shared" si="86"/>
        <v>45644</v>
      </c>
      <c r="U218" s="3"/>
      <c r="V218" s="72">
        <f>[2]Plan1!$A288</f>
        <v>45611</v>
      </c>
      <c r="W218" s="72" t="str">
        <f>[2]Plan1!$C288</f>
        <v>Proclamação da República</v>
      </c>
      <c r="X218" s="65"/>
      <c r="Y218" s="1"/>
      <c r="Z218" s="26"/>
      <c r="AA218" s="63"/>
      <c r="AB218" s="63"/>
      <c r="AC218" s="63"/>
      <c r="AD218" s="114"/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</row>
    <row r="219" spans="1:130" x14ac:dyDescent="0.15">
      <c r="A219" s="36">
        <f t="shared" si="78"/>
        <v>45640</v>
      </c>
      <c r="B219" s="14">
        <f t="shared" ca="1" si="87"/>
        <v>123.94308735</v>
      </c>
      <c r="C219" s="6">
        <f t="shared" si="79"/>
        <v>122.86971923999999</v>
      </c>
      <c r="D219" s="12">
        <f ca="1">IF(A219&lt;$B$1,VLOOKUP(A219,[1]DI!$A$4:$B$15000,2,FALSE),0)</f>
        <v>0</v>
      </c>
      <c r="E219" s="13">
        <f t="shared" ca="1" si="88"/>
        <v>1</v>
      </c>
      <c r="F219" s="13">
        <f ca="1">(TRUNC(PRODUCT($E$12:$E218),16))</f>
        <v>1.06011743188803</v>
      </c>
      <c r="G219" s="13">
        <f t="shared" ca="1" si="89"/>
        <v>1.05339298409979</v>
      </c>
      <c r="H219" s="13">
        <f t="shared" ca="1" si="90"/>
        <v>1.0063836100000001</v>
      </c>
      <c r="I219" s="12">
        <f t="shared" si="91"/>
        <v>0.04</v>
      </c>
      <c r="J219" s="30">
        <f t="shared" si="80"/>
        <v>45621</v>
      </c>
      <c r="K219" s="2">
        <f t="shared" si="81"/>
        <v>14</v>
      </c>
      <c r="L219" s="15">
        <f t="shared" si="82"/>
        <v>15</v>
      </c>
      <c r="M219" s="11">
        <f t="shared" si="74"/>
        <v>1.0023372930000001</v>
      </c>
      <c r="N219" s="11">
        <f t="shared" ca="1" si="75"/>
        <v>1.0087358230000001</v>
      </c>
      <c r="O219" s="15">
        <f t="shared" si="83"/>
        <v>0</v>
      </c>
      <c r="P219" s="13">
        <f t="shared" ca="1" si="76"/>
        <v>1.0733681100000001</v>
      </c>
      <c r="Q219" s="19">
        <f t="shared" si="77"/>
        <v>0</v>
      </c>
      <c r="R219" s="13">
        <f t="shared" si="84"/>
        <v>0</v>
      </c>
      <c r="S219" s="4" t="str">
        <f t="shared" si="85"/>
        <v>A+J=</v>
      </c>
      <c r="T219" s="30">
        <f t="shared" si="86"/>
        <v>45644</v>
      </c>
      <c r="U219" s="3"/>
      <c r="V219" s="72">
        <f>[2]Plan1!$A289</f>
        <v>45616</v>
      </c>
      <c r="W219" s="72" t="str">
        <f>[2]Plan1!$C289</f>
        <v>Dia Nacional de Zumbi e da Consciência Negra</v>
      </c>
      <c r="X219" s="65"/>
      <c r="Y219" s="1"/>
      <c r="Z219" s="26"/>
      <c r="AA219" s="63"/>
      <c r="AB219" s="63"/>
      <c r="AC219" s="63"/>
      <c r="AD219" s="114"/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</row>
    <row r="220" spans="1:130" x14ac:dyDescent="0.15">
      <c r="A220" s="36">
        <f t="shared" si="78"/>
        <v>45641</v>
      </c>
      <c r="B220" s="14">
        <f t="shared" ca="1" si="87"/>
        <v>123.94308735</v>
      </c>
      <c r="C220" s="6">
        <f t="shared" si="79"/>
        <v>122.86971923999999</v>
      </c>
      <c r="D220" s="12">
        <f ca="1">IF(A220&lt;$B$1,VLOOKUP(A220,[1]DI!$A$4:$B$15000,2,FALSE),0)</f>
        <v>0</v>
      </c>
      <c r="E220" s="13">
        <f t="shared" ca="1" si="88"/>
        <v>1</v>
      </c>
      <c r="F220" s="13">
        <f ca="1">(TRUNC(PRODUCT($E$12:$E219),16))</f>
        <v>1.06011743188803</v>
      </c>
      <c r="G220" s="13">
        <f t="shared" ca="1" si="89"/>
        <v>1.05339298409979</v>
      </c>
      <c r="H220" s="13">
        <f t="shared" ca="1" si="90"/>
        <v>1.0063836100000001</v>
      </c>
      <c r="I220" s="12">
        <f t="shared" si="91"/>
        <v>0.04</v>
      </c>
      <c r="J220" s="30">
        <f t="shared" si="80"/>
        <v>45621</v>
      </c>
      <c r="K220" s="2">
        <f t="shared" si="81"/>
        <v>14</v>
      </c>
      <c r="L220" s="15">
        <f t="shared" si="82"/>
        <v>15</v>
      </c>
      <c r="M220" s="11">
        <f t="shared" si="74"/>
        <v>1.0023372930000001</v>
      </c>
      <c r="N220" s="11">
        <f t="shared" ca="1" si="75"/>
        <v>1.0087358230000001</v>
      </c>
      <c r="O220" s="15">
        <f t="shared" si="83"/>
        <v>0</v>
      </c>
      <c r="P220" s="13">
        <f t="shared" ca="1" si="76"/>
        <v>1.0733681100000001</v>
      </c>
      <c r="Q220" s="19">
        <f t="shared" si="77"/>
        <v>0</v>
      </c>
      <c r="R220" s="13">
        <f t="shared" si="84"/>
        <v>0</v>
      </c>
      <c r="S220" s="4" t="str">
        <f t="shared" si="85"/>
        <v>A+J=</v>
      </c>
      <c r="T220" s="30">
        <f t="shared" si="86"/>
        <v>45644</v>
      </c>
      <c r="U220" s="3"/>
      <c r="V220" s="72">
        <f>[2]Plan1!$A290</f>
        <v>45651</v>
      </c>
      <c r="W220" s="72" t="str">
        <f>[2]Plan1!$C290</f>
        <v>Natal</v>
      </c>
      <c r="X220" s="65"/>
      <c r="Y220" s="1"/>
      <c r="Z220" s="26"/>
      <c r="AA220" s="63"/>
      <c r="AB220" s="63"/>
      <c r="AC220" s="63"/>
      <c r="AD220" s="114"/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</row>
    <row r="221" spans="1:130" x14ac:dyDescent="0.15">
      <c r="A221" s="36">
        <f t="shared" si="78"/>
        <v>45642</v>
      </c>
      <c r="B221" s="14">
        <f t="shared" ca="1" si="87"/>
        <v>123.94308735</v>
      </c>
      <c r="C221" s="6">
        <f t="shared" si="79"/>
        <v>122.86971923999999</v>
      </c>
      <c r="D221" s="12">
        <f ca="1">IF(A221&lt;$B$1,VLOOKUP(A221,[1]DI!$A$4:$B$15000,2,FALSE),0)</f>
        <v>0.1215</v>
      </c>
      <c r="E221" s="13">
        <f t="shared" ca="1" si="88"/>
        <v>1.00045513</v>
      </c>
      <c r="F221" s="13">
        <f ca="1">(TRUNC(PRODUCT($E$12:$E220),16))</f>
        <v>1.06011743188803</v>
      </c>
      <c r="G221" s="13">
        <f t="shared" ca="1" si="89"/>
        <v>1.05339298409979</v>
      </c>
      <c r="H221" s="13">
        <f t="shared" ca="1" si="90"/>
        <v>1.0063836100000001</v>
      </c>
      <c r="I221" s="12">
        <f t="shared" si="91"/>
        <v>0.04</v>
      </c>
      <c r="J221" s="30">
        <f t="shared" si="80"/>
        <v>45621</v>
      </c>
      <c r="K221" s="2">
        <f t="shared" si="81"/>
        <v>15</v>
      </c>
      <c r="L221" s="15">
        <f t="shared" si="82"/>
        <v>15</v>
      </c>
      <c r="M221" s="11">
        <f t="shared" si="74"/>
        <v>1.0023372930000001</v>
      </c>
      <c r="N221" s="11">
        <f t="shared" ca="1" si="75"/>
        <v>1.0087358230000001</v>
      </c>
      <c r="O221" s="15">
        <f t="shared" si="83"/>
        <v>0</v>
      </c>
      <c r="P221" s="13">
        <f t="shared" ca="1" si="76"/>
        <v>1.0733681100000001</v>
      </c>
      <c r="Q221" s="19">
        <f t="shared" si="77"/>
        <v>0</v>
      </c>
      <c r="R221" s="13">
        <f t="shared" si="84"/>
        <v>0</v>
      </c>
      <c r="S221" s="4" t="str">
        <f t="shared" si="85"/>
        <v>A+J=</v>
      </c>
      <c r="T221" s="30">
        <f t="shared" si="86"/>
        <v>45644</v>
      </c>
      <c r="U221" s="3"/>
      <c r="V221" s="72">
        <f>[2]Plan1!$A291</f>
        <v>45658</v>
      </c>
      <c r="W221" s="72" t="str">
        <f>[2]Plan1!$C291</f>
        <v>Confraternização Universal</v>
      </c>
      <c r="X221" s="65"/>
      <c r="Y221" s="1"/>
      <c r="Z221" s="26"/>
      <c r="AA221" s="63"/>
      <c r="AB221" s="63"/>
      <c r="AC221" s="63"/>
      <c r="AD221" s="114"/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</row>
    <row r="222" spans="1:130" x14ac:dyDescent="0.15">
      <c r="A222" s="36">
        <f t="shared" si="78"/>
        <v>45643</v>
      </c>
      <c r="B222" s="14">
        <f t="shared" ca="1" si="87"/>
        <v>124.01879746</v>
      </c>
      <c r="C222" s="6">
        <f t="shared" si="79"/>
        <v>122.86971923999999</v>
      </c>
      <c r="D222" s="12">
        <v>0.1215</v>
      </c>
      <c r="E222" s="13">
        <f t="shared" si="88"/>
        <v>1.00045513</v>
      </c>
      <c r="F222" s="13">
        <f ca="1">(TRUNC(PRODUCT($E$12:$E221),16))</f>
        <v>1.0605999231348</v>
      </c>
      <c r="G222" s="13">
        <f t="shared" ca="1" si="89"/>
        <v>1.05339298409979</v>
      </c>
      <c r="H222" s="13">
        <f t="shared" ca="1" si="90"/>
        <v>1.00684164</v>
      </c>
      <c r="I222" s="12">
        <f t="shared" si="91"/>
        <v>0.04</v>
      </c>
      <c r="J222" s="30">
        <f t="shared" si="80"/>
        <v>45621</v>
      </c>
      <c r="K222" s="2">
        <f t="shared" si="81"/>
        <v>16</v>
      </c>
      <c r="L222" s="15">
        <f t="shared" si="82"/>
        <v>16</v>
      </c>
      <c r="M222" s="11">
        <f t="shared" si="74"/>
        <v>1.0024933069999999</v>
      </c>
      <c r="N222" s="11">
        <f t="shared" ca="1" si="75"/>
        <v>1.009352005</v>
      </c>
      <c r="O222" s="15">
        <f t="shared" si="83"/>
        <v>0</v>
      </c>
      <c r="P222" s="13">
        <f t="shared" ca="1" si="76"/>
        <v>1.14907822</v>
      </c>
      <c r="Q222" s="19">
        <f t="shared" si="77"/>
        <v>0</v>
      </c>
      <c r="R222" s="13">
        <f t="shared" si="84"/>
        <v>0</v>
      </c>
      <c r="S222" s="4" t="str">
        <f t="shared" si="85"/>
        <v>A+J=</v>
      </c>
      <c r="T222" s="30">
        <f t="shared" si="86"/>
        <v>45644</v>
      </c>
      <c r="U222" s="3"/>
      <c r="V222" s="72">
        <f>[2]Plan1!$A292</f>
        <v>45719</v>
      </c>
      <c r="W222" s="72" t="str">
        <f>[2]Plan1!$C292</f>
        <v>Carnaval</v>
      </c>
      <c r="X222" s="65"/>
      <c r="Y222" s="1"/>
      <c r="Z222" s="26"/>
      <c r="AA222" s="63"/>
      <c r="AB222" s="63"/>
      <c r="AC222" s="63"/>
      <c r="AD222" s="114"/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</row>
    <row r="223" spans="1:130" x14ac:dyDescent="0.15">
      <c r="A223" s="36">
        <f t="shared" si="78"/>
        <v>45644</v>
      </c>
      <c r="B223" s="14">
        <f t="shared" ca="1" si="87"/>
        <v>124.09455525</v>
      </c>
      <c r="C223" s="6">
        <f t="shared" si="79"/>
        <v>122.86971923999999</v>
      </c>
      <c r="D223" s="12">
        <f ca="1">IF(A223&lt;$B$1,VLOOKUP(A223,[1]DI!$A$4:$B$15000,2,FALSE),0)</f>
        <v>0.1215</v>
      </c>
      <c r="E223" s="13">
        <f t="shared" ca="1" si="88"/>
        <v>1.00045513</v>
      </c>
      <c r="F223" s="13">
        <f ca="1">(TRUNC(PRODUCT($E$12:$E222),16))</f>
        <v>1.0610826339778201</v>
      </c>
      <c r="G223" s="13">
        <f t="shared" ca="1" si="89"/>
        <v>1.05339298409979</v>
      </c>
      <c r="H223" s="13">
        <f t="shared" ca="1" si="90"/>
        <v>1.0072998900000001</v>
      </c>
      <c r="I223" s="12">
        <f t="shared" si="91"/>
        <v>0.04</v>
      </c>
      <c r="J223" s="30">
        <f t="shared" si="80"/>
        <v>45621</v>
      </c>
      <c r="K223" s="2">
        <f t="shared" si="81"/>
        <v>17</v>
      </c>
      <c r="L223" s="15">
        <f t="shared" si="82"/>
        <v>17</v>
      </c>
      <c r="M223" s="11">
        <f t="shared" si="74"/>
        <v>1.002649345</v>
      </c>
      <c r="N223" s="11">
        <f t="shared" ca="1" si="75"/>
        <v>1.009968575</v>
      </c>
      <c r="O223" s="15">
        <f t="shared" si="83"/>
        <v>8</v>
      </c>
      <c r="P223" s="13">
        <f t="shared" ca="1" si="76"/>
        <v>1.22483601</v>
      </c>
      <c r="Q223" s="19">
        <f t="shared" si="77"/>
        <v>1</v>
      </c>
      <c r="R223" s="13">
        <f t="shared" si="84"/>
        <v>122.86971923999999</v>
      </c>
      <c r="S223" s="4" t="str">
        <f t="shared" si="85"/>
        <v>A+J=</v>
      </c>
      <c r="T223" s="30">
        <f t="shared" si="86"/>
        <v>45644</v>
      </c>
      <c r="U223" s="3"/>
      <c r="V223" s="72">
        <f>[2]Plan1!$A293</f>
        <v>45720</v>
      </c>
      <c r="W223" s="72" t="str">
        <f>[2]Plan1!$C293</f>
        <v>Carnaval</v>
      </c>
      <c r="X223" s="65"/>
      <c r="Y223" s="1"/>
      <c r="Z223" s="26"/>
      <c r="AA223" s="63"/>
      <c r="AB223" s="63"/>
      <c r="AC223" s="63"/>
      <c r="AD223" s="65"/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</row>
    <row r="224" spans="1:130" x14ac:dyDescent="0.15">
      <c r="A224" s="36">
        <f t="shared" si="78"/>
        <v>45645</v>
      </c>
      <c r="B224" s="14"/>
      <c r="C224" s="6">
        <f t="shared" si="79"/>
        <v>0</v>
      </c>
      <c r="D224" s="12"/>
      <c r="E224" s="13"/>
      <c r="F224" s="13"/>
      <c r="G224" s="13"/>
      <c r="H224" s="13"/>
      <c r="I224" s="12"/>
      <c r="J224" s="30"/>
      <c r="K224" s="2"/>
      <c r="L224" s="15"/>
      <c r="M224" s="11"/>
      <c r="N224" s="11"/>
      <c r="O224" s="15"/>
      <c r="P224" s="13"/>
      <c r="Q224" s="19"/>
      <c r="R224" s="13"/>
      <c r="S224" s="4"/>
      <c r="T224" s="30"/>
      <c r="U224" s="3"/>
      <c r="V224" s="72">
        <f>[2]Plan1!$A294</f>
        <v>45765</v>
      </c>
      <c r="W224" s="72" t="str">
        <f>[2]Plan1!$C294</f>
        <v>Paixão de Cristo</v>
      </c>
      <c r="X224" s="65"/>
      <c r="Y224" s="1"/>
      <c r="Z224" s="26"/>
      <c r="AA224" s="63"/>
      <c r="AB224" s="63"/>
      <c r="AC224" s="63"/>
      <c r="AD224" s="65"/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</row>
    <row r="225" spans="1:130" x14ac:dyDescent="0.15">
      <c r="A225" s="36"/>
      <c r="B225" s="14"/>
      <c r="C225" s="6"/>
      <c r="D225" s="12"/>
      <c r="E225" s="13"/>
      <c r="F225" s="13"/>
      <c r="G225" s="13"/>
      <c r="H225" s="13"/>
      <c r="I225" s="12"/>
      <c r="J225" s="30"/>
      <c r="K225" s="2"/>
      <c r="L225" s="15"/>
      <c r="M225" s="11"/>
      <c r="N225" s="11"/>
      <c r="O225" s="15"/>
      <c r="P225" s="13"/>
      <c r="Q225" s="19"/>
      <c r="R225" s="13"/>
      <c r="S225" s="4"/>
      <c r="T225" s="30"/>
      <c r="U225" s="3"/>
      <c r="V225" s="72">
        <f>[2]Plan1!$A295</f>
        <v>45768</v>
      </c>
      <c r="W225" s="72" t="str">
        <f>[2]Plan1!$C295</f>
        <v>Tiradentes</v>
      </c>
      <c r="X225" s="65"/>
      <c r="Y225" s="1"/>
      <c r="Z225" s="26"/>
      <c r="AA225" s="63"/>
      <c r="AB225" s="63"/>
      <c r="AC225" s="63"/>
      <c r="AD225" s="65"/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</row>
    <row r="226" spans="1:130" x14ac:dyDescent="0.15">
      <c r="A226" s="36"/>
      <c r="B226" s="14"/>
      <c r="C226" s="6"/>
      <c r="D226" s="12"/>
      <c r="E226" s="13"/>
      <c r="F226" s="13"/>
      <c r="G226" s="13"/>
      <c r="H226" s="13"/>
      <c r="I226" s="12"/>
      <c r="J226" s="30"/>
      <c r="K226" s="2"/>
      <c r="L226" s="15"/>
      <c r="M226" s="11"/>
      <c r="N226" s="11"/>
      <c r="O226" s="15"/>
      <c r="P226" s="13"/>
      <c r="Q226" s="19"/>
      <c r="R226" s="13"/>
      <c r="S226" s="4"/>
      <c r="T226" s="30"/>
      <c r="U226" s="3"/>
      <c r="V226" s="72">
        <f>[2]Plan1!$A296</f>
        <v>45778</v>
      </c>
      <c r="W226" s="72" t="str">
        <f>[2]Plan1!$C296</f>
        <v>Dia do Trabalho</v>
      </c>
      <c r="X226" s="65"/>
      <c r="Y226" s="1"/>
      <c r="Z226" s="26"/>
      <c r="AA226" s="63"/>
      <c r="AB226" s="63"/>
      <c r="AC226" s="63"/>
      <c r="AD226" s="65"/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</row>
    <row r="227" spans="1:130" x14ac:dyDescent="0.15">
      <c r="A227" s="36"/>
      <c r="B227" s="14"/>
      <c r="C227" s="6"/>
      <c r="D227" s="12"/>
      <c r="E227" s="13"/>
      <c r="F227" s="13"/>
      <c r="G227" s="13"/>
      <c r="H227" s="13"/>
      <c r="I227" s="12"/>
      <c r="J227" s="30"/>
      <c r="K227" s="2"/>
      <c r="L227" s="15"/>
      <c r="M227" s="11"/>
      <c r="N227" s="11"/>
      <c r="O227" s="15"/>
      <c r="P227" s="13"/>
      <c r="Q227" s="19"/>
      <c r="R227" s="13"/>
      <c r="S227" s="4"/>
      <c r="T227" s="30"/>
      <c r="U227" s="3"/>
      <c r="V227" s="72">
        <f>[2]Plan1!$A297</f>
        <v>45827</v>
      </c>
      <c r="W227" s="72" t="str">
        <f>[2]Plan1!$C297</f>
        <v>Corpus Christi</v>
      </c>
      <c r="X227" s="65"/>
      <c r="Y227" s="1"/>
      <c r="Z227" s="26"/>
      <c r="AA227" s="63"/>
      <c r="AB227" s="63"/>
      <c r="AC227" s="63"/>
      <c r="AD227" s="65"/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</row>
    <row r="228" spans="1:130" x14ac:dyDescent="0.15">
      <c r="A228" s="36"/>
      <c r="B228" s="14"/>
      <c r="C228" s="6"/>
      <c r="D228" s="12"/>
      <c r="E228" s="13"/>
      <c r="F228" s="13"/>
      <c r="G228" s="13"/>
      <c r="H228" s="13"/>
      <c r="I228" s="12"/>
      <c r="J228" s="30"/>
      <c r="K228" s="2"/>
      <c r="L228" s="15"/>
      <c r="M228" s="11"/>
      <c r="N228" s="11"/>
      <c r="O228" s="15"/>
      <c r="P228" s="13"/>
      <c r="Q228" s="19"/>
      <c r="R228" s="13"/>
      <c r="S228" s="4"/>
      <c r="T228" s="30"/>
      <c r="U228" s="3"/>
      <c r="V228" s="72">
        <f>[2]Plan1!$A298</f>
        <v>45907</v>
      </c>
      <c r="W228" s="72" t="str">
        <f>[2]Plan1!$C298</f>
        <v>Independência do Brasil</v>
      </c>
      <c r="X228" s="65"/>
      <c r="Y228" s="1"/>
      <c r="Z228" s="26"/>
      <c r="AA228" s="63"/>
      <c r="AB228" s="63"/>
      <c r="AC228" s="63"/>
      <c r="AD228" s="65"/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</row>
    <row r="229" spans="1:130" x14ac:dyDescent="0.15">
      <c r="A229" s="36"/>
      <c r="B229" s="14"/>
      <c r="C229" s="6"/>
      <c r="D229" s="12"/>
      <c r="E229" s="13"/>
      <c r="F229" s="13"/>
      <c r="G229" s="13"/>
      <c r="H229" s="13"/>
      <c r="I229" s="12"/>
      <c r="J229" s="30"/>
      <c r="K229" s="2"/>
      <c r="L229" s="15"/>
      <c r="M229" s="11"/>
      <c r="N229" s="11"/>
      <c r="O229" s="15"/>
      <c r="P229" s="13"/>
      <c r="Q229" s="19"/>
      <c r="R229" s="13"/>
      <c r="S229" s="4"/>
      <c r="T229" s="30"/>
      <c r="U229" s="3"/>
      <c r="V229" s="72">
        <f>[2]Plan1!$A299</f>
        <v>45942</v>
      </c>
      <c r="W229" s="72" t="str">
        <f>[2]Plan1!$C299</f>
        <v>Nossa Sr.a Aparecida - Padroeira do Brasil</v>
      </c>
      <c r="X229" s="65"/>
      <c r="Y229" s="1"/>
      <c r="Z229" s="26"/>
      <c r="AA229" s="63"/>
      <c r="AB229" s="63"/>
      <c r="AC229" s="63"/>
      <c r="AD229" s="65"/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</row>
    <row r="230" spans="1:130" x14ac:dyDescent="0.15">
      <c r="A230" s="36"/>
      <c r="B230" s="14"/>
      <c r="C230" s="6"/>
      <c r="D230" s="12"/>
      <c r="E230" s="13"/>
      <c r="F230" s="13"/>
      <c r="G230" s="13"/>
      <c r="H230" s="13"/>
      <c r="I230" s="12"/>
      <c r="J230" s="30"/>
      <c r="K230" s="2"/>
      <c r="L230" s="15"/>
      <c r="M230" s="11"/>
      <c r="N230" s="11"/>
      <c r="O230" s="15"/>
      <c r="P230" s="13"/>
      <c r="Q230" s="19"/>
      <c r="R230" s="13"/>
      <c r="S230" s="4"/>
      <c r="T230" s="30"/>
      <c r="U230" s="3"/>
      <c r="V230" s="72">
        <f>[2]Plan1!$A300</f>
        <v>45963</v>
      </c>
      <c r="W230" s="72" t="str">
        <f>[2]Plan1!$C300</f>
        <v>Finados</v>
      </c>
      <c r="X230" s="65"/>
      <c r="Y230" s="1"/>
      <c r="Z230" s="26"/>
      <c r="AA230" s="63"/>
      <c r="AB230" s="63"/>
      <c r="AC230" s="63"/>
      <c r="AD230" s="65"/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</row>
    <row r="231" spans="1:130" x14ac:dyDescent="0.15">
      <c r="A231" s="36"/>
      <c r="B231" s="14"/>
      <c r="C231" s="6"/>
      <c r="D231" s="12"/>
      <c r="E231" s="13"/>
      <c r="F231" s="13"/>
      <c r="G231" s="13"/>
      <c r="H231" s="13"/>
      <c r="I231" s="12"/>
      <c r="J231" s="30"/>
      <c r="K231" s="2"/>
      <c r="L231" s="15"/>
      <c r="M231" s="11"/>
      <c r="N231" s="11"/>
      <c r="O231" s="15"/>
      <c r="P231" s="13"/>
      <c r="Q231" s="19"/>
      <c r="R231" s="13"/>
      <c r="S231" s="4"/>
      <c r="T231" s="30"/>
      <c r="U231" s="3"/>
      <c r="V231" s="72">
        <f>[2]Plan1!$A301</f>
        <v>45976</v>
      </c>
      <c r="W231" s="72" t="str">
        <f>[2]Plan1!$C301</f>
        <v>Proclamação da República</v>
      </c>
      <c r="X231" s="65"/>
      <c r="Y231" s="1"/>
      <c r="Z231" s="26"/>
      <c r="AA231" s="63"/>
      <c r="AB231" s="63"/>
      <c r="AC231" s="63"/>
      <c r="AD231" s="65"/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</row>
    <row r="232" spans="1:130" x14ac:dyDescent="0.15">
      <c r="A232" s="36"/>
      <c r="B232" s="14"/>
      <c r="C232" s="6"/>
      <c r="D232" s="12"/>
      <c r="E232" s="13"/>
      <c r="F232" s="13"/>
      <c r="G232" s="13"/>
      <c r="H232" s="13"/>
      <c r="I232" s="12"/>
      <c r="J232" s="30"/>
      <c r="K232" s="2"/>
      <c r="L232" s="15"/>
      <c r="M232" s="11"/>
      <c r="N232" s="11"/>
      <c r="O232" s="15"/>
      <c r="P232" s="13"/>
      <c r="Q232" s="19"/>
      <c r="R232" s="13"/>
      <c r="S232" s="4"/>
      <c r="T232" s="30"/>
      <c r="U232" s="3"/>
      <c r="V232" s="72">
        <f>[2]Plan1!$A302</f>
        <v>45981</v>
      </c>
      <c r="W232" s="72" t="str">
        <f>[2]Plan1!$C302</f>
        <v>Dia Nacional de Zumbi e da Consciência Negra</v>
      </c>
      <c r="X232" s="65"/>
      <c r="Y232" s="1"/>
      <c r="Z232" s="26"/>
      <c r="AA232" s="63"/>
      <c r="AB232" s="63"/>
      <c r="AC232" s="63"/>
      <c r="AD232" s="65"/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</row>
    <row r="233" spans="1:130" x14ac:dyDescent="0.15">
      <c r="A233" s="36"/>
      <c r="B233" s="14"/>
      <c r="C233" s="6"/>
      <c r="D233" s="12"/>
      <c r="E233" s="13"/>
      <c r="F233" s="13"/>
      <c r="G233" s="13"/>
      <c r="H233" s="13"/>
      <c r="I233" s="12"/>
      <c r="J233" s="30"/>
      <c r="K233" s="2"/>
      <c r="L233" s="15"/>
      <c r="M233" s="11"/>
      <c r="N233" s="11"/>
      <c r="O233" s="15"/>
      <c r="P233" s="13"/>
      <c r="Q233" s="19"/>
      <c r="R233" s="13"/>
      <c r="S233" s="4"/>
      <c r="T233" s="30"/>
      <c r="U233" s="3"/>
      <c r="V233" s="72">
        <f>[2]Plan1!$A303</f>
        <v>46016</v>
      </c>
      <c r="W233" s="72" t="str">
        <f>[2]Plan1!$C303</f>
        <v>Natal</v>
      </c>
      <c r="X233" s="65"/>
      <c r="Y233" s="1"/>
      <c r="Z233" s="26"/>
      <c r="AA233" s="63"/>
      <c r="AB233" s="63"/>
      <c r="AC233" s="63"/>
      <c r="AD233" s="65"/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</row>
    <row r="234" spans="1:130" x14ac:dyDescent="0.15">
      <c r="A234" s="36"/>
      <c r="B234" s="14"/>
      <c r="C234" s="6"/>
      <c r="D234" s="12"/>
      <c r="E234" s="13"/>
      <c r="F234" s="13"/>
      <c r="G234" s="13"/>
      <c r="H234" s="13"/>
      <c r="I234" s="12"/>
      <c r="J234" s="30"/>
      <c r="K234" s="2"/>
      <c r="L234" s="15"/>
      <c r="M234" s="11"/>
      <c r="N234" s="11"/>
      <c r="O234" s="15"/>
      <c r="P234" s="13"/>
      <c r="Q234" s="19"/>
      <c r="R234" s="13"/>
      <c r="S234" s="4"/>
      <c r="T234" s="30"/>
      <c r="U234" s="3"/>
      <c r="V234" s="72">
        <f>[2]Plan1!$A304</f>
        <v>46023</v>
      </c>
      <c r="W234" s="72" t="str">
        <f>[2]Plan1!$C304</f>
        <v>Confraternização Universal</v>
      </c>
      <c r="X234" s="65"/>
      <c r="Y234" s="1"/>
      <c r="Z234" s="26"/>
      <c r="AA234" s="63"/>
      <c r="AB234" s="63"/>
      <c r="AC234" s="63"/>
      <c r="AD234" s="65"/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</row>
    <row r="235" spans="1:130" x14ac:dyDescent="0.15">
      <c r="A235" s="36"/>
      <c r="B235" s="14"/>
      <c r="C235" s="6"/>
      <c r="D235" s="12"/>
      <c r="E235" s="13"/>
      <c r="F235" s="13"/>
      <c r="G235" s="13"/>
      <c r="H235" s="13"/>
      <c r="I235" s="12"/>
      <c r="J235" s="30"/>
      <c r="K235" s="2"/>
      <c r="L235" s="15"/>
      <c r="M235" s="11"/>
      <c r="N235" s="11"/>
      <c r="O235" s="15"/>
      <c r="P235" s="13"/>
      <c r="Q235" s="19"/>
      <c r="R235" s="13"/>
      <c r="S235" s="4"/>
      <c r="T235" s="30"/>
      <c r="U235" s="3"/>
      <c r="V235" s="72">
        <f>[2]Plan1!$A305</f>
        <v>46069</v>
      </c>
      <c r="W235" s="72" t="str">
        <f>[2]Plan1!$C305</f>
        <v>Carnaval</v>
      </c>
      <c r="X235" s="65"/>
      <c r="Y235" s="1"/>
      <c r="Z235" s="26"/>
      <c r="AA235" s="63"/>
      <c r="AB235" s="63"/>
      <c r="AC235" s="63"/>
      <c r="AD235" s="65"/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</row>
    <row r="236" spans="1:130" x14ac:dyDescent="0.15">
      <c r="A236" s="36"/>
      <c r="B236" s="14"/>
      <c r="C236" s="6"/>
      <c r="D236" s="12"/>
      <c r="E236" s="13"/>
      <c r="F236" s="13"/>
      <c r="G236" s="13"/>
      <c r="H236" s="13"/>
      <c r="I236" s="12"/>
      <c r="J236" s="30"/>
      <c r="K236" s="2"/>
      <c r="L236" s="15"/>
      <c r="M236" s="11"/>
      <c r="N236" s="11"/>
      <c r="O236" s="15"/>
      <c r="P236" s="13"/>
      <c r="Q236" s="19"/>
      <c r="R236" s="13"/>
      <c r="S236" s="4"/>
      <c r="T236" s="30"/>
      <c r="U236" s="3"/>
      <c r="V236" s="72">
        <f>[2]Plan1!$A306</f>
        <v>46070</v>
      </c>
      <c r="W236" s="72" t="str">
        <f>[2]Plan1!$C306</f>
        <v>Carnaval</v>
      </c>
      <c r="X236" s="65"/>
      <c r="Y236" s="1"/>
      <c r="Z236" s="26"/>
      <c r="AA236" s="63"/>
      <c r="AB236" s="63"/>
      <c r="AC236" s="63"/>
      <c r="AD236" s="65"/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</row>
    <row r="237" spans="1:130" x14ac:dyDescent="0.15">
      <c r="A237" s="36"/>
      <c r="B237" s="14"/>
      <c r="C237" s="6"/>
      <c r="D237" s="12"/>
      <c r="E237" s="13"/>
      <c r="F237" s="13"/>
      <c r="G237" s="13"/>
      <c r="H237" s="13"/>
      <c r="I237" s="12"/>
      <c r="J237" s="30"/>
      <c r="K237" s="2"/>
      <c r="L237" s="15"/>
      <c r="M237" s="11"/>
      <c r="N237" s="11"/>
      <c r="O237" s="15"/>
      <c r="P237" s="13"/>
      <c r="Q237" s="19"/>
      <c r="R237" s="13"/>
      <c r="S237" s="4"/>
      <c r="T237" s="30"/>
      <c r="U237" s="3"/>
      <c r="V237" s="72">
        <f>[2]Plan1!$A307</f>
        <v>46115</v>
      </c>
      <c r="W237" s="72" t="str">
        <f>[2]Plan1!$C307</f>
        <v>Paixão de Cristo</v>
      </c>
      <c r="X237" s="65"/>
      <c r="Y237" s="1"/>
      <c r="Z237" s="26"/>
      <c r="AA237" s="63"/>
      <c r="AB237" s="63"/>
      <c r="AC237" s="63"/>
      <c r="AD237" s="65"/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</row>
    <row r="238" spans="1:130" x14ac:dyDescent="0.15">
      <c r="A238" s="36"/>
      <c r="B238" s="14"/>
      <c r="C238" s="6"/>
      <c r="D238" s="12"/>
      <c r="E238" s="13"/>
      <c r="F238" s="13"/>
      <c r="G238" s="13"/>
      <c r="H238" s="13"/>
      <c r="I238" s="12"/>
      <c r="J238" s="30"/>
      <c r="K238" s="2"/>
      <c r="L238" s="15"/>
      <c r="M238" s="11"/>
      <c r="N238" s="11"/>
      <c r="O238" s="15"/>
      <c r="P238" s="13"/>
      <c r="Q238" s="19"/>
      <c r="R238" s="13"/>
      <c r="S238" s="4"/>
      <c r="T238" s="30"/>
      <c r="U238" s="3"/>
      <c r="V238" s="72">
        <f>[2]Plan1!$A308</f>
        <v>46133</v>
      </c>
      <c r="W238" s="72" t="str">
        <f>[2]Plan1!$C308</f>
        <v>Tiradentes</v>
      </c>
      <c r="X238" s="65"/>
      <c r="Y238" s="1"/>
      <c r="Z238" s="26"/>
      <c r="AA238" s="63"/>
      <c r="AB238" s="63"/>
      <c r="AC238" s="63"/>
      <c r="AD238" s="65"/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</row>
    <row r="239" spans="1:130" x14ac:dyDescent="0.15">
      <c r="A239" s="36"/>
      <c r="B239" s="14"/>
      <c r="C239" s="6"/>
      <c r="D239" s="12"/>
      <c r="E239" s="13"/>
      <c r="F239" s="13"/>
      <c r="G239" s="13"/>
      <c r="H239" s="13"/>
      <c r="I239" s="12"/>
      <c r="J239" s="30"/>
      <c r="K239" s="2"/>
      <c r="L239" s="15"/>
      <c r="M239" s="11"/>
      <c r="N239" s="11"/>
      <c r="O239" s="15"/>
      <c r="P239" s="13"/>
      <c r="Q239" s="19"/>
      <c r="R239" s="13"/>
      <c r="S239" s="4"/>
      <c r="T239" s="30"/>
      <c r="U239" s="3"/>
      <c r="V239" s="72">
        <f>[2]Plan1!$A309</f>
        <v>46143</v>
      </c>
      <c r="W239" s="72" t="str">
        <f>[2]Plan1!$C309</f>
        <v>Dia do Trabalho</v>
      </c>
      <c r="X239" s="65"/>
      <c r="Y239" s="1"/>
      <c r="Z239" s="26"/>
      <c r="AA239" s="63"/>
      <c r="AB239" s="63"/>
      <c r="AC239" s="63"/>
      <c r="AD239" s="65"/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</row>
    <row r="240" spans="1:130" x14ac:dyDescent="0.15">
      <c r="A240" s="36"/>
      <c r="B240" s="14"/>
      <c r="C240" s="6"/>
      <c r="D240" s="12"/>
      <c r="E240" s="13"/>
      <c r="F240" s="13"/>
      <c r="G240" s="13"/>
      <c r="H240" s="13"/>
      <c r="I240" s="12"/>
      <c r="J240" s="30"/>
      <c r="K240" s="2"/>
      <c r="L240" s="15"/>
      <c r="M240" s="11"/>
      <c r="N240" s="11"/>
      <c r="O240" s="15"/>
      <c r="P240" s="13"/>
      <c r="Q240" s="19"/>
      <c r="R240" s="13"/>
      <c r="S240" s="4"/>
      <c r="T240" s="30"/>
      <c r="U240" s="3"/>
      <c r="V240" s="72">
        <f>[2]Plan1!$A310</f>
        <v>46177</v>
      </c>
      <c r="W240" s="72" t="str">
        <f>[2]Plan1!$C310</f>
        <v>Corpus Christi</v>
      </c>
      <c r="X240" s="65"/>
      <c r="Y240" s="1"/>
      <c r="Z240" s="26"/>
      <c r="AA240" s="63"/>
      <c r="AB240" s="63"/>
      <c r="AC240" s="63"/>
      <c r="AD240" s="65"/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</row>
    <row r="241" spans="1:130" x14ac:dyDescent="0.15">
      <c r="A241" s="36"/>
      <c r="B241" s="14"/>
      <c r="C241" s="6"/>
      <c r="D241" s="12"/>
      <c r="E241" s="13"/>
      <c r="F241" s="13"/>
      <c r="G241" s="13"/>
      <c r="H241" s="13"/>
      <c r="I241" s="12"/>
      <c r="J241" s="30"/>
      <c r="K241" s="2"/>
      <c r="L241" s="15"/>
      <c r="M241" s="11"/>
      <c r="N241" s="11"/>
      <c r="O241" s="15"/>
      <c r="P241" s="13"/>
      <c r="Q241" s="19"/>
      <c r="R241" s="13"/>
      <c r="S241" s="4"/>
      <c r="T241" s="30"/>
      <c r="U241" s="3"/>
      <c r="V241" s="72">
        <f>[2]Plan1!$A311</f>
        <v>46272</v>
      </c>
      <c r="W241" s="72" t="str">
        <f>[2]Plan1!$C311</f>
        <v>Independência do Brasil</v>
      </c>
      <c r="X241" s="65"/>
      <c r="Y241" s="1"/>
      <c r="Z241" s="26"/>
      <c r="AA241" s="63"/>
      <c r="AB241" s="63"/>
      <c r="AC241" s="63"/>
      <c r="AD241" s="65"/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</row>
    <row r="242" spans="1:130" x14ac:dyDescent="0.15">
      <c r="A242" s="36"/>
      <c r="B242" s="14"/>
      <c r="C242" s="6"/>
      <c r="D242" s="12"/>
      <c r="E242" s="13"/>
      <c r="F242" s="13"/>
      <c r="G242" s="13"/>
      <c r="H242" s="13"/>
      <c r="I242" s="12"/>
      <c r="J242" s="30"/>
      <c r="K242" s="2"/>
      <c r="L242" s="15"/>
      <c r="M242" s="11"/>
      <c r="N242" s="11"/>
      <c r="O242" s="15"/>
      <c r="P242" s="13"/>
      <c r="Q242" s="19"/>
      <c r="R242" s="13"/>
      <c r="S242" s="4"/>
      <c r="T242" s="30"/>
      <c r="U242" s="3"/>
      <c r="V242" s="72">
        <f>[2]Plan1!$A312</f>
        <v>46307</v>
      </c>
      <c r="W242" s="72" t="str">
        <f>[2]Plan1!$C312</f>
        <v>Nossa Sr.a Aparecida - Padroeira do Brasil</v>
      </c>
      <c r="X242" s="65"/>
      <c r="Y242" s="1"/>
      <c r="Z242" s="26"/>
      <c r="AA242" s="63"/>
      <c r="AB242" s="63"/>
      <c r="AC242" s="63"/>
      <c r="AD242" s="65"/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</row>
    <row r="243" spans="1:130" x14ac:dyDescent="0.15">
      <c r="A243" s="36"/>
      <c r="B243" s="14"/>
      <c r="C243" s="6"/>
      <c r="D243" s="12"/>
      <c r="E243" s="13"/>
      <c r="F243" s="13"/>
      <c r="G243" s="13"/>
      <c r="H243" s="13"/>
      <c r="I243" s="12"/>
      <c r="J243" s="30"/>
      <c r="K243" s="2"/>
      <c r="L243" s="15"/>
      <c r="M243" s="11"/>
      <c r="N243" s="11"/>
      <c r="O243" s="15"/>
      <c r="P243" s="13"/>
      <c r="Q243" s="19"/>
      <c r="R243" s="13"/>
      <c r="S243" s="4"/>
      <c r="T243" s="30"/>
      <c r="U243" s="3"/>
      <c r="V243" s="72">
        <f>[2]Plan1!$A313</f>
        <v>46328</v>
      </c>
      <c r="W243" s="72" t="str">
        <f>[2]Plan1!$C313</f>
        <v>Finados</v>
      </c>
      <c r="X243" s="65"/>
      <c r="Y243" s="1"/>
      <c r="Z243" s="26"/>
      <c r="AA243" s="63"/>
      <c r="AB243" s="63"/>
      <c r="AC243" s="63"/>
      <c r="AD243" s="65"/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</row>
    <row r="244" spans="1:130" x14ac:dyDescent="0.15">
      <c r="A244" s="36"/>
      <c r="B244" s="14"/>
      <c r="C244" s="6"/>
      <c r="D244" s="12"/>
      <c r="E244" s="13"/>
      <c r="F244" s="13"/>
      <c r="G244" s="13"/>
      <c r="H244" s="13"/>
      <c r="I244" s="12"/>
      <c r="J244" s="30"/>
      <c r="K244" s="2"/>
      <c r="L244" s="15"/>
      <c r="M244" s="11"/>
      <c r="N244" s="11"/>
      <c r="O244" s="15"/>
      <c r="P244" s="13"/>
      <c r="Q244" s="19"/>
      <c r="R244" s="13"/>
      <c r="S244" s="4"/>
      <c r="T244" s="30"/>
      <c r="U244" s="3"/>
      <c r="V244" s="72">
        <f>[2]Plan1!$A314</f>
        <v>46341</v>
      </c>
      <c r="W244" s="72" t="str">
        <f>[2]Plan1!$C314</f>
        <v>Proclamação da República</v>
      </c>
      <c r="X244" s="65"/>
      <c r="Y244" s="1"/>
      <c r="Z244" s="26"/>
      <c r="AA244" s="63"/>
      <c r="AB244" s="63"/>
      <c r="AC244" s="63"/>
      <c r="AD244" s="65"/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</row>
    <row r="245" spans="1:130" x14ac:dyDescent="0.15">
      <c r="A245" s="36"/>
      <c r="B245" s="14"/>
      <c r="C245" s="6"/>
      <c r="D245" s="12"/>
      <c r="E245" s="13"/>
      <c r="F245" s="13"/>
      <c r="G245" s="13"/>
      <c r="H245" s="13"/>
      <c r="I245" s="12"/>
      <c r="J245" s="30"/>
      <c r="K245" s="2"/>
      <c r="L245" s="15"/>
      <c r="M245" s="11"/>
      <c r="N245" s="11"/>
      <c r="O245" s="15"/>
      <c r="P245" s="13"/>
      <c r="Q245" s="19"/>
      <c r="R245" s="13"/>
      <c r="S245" s="4"/>
      <c r="T245" s="30"/>
      <c r="U245" s="3"/>
      <c r="V245" s="72">
        <f>[2]Plan1!$A315</f>
        <v>46346</v>
      </c>
      <c r="W245" s="72" t="str">
        <f>[2]Plan1!$C315</f>
        <v>Dia Nacional de Zumbi e da Consciência Negra</v>
      </c>
      <c r="X245" s="65"/>
      <c r="Y245" s="1"/>
      <c r="Z245" s="26"/>
      <c r="AA245" s="63"/>
      <c r="AB245" s="63"/>
      <c r="AC245" s="63"/>
      <c r="AD245" s="65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</row>
    <row r="246" spans="1:130" x14ac:dyDescent="0.15">
      <c r="A246" s="36"/>
      <c r="B246" s="14"/>
      <c r="C246" s="6"/>
      <c r="D246" s="12"/>
      <c r="E246" s="13"/>
      <c r="F246" s="13"/>
      <c r="G246" s="13"/>
      <c r="H246" s="13"/>
      <c r="I246" s="12"/>
      <c r="J246" s="30"/>
      <c r="K246" s="2"/>
      <c r="L246" s="15"/>
      <c r="M246" s="11"/>
      <c r="N246" s="11"/>
      <c r="O246" s="15"/>
      <c r="P246" s="13"/>
      <c r="Q246" s="19"/>
      <c r="R246" s="13"/>
      <c r="S246" s="4"/>
      <c r="T246" s="30"/>
      <c r="U246" s="3"/>
      <c r="V246" s="72">
        <f>[2]Plan1!$A316</f>
        <v>46381</v>
      </c>
      <c r="W246" s="72" t="str">
        <f>[2]Plan1!$C316</f>
        <v>Natal</v>
      </c>
      <c r="X246" s="65"/>
      <c r="Y246" s="1"/>
      <c r="Z246" s="26"/>
      <c r="AA246" s="63"/>
      <c r="AB246" s="63"/>
      <c r="AC246" s="63"/>
      <c r="AD246" s="65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</row>
    <row r="247" spans="1:130" x14ac:dyDescent="0.15">
      <c r="A247" s="36"/>
      <c r="B247" s="14"/>
      <c r="C247" s="6"/>
      <c r="D247" s="12"/>
      <c r="E247" s="13"/>
      <c r="F247" s="13"/>
      <c r="G247" s="13"/>
      <c r="H247" s="13"/>
      <c r="I247" s="12"/>
      <c r="J247" s="30"/>
      <c r="K247" s="2"/>
      <c r="L247" s="15"/>
      <c r="M247" s="11"/>
      <c r="N247" s="11"/>
      <c r="O247" s="15"/>
      <c r="P247" s="13"/>
      <c r="Q247" s="19"/>
      <c r="R247" s="13"/>
      <c r="S247" s="4"/>
      <c r="T247" s="30"/>
      <c r="U247" s="3"/>
      <c r="V247" s="72">
        <f>[2]Plan1!$A317</f>
        <v>46388</v>
      </c>
      <c r="W247" s="72" t="str">
        <f>[2]Plan1!$C317</f>
        <v>Confraternização Universal</v>
      </c>
      <c r="X247" s="65"/>
      <c r="Y247" s="1"/>
      <c r="Z247" s="26"/>
      <c r="AA247" s="63"/>
      <c r="AB247" s="63"/>
      <c r="AC247" s="63"/>
      <c r="AD247" s="65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</row>
    <row r="248" spans="1:130" x14ac:dyDescent="0.15">
      <c r="A248" s="36"/>
      <c r="B248" s="14"/>
      <c r="C248" s="6"/>
      <c r="D248" s="12"/>
      <c r="E248" s="13"/>
      <c r="F248" s="13"/>
      <c r="G248" s="13"/>
      <c r="H248" s="13"/>
      <c r="I248" s="12"/>
      <c r="J248" s="30"/>
      <c r="K248" s="2"/>
      <c r="L248" s="15"/>
      <c r="M248" s="11"/>
      <c r="N248" s="11"/>
      <c r="O248" s="15"/>
      <c r="P248" s="13"/>
      <c r="Q248" s="19"/>
      <c r="R248" s="13"/>
      <c r="S248" s="4"/>
      <c r="T248" s="30"/>
      <c r="U248" s="3"/>
      <c r="V248" s="72">
        <f>[2]Plan1!$A318</f>
        <v>46426</v>
      </c>
      <c r="W248" s="72" t="str">
        <f>[2]Plan1!$C318</f>
        <v>Carnaval</v>
      </c>
      <c r="X248" s="65"/>
      <c r="Y248" s="1"/>
      <c r="Z248" s="26"/>
      <c r="AA248" s="63"/>
      <c r="AB248" s="63"/>
      <c r="AC248" s="63"/>
      <c r="AD248" s="65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</row>
    <row r="249" spans="1:130" x14ac:dyDescent="0.15">
      <c r="A249" s="36"/>
      <c r="B249" s="14"/>
      <c r="C249" s="6"/>
      <c r="D249" s="12"/>
      <c r="E249" s="13"/>
      <c r="F249" s="13"/>
      <c r="G249" s="13"/>
      <c r="H249" s="13"/>
      <c r="I249" s="12"/>
      <c r="J249" s="30"/>
      <c r="K249" s="2"/>
      <c r="L249" s="15"/>
      <c r="M249" s="11"/>
      <c r="N249" s="11"/>
      <c r="O249" s="15"/>
      <c r="P249" s="13"/>
      <c r="Q249" s="19"/>
      <c r="R249" s="13"/>
      <c r="S249" s="4"/>
      <c r="T249" s="30"/>
      <c r="U249" s="3"/>
      <c r="V249" s="72">
        <f>[2]Plan1!$A319</f>
        <v>46427</v>
      </c>
      <c r="W249" s="72" t="str">
        <f>[2]Plan1!$C319</f>
        <v>Carnaval</v>
      </c>
      <c r="X249" s="65"/>
      <c r="Y249" s="1"/>
      <c r="Z249" s="26"/>
      <c r="AA249" s="63"/>
      <c r="AB249" s="63"/>
      <c r="AC249" s="63"/>
      <c r="AD249" s="65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</row>
    <row r="250" spans="1:130" x14ac:dyDescent="0.15">
      <c r="A250" s="36"/>
      <c r="B250" s="14"/>
      <c r="C250" s="6"/>
      <c r="D250" s="12"/>
      <c r="E250" s="13"/>
      <c r="F250" s="13"/>
      <c r="G250" s="13"/>
      <c r="H250" s="13"/>
      <c r="I250" s="12"/>
      <c r="J250" s="30"/>
      <c r="K250" s="2"/>
      <c r="L250" s="15"/>
      <c r="M250" s="11"/>
      <c r="N250" s="11"/>
      <c r="O250" s="15"/>
      <c r="P250" s="13"/>
      <c r="Q250" s="19"/>
      <c r="R250" s="13"/>
      <c r="S250" s="4"/>
      <c r="T250" s="30"/>
      <c r="U250" s="3"/>
      <c r="V250" s="72">
        <f>[2]Plan1!$A320</f>
        <v>46472</v>
      </c>
      <c r="W250" s="72" t="str">
        <f>[2]Plan1!$C320</f>
        <v>Paixão de Cristo</v>
      </c>
      <c r="X250" s="65"/>
      <c r="Y250" s="1"/>
      <c r="Z250" s="26"/>
      <c r="AA250" s="63"/>
      <c r="AB250" s="63"/>
      <c r="AC250" s="63"/>
      <c r="AD250" s="65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</row>
    <row r="251" spans="1:130" x14ac:dyDescent="0.15">
      <c r="A251" s="36"/>
      <c r="B251" s="14"/>
      <c r="C251" s="6"/>
      <c r="D251" s="12"/>
      <c r="E251" s="13"/>
      <c r="F251" s="13"/>
      <c r="G251" s="13"/>
      <c r="H251" s="13"/>
      <c r="I251" s="12"/>
      <c r="J251" s="30"/>
      <c r="K251" s="2"/>
      <c r="L251" s="15"/>
      <c r="M251" s="11"/>
      <c r="N251" s="11"/>
      <c r="O251" s="15"/>
      <c r="P251" s="13"/>
      <c r="Q251" s="19"/>
      <c r="R251" s="13"/>
      <c r="S251" s="4"/>
      <c r="T251" s="30"/>
      <c r="U251" s="3"/>
      <c r="V251" s="72">
        <f>[2]Plan1!$A321</f>
        <v>46498</v>
      </c>
      <c r="W251" s="72" t="str">
        <f>[2]Plan1!$C321</f>
        <v>Tiradentes</v>
      </c>
      <c r="X251" s="65"/>
      <c r="Y251" s="1"/>
      <c r="Z251" s="26"/>
      <c r="AA251" s="63"/>
      <c r="AB251" s="63"/>
      <c r="AC251" s="63"/>
      <c r="AD251" s="65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</row>
    <row r="252" spans="1:130" x14ac:dyDescent="0.15">
      <c r="A252" s="36"/>
      <c r="B252" s="14"/>
      <c r="C252" s="6"/>
      <c r="D252" s="12"/>
      <c r="E252" s="13"/>
      <c r="F252" s="13"/>
      <c r="G252" s="13"/>
      <c r="H252" s="13"/>
      <c r="I252" s="12"/>
      <c r="J252" s="30"/>
      <c r="K252" s="2"/>
      <c r="L252" s="15"/>
      <c r="M252" s="11"/>
      <c r="N252" s="11"/>
      <c r="O252" s="15"/>
      <c r="P252" s="13"/>
      <c r="Q252" s="19"/>
      <c r="R252" s="13"/>
      <c r="S252" s="4"/>
      <c r="T252" s="30"/>
      <c r="U252" s="3"/>
      <c r="V252" s="72">
        <f>[2]Plan1!$A322</f>
        <v>46508</v>
      </c>
      <c r="W252" s="72" t="str">
        <f>[2]Plan1!$C322</f>
        <v>Dia do Trabalho</v>
      </c>
      <c r="X252" s="65"/>
      <c r="Y252" s="1"/>
      <c r="Z252" s="26"/>
      <c r="AA252" s="63"/>
      <c r="AB252" s="63"/>
      <c r="AC252" s="63"/>
      <c r="AD252" s="65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</row>
    <row r="253" spans="1:130" x14ac:dyDescent="0.15">
      <c r="A253" s="36"/>
      <c r="B253" s="14"/>
      <c r="C253" s="6"/>
      <c r="D253" s="12"/>
      <c r="E253" s="13"/>
      <c r="F253" s="13"/>
      <c r="G253" s="13"/>
      <c r="H253" s="13"/>
      <c r="I253" s="12"/>
      <c r="J253" s="30"/>
      <c r="K253" s="2"/>
      <c r="L253" s="15"/>
      <c r="M253" s="11"/>
      <c r="N253" s="11"/>
      <c r="O253" s="15"/>
      <c r="P253" s="13"/>
      <c r="Q253" s="19"/>
      <c r="R253" s="13"/>
      <c r="S253" s="4"/>
      <c r="T253" s="30"/>
      <c r="U253" s="3"/>
      <c r="V253" s="72">
        <f>[2]Plan1!$A323</f>
        <v>46534</v>
      </c>
      <c r="W253" s="72" t="str">
        <f>[2]Plan1!$C323</f>
        <v>Corpus Christi</v>
      </c>
      <c r="X253" s="65"/>
      <c r="Y253" s="1"/>
      <c r="Z253" s="26"/>
      <c r="AA253" s="63"/>
      <c r="AB253" s="63"/>
      <c r="AC253" s="63"/>
      <c r="AD253" s="65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</row>
    <row r="254" spans="1:130" x14ac:dyDescent="0.15">
      <c r="A254" s="36"/>
      <c r="B254" s="14"/>
      <c r="C254" s="6"/>
      <c r="D254" s="12"/>
      <c r="E254" s="13"/>
      <c r="F254" s="13"/>
      <c r="G254" s="13"/>
      <c r="H254" s="13"/>
      <c r="I254" s="12"/>
      <c r="J254" s="30"/>
      <c r="K254" s="2"/>
      <c r="L254" s="15"/>
      <c r="M254" s="11"/>
      <c r="N254" s="11"/>
      <c r="O254" s="15"/>
      <c r="P254" s="13"/>
      <c r="Q254" s="19"/>
      <c r="R254" s="13"/>
      <c r="S254" s="4"/>
      <c r="T254" s="30"/>
      <c r="U254" s="3"/>
      <c r="V254" s="72">
        <f>[2]Plan1!$A324</f>
        <v>46637</v>
      </c>
      <c r="W254" s="72" t="str">
        <f>[2]Plan1!$C324</f>
        <v>Independência do Brasil</v>
      </c>
      <c r="X254" s="65"/>
      <c r="Y254" s="1"/>
      <c r="Z254" s="26"/>
      <c r="AA254" s="63"/>
      <c r="AB254" s="63"/>
      <c r="AC254" s="63"/>
      <c r="AD254" s="65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</row>
    <row r="255" spans="1:130" x14ac:dyDescent="0.15">
      <c r="A255" s="36"/>
      <c r="B255" s="14"/>
      <c r="C255" s="6"/>
      <c r="D255" s="12"/>
      <c r="E255" s="13"/>
      <c r="F255" s="13"/>
      <c r="G255" s="13"/>
      <c r="H255" s="13"/>
      <c r="I255" s="12"/>
      <c r="J255" s="30"/>
      <c r="K255" s="2"/>
      <c r="L255" s="15"/>
      <c r="M255" s="11"/>
      <c r="N255" s="11"/>
      <c r="O255" s="15"/>
      <c r="P255" s="13"/>
      <c r="Q255" s="19"/>
      <c r="R255" s="13"/>
      <c r="S255" s="4"/>
      <c r="T255" s="30"/>
      <c r="U255" s="3"/>
      <c r="V255" s="72">
        <f>[2]Plan1!$A325</f>
        <v>46672</v>
      </c>
      <c r="W255" s="72" t="str">
        <f>[2]Plan1!$C325</f>
        <v>Nossa Sr.a Aparecida - Padroeira do Brasil</v>
      </c>
      <c r="X255" s="65"/>
      <c r="Y255" s="1"/>
      <c r="Z255" s="26"/>
      <c r="AA255" s="63"/>
      <c r="AB255" s="63"/>
      <c r="AC255" s="63"/>
      <c r="AD255" s="65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</row>
    <row r="256" spans="1:130" x14ac:dyDescent="0.15">
      <c r="A256" s="36"/>
      <c r="B256" s="14"/>
      <c r="C256" s="6"/>
      <c r="D256" s="12"/>
      <c r="E256" s="13"/>
      <c r="F256" s="13"/>
      <c r="G256" s="13"/>
      <c r="H256" s="13"/>
      <c r="I256" s="12"/>
      <c r="J256" s="30"/>
      <c r="K256" s="2"/>
      <c r="L256" s="15"/>
      <c r="M256" s="11"/>
      <c r="N256" s="11"/>
      <c r="O256" s="15"/>
      <c r="P256" s="13"/>
      <c r="Q256" s="19"/>
      <c r="R256" s="13"/>
      <c r="S256" s="4"/>
      <c r="T256" s="30"/>
      <c r="U256" s="3"/>
      <c r="V256" s="72">
        <f>[2]Plan1!$A326</f>
        <v>46693</v>
      </c>
      <c r="W256" s="72" t="str">
        <f>[2]Plan1!$C326</f>
        <v>Finados</v>
      </c>
      <c r="X256" s="65"/>
      <c r="Y256" s="1"/>
      <c r="Z256" s="26"/>
      <c r="AA256" s="63"/>
      <c r="AB256" s="63"/>
      <c r="AC256" s="63"/>
      <c r="AD256" s="65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</row>
    <row r="257" spans="1:130" x14ac:dyDescent="0.15">
      <c r="A257" s="36"/>
      <c r="B257" s="14"/>
      <c r="C257" s="6"/>
      <c r="D257" s="12"/>
      <c r="E257" s="13"/>
      <c r="F257" s="13"/>
      <c r="G257" s="13"/>
      <c r="H257" s="13"/>
      <c r="I257" s="12"/>
      <c r="J257" s="30"/>
      <c r="K257" s="2"/>
      <c r="L257" s="15"/>
      <c r="M257" s="11"/>
      <c r="N257" s="11"/>
      <c r="O257" s="15"/>
      <c r="P257" s="13"/>
      <c r="Q257" s="19"/>
      <c r="R257" s="13"/>
      <c r="S257" s="4"/>
      <c r="T257" s="30"/>
      <c r="U257" s="3"/>
      <c r="V257" s="72">
        <f>[2]Plan1!$A327</f>
        <v>46706</v>
      </c>
      <c r="W257" s="72" t="str">
        <f>[2]Plan1!$C327</f>
        <v>Proclamação da República</v>
      </c>
      <c r="X257" s="65"/>
      <c r="Y257" s="1"/>
      <c r="Z257" s="26"/>
      <c r="AA257" s="63"/>
      <c r="AB257" s="63"/>
      <c r="AC257" s="63"/>
      <c r="AD257" s="65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</row>
    <row r="258" spans="1:130" x14ac:dyDescent="0.15">
      <c r="A258" s="36"/>
      <c r="B258" s="14"/>
      <c r="C258" s="6"/>
      <c r="D258" s="12"/>
      <c r="E258" s="13"/>
      <c r="F258" s="13"/>
      <c r="G258" s="13"/>
      <c r="H258" s="13"/>
      <c r="I258" s="12"/>
      <c r="J258" s="30"/>
      <c r="K258" s="2"/>
      <c r="L258" s="15"/>
      <c r="M258" s="11"/>
      <c r="N258" s="11"/>
      <c r="O258" s="15"/>
      <c r="P258" s="13"/>
      <c r="Q258" s="19"/>
      <c r="R258" s="13"/>
      <c r="S258" s="4"/>
      <c r="T258" s="30"/>
      <c r="U258" s="3"/>
      <c r="V258" s="72">
        <f>[2]Plan1!$A328</f>
        <v>46711</v>
      </c>
      <c r="W258" s="72" t="str">
        <f>[2]Plan1!$C328</f>
        <v>Dia Nacional de Zumbi e da Consciência Negra</v>
      </c>
      <c r="X258" s="65"/>
      <c r="Y258" s="1"/>
      <c r="Z258" s="26"/>
      <c r="AA258" s="63"/>
      <c r="AB258" s="63"/>
      <c r="AC258" s="63"/>
      <c r="AD258" s="65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</row>
    <row r="259" spans="1:130" x14ac:dyDescent="0.15">
      <c r="A259" s="36"/>
      <c r="B259" s="14"/>
      <c r="C259" s="6"/>
      <c r="D259" s="12"/>
      <c r="E259" s="13"/>
      <c r="F259" s="13"/>
      <c r="G259" s="13"/>
      <c r="H259" s="13"/>
      <c r="I259" s="12"/>
      <c r="J259" s="30"/>
      <c r="K259" s="2"/>
      <c r="L259" s="15"/>
      <c r="M259" s="11"/>
      <c r="N259" s="11"/>
      <c r="O259" s="15"/>
      <c r="P259" s="13"/>
      <c r="Q259" s="19"/>
      <c r="R259" s="13"/>
      <c r="S259" s="4"/>
      <c r="T259" s="30"/>
      <c r="U259" s="3"/>
      <c r="V259" s="72">
        <f>[2]Plan1!$A329</f>
        <v>46746</v>
      </c>
      <c r="W259" s="72" t="str">
        <f>[2]Plan1!$C329</f>
        <v>Natal</v>
      </c>
      <c r="X259" s="65"/>
      <c r="Y259" s="1"/>
      <c r="Z259" s="26"/>
      <c r="AA259" s="63"/>
      <c r="AB259" s="63"/>
      <c r="AC259" s="63"/>
      <c r="AD259" s="65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</row>
    <row r="260" spans="1:130" x14ac:dyDescent="0.15">
      <c r="A260" s="36"/>
      <c r="B260" s="14"/>
      <c r="C260" s="6"/>
      <c r="D260" s="12"/>
      <c r="E260" s="13"/>
      <c r="F260" s="13"/>
      <c r="G260" s="13"/>
      <c r="H260" s="13"/>
      <c r="I260" s="12"/>
      <c r="J260" s="30"/>
      <c r="K260" s="2"/>
      <c r="L260" s="15"/>
      <c r="M260" s="11"/>
      <c r="N260" s="11"/>
      <c r="O260" s="15"/>
      <c r="P260" s="13"/>
      <c r="Q260" s="19"/>
      <c r="R260" s="13"/>
      <c r="S260" s="4"/>
      <c r="T260" s="30"/>
      <c r="U260" s="3"/>
      <c r="V260" s="72">
        <f>[2]Plan1!$A330</f>
        <v>46753</v>
      </c>
      <c r="W260" s="72" t="str">
        <f>[2]Plan1!$C330</f>
        <v>Confraternização Universal</v>
      </c>
      <c r="X260" s="65"/>
      <c r="Y260" s="1"/>
      <c r="Z260" s="26"/>
      <c r="AA260" s="63"/>
      <c r="AB260" s="63"/>
      <c r="AC260" s="63"/>
      <c r="AD260" s="65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</row>
    <row r="261" spans="1:130" x14ac:dyDescent="0.15">
      <c r="A261" s="36"/>
      <c r="B261" s="14"/>
      <c r="C261" s="6"/>
      <c r="D261" s="12"/>
      <c r="E261" s="13"/>
      <c r="F261" s="13"/>
      <c r="G261" s="13"/>
      <c r="H261" s="13"/>
      <c r="I261" s="12"/>
      <c r="J261" s="30"/>
      <c r="K261" s="2"/>
      <c r="L261" s="15"/>
      <c r="M261" s="11"/>
      <c r="N261" s="11"/>
      <c r="O261" s="15"/>
      <c r="P261" s="13"/>
      <c r="Q261" s="19"/>
      <c r="R261" s="13"/>
      <c r="S261" s="4"/>
      <c r="T261" s="30"/>
      <c r="U261" s="3"/>
      <c r="V261" s="72">
        <f>[2]Plan1!$A331</f>
        <v>46811</v>
      </c>
      <c r="W261" s="72" t="str">
        <f>[2]Plan1!$C331</f>
        <v>Carnaval</v>
      </c>
      <c r="X261" s="65"/>
      <c r="Y261" s="1"/>
      <c r="Z261" s="26"/>
      <c r="AA261" s="63"/>
      <c r="AB261" s="63"/>
      <c r="AC261" s="63"/>
      <c r="AD261" s="65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</row>
    <row r="262" spans="1:130" x14ac:dyDescent="0.15">
      <c r="A262" s="36"/>
      <c r="B262" s="14"/>
      <c r="C262" s="6"/>
      <c r="D262" s="12"/>
      <c r="E262" s="13"/>
      <c r="F262" s="13"/>
      <c r="G262" s="13"/>
      <c r="H262" s="13"/>
      <c r="I262" s="12"/>
      <c r="J262" s="30"/>
      <c r="K262" s="2"/>
      <c r="L262" s="15"/>
      <c r="M262" s="11"/>
      <c r="N262" s="11"/>
      <c r="O262" s="15"/>
      <c r="P262" s="13"/>
      <c r="Q262" s="19"/>
      <c r="R262" s="13"/>
      <c r="S262" s="4"/>
      <c r="T262" s="30"/>
      <c r="U262" s="3"/>
      <c r="V262" s="72">
        <f>[2]Plan1!$A332</f>
        <v>46812</v>
      </c>
      <c r="W262" s="72" t="str">
        <f>[2]Plan1!$C332</f>
        <v>Carnaval</v>
      </c>
      <c r="X262" s="65"/>
      <c r="Y262" s="1"/>
      <c r="Z262" s="26"/>
      <c r="AA262" s="63"/>
      <c r="AB262" s="63"/>
      <c r="AC262" s="63"/>
      <c r="AD262" s="65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</row>
    <row r="263" spans="1:130" x14ac:dyDescent="0.15">
      <c r="A263" s="36"/>
      <c r="B263" s="14"/>
      <c r="C263" s="6"/>
      <c r="D263" s="12"/>
      <c r="E263" s="13"/>
      <c r="F263" s="13"/>
      <c r="G263" s="13"/>
      <c r="H263" s="13"/>
      <c r="I263" s="12"/>
      <c r="J263" s="30"/>
      <c r="K263" s="2"/>
      <c r="L263" s="15"/>
      <c r="M263" s="11"/>
      <c r="N263" s="11"/>
      <c r="O263" s="15"/>
      <c r="P263" s="13"/>
      <c r="Q263" s="19"/>
      <c r="R263" s="13"/>
      <c r="S263" s="4"/>
      <c r="T263" s="30"/>
      <c r="U263" s="3"/>
      <c r="V263" s="72">
        <f>[2]Plan1!$A333</f>
        <v>46857</v>
      </c>
      <c r="W263" s="72" t="str">
        <f>[2]Plan1!$C333</f>
        <v>Paixão de Cristo</v>
      </c>
      <c r="X263" s="65"/>
      <c r="Y263" s="1"/>
      <c r="Z263" s="26"/>
      <c r="AA263" s="63"/>
      <c r="AB263" s="63"/>
      <c r="AC263" s="63"/>
      <c r="AD263" s="65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</row>
    <row r="264" spans="1:130" x14ac:dyDescent="0.15">
      <c r="A264" s="36"/>
      <c r="B264" s="14"/>
      <c r="C264" s="6"/>
      <c r="D264" s="12"/>
      <c r="E264" s="13"/>
      <c r="F264" s="13"/>
      <c r="G264" s="13"/>
      <c r="H264" s="13"/>
      <c r="I264" s="12"/>
      <c r="J264" s="30"/>
      <c r="K264" s="2"/>
      <c r="L264" s="15"/>
      <c r="M264" s="11"/>
      <c r="N264" s="11"/>
      <c r="O264" s="15"/>
      <c r="P264" s="13"/>
      <c r="Q264" s="19"/>
      <c r="R264" s="13"/>
      <c r="S264" s="4"/>
      <c r="T264" s="30"/>
      <c r="U264" s="3"/>
      <c r="V264" s="72">
        <f>[2]Plan1!$A334</f>
        <v>46864</v>
      </c>
      <c r="W264" s="72" t="str">
        <f>[2]Plan1!$C334</f>
        <v>Tiradentes</v>
      </c>
      <c r="X264" s="65"/>
      <c r="Y264" s="1"/>
      <c r="Z264" s="26"/>
      <c r="AA264" s="63"/>
      <c r="AB264" s="63"/>
      <c r="AC264" s="63"/>
      <c r="AD264" s="65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</row>
    <row r="265" spans="1:130" x14ac:dyDescent="0.15">
      <c r="A265" s="36"/>
      <c r="B265" s="14"/>
      <c r="C265" s="6"/>
      <c r="D265" s="12"/>
      <c r="E265" s="13"/>
      <c r="F265" s="13"/>
      <c r="G265" s="13"/>
      <c r="H265" s="13"/>
      <c r="I265" s="12"/>
      <c r="J265" s="30"/>
      <c r="K265" s="2"/>
      <c r="L265" s="15"/>
      <c r="M265" s="11"/>
      <c r="N265" s="11"/>
      <c r="O265" s="15"/>
      <c r="P265" s="13"/>
      <c r="Q265" s="19"/>
      <c r="R265" s="13"/>
      <c r="S265" s="4"/>
      <c r="T265" s="30"/>
      <c r="U265" s="3"/>
      <c r="V265" s="72">
        <f>[2]Plan1!$A335</f>
        <v>46874</v>
      </c>
      <c r="W265" s="72" t="str">
        <f>[2]Plan1!$C335</f>
        <v>Dia do Trabalho</v>
      </c>
      <c r="X265" s="65"/>
      <c r="Y265" s="1"/>
      <c r="Z265" s="26"/>
      <c r="AA265" s="63"/>
      <c r="AB265" s="63"/>
      <c r="AC265" s="63"/>
      <c r="AD265" s="65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</row>
    <row r="266" spans="1:130" x14ac:dyDescent="0.15">
      <c r="A266" s="36"/>
      <c r="B266" s="14"/>
      <c r="C266" s="6"/>
      <c r="D266" s="12"/>
      <c r="E266" s="13"/>
      <c r="F266" s="13"/>
      <c r="G266" s="13"/>
      <c r="H266" s="13"/>
      <c r="I266" s="12"/>
      <c r="J266" s="30"/>
      <c r="K266" s="2"/>
      <c r="L266" s="15"/>
      <c r="M266" s="11"/>
      <c r="N266" s="11"/>
      <c r="O266" s="15"/>
      <c r="P266" s="13"/>
      <c r="Q266" s="19"/>
      <c r="R266" s="13"/>
      <c r="S266" s="4"/>
      <c r="T266" s="30"/>
      <c r="U266" s="3"/>
      <c r="V266" s="72">
        <f>[2]Plan1!$A336</f>
        <v>46919</v>
      </c>
      <c r="W266" s="72" t="str">
        <f>[2]Plan1!$C336</f>
        <v>Corpus Christi</v>
      </c>
      <c r="X266" s="65"/>
      <c r="Y266" s="1"/>
      <c r="Z266" s="26"/>
      <c r="AA266" s="63"/>
      <c r="AB266" s="63"/>
      <c r="AC266" s="63"/>
      <c r="AD266" s="65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</row>
    <row r="267" spans="1:130" x14ac:dyDescent="0.15">
      <c r="A267" s="36"/>
      <c r="B267" s="14"/>
      <c r="C267" s="6"/>
      <c r="D267" s="12"/>
      <c r="E267" s="13"/>
      <c r="F267" s="13"/>
      <c r="G267" s="13"/>
      <c r="H267" s="13"/>
      <c r="I267" s="12"/>
      <c r="J267" s="30"/>
      <c r="K267" s="2"/>
      <c r="L267" s="15"/>
      <c r="M267" s="11"/>
      <c r="N267" s="11"/>
      <c r="O267" s="15"/>
      <c r="P267" s="13"/>
      <c r="Q267" s="19"/>
      <c r="R267" s="13"/>
      <c r="S267" s="4"/>
      <c r="T267" s="30"/>
      <c r="U267" s="3"/>
      <c r="V267" s="72">
        <f>[2]Plan1!$A337</f>
        <v>47003</v>
      </c>
      <c r="W267" s="72" t="str">
        <f>[2]Plan1!$C337</f>
        <v>Independência do Brasil</v>
      </c>
      <c r="X267" s="65"/>
      <c r="Y267" s="1"/>
      <c r="Z267" s="26"/>
      <c r="AA267" s="63"/>
      <c r="AB267" s="63"/>
      <c r="AC267" s="63"/>
      <c r="AD267" s="65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</row>
    <row r="268" spans="1:130" x14ac:dyDescent="0.15">
      <c r="A268" s="36"/>
      <c r="B268" s="14"/>
      <c r="C268" s="6"/>
      <c r="D268" s="12"/>
      <c r="E268" s="13"/>
      <c r="F268" s="13"/>
      <c r="G268" s="13"/>
      <c r="H268" s="13"/>
      <c r="I268" s="12"/>
      <c r="J268" s="30"/>
      <c r="K268" s="2"/>
      <c r="L268" s="15"/>
      <c r="M268" s="11"/>
      <c r="N268" s="11"/>
      <c r="O268" s="15"/>
      <c r="P268" s="13"/>
      <c r="Q268" s="19"/>
      <c r="R268" s="13"/>
      <c r="S268" s="4"/>
      <c r="T268" s="30"/>
      <c r="U268" s="3"/>
      <c r="V268" s="72">
        <f>[2]Plan1!$A338</f>
        <v>47038</v>
      </c>
      <c r="W268" s="72" t="str">
        <f>[2]Plan1!$C338</f>
        <v>Nossa Sr.a Aparecida - Padroeira do Brasil</v>
      </c>
      <c r="X268" s="65"/>
      <c r="Y268" s="1"/>
      <c r="Z268" s="26"/>
      <c r="AA268" s="63"/>
      <c r="AB268" s="63"/>
      <c r="AC268" s="63"/>
      <c r="AD268" s="65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</row>
    <row r="269" spans="1:130" x14ac:dyDescent="0.15">
      <c r="A269" s="36"/>
      <c r="B269" s="14"/>
      <c r="C269" s="6"/>
      <c r="D269" s="12"/>
      <c r="E269" s="13"/>
      <c r="F269" s="13"/>
      <c r="G269" s="13"/>
      <c r="H269" s="13"/>
      <c r="I269" s="12"/>
      <c r="J269" s="30"/>
      <c r="K269" s="2"/>
      <c r="L269" s="15"/>
      <c r="M269" s="11"/>
      <c r="N269" s="11"/>
      <c r="O269" s="15"/>
      <c r="P269" s="13"/>
      <c r="Q269" s="19"/>
      <c r="R269" s="13"/>
      <c r="S269" s="4"/>
      <c r="T269" s="30"/>
      <c r="U269" s="3"/>
      <c r="V269" s="72">
        <f>[2]Plan1!$A339</f>
        <v>47059</v>
      </c>
      <c r="W269" s="72" t="str">
        <f>[2]Plan1!$C339</f>
        <v>Finados</v>
      </c>
      <c r="X269" s="65"/>
      <c r="Y269" s="1"/>
      <c r="Z269" s="26"/>
      <c r="AA269" s="63"/>
      <c r="AB269" s="63"/>
      <c r="AC269" s="63"/>
      <c r="AD269" s="65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</row>
    <row r="270" spans="1:130" x14ac:dyDescent="0.15">
      <c r="A270" s="36"/>
      <c r="B270" s="14"/>
      <c r="C270" s="6"/>
      <c r="D270" s="12"/>
      <c r="E270" s="13"/>
      <c r="F270" s="13"/>
      <c r="G270" s="13"/>
      <c r="H270" s="13"/>
      <c r="I270" s="12"/>
      <c r="J270" s="30"/>
      <c r="K270" s="2"/>
      <c r="L270" s="15"/>
      <c r="M270" s="11"/>
      <c r="N270" s="11"/>
      <c r="O270" s="15"/>
      <c r="P270" s="13"/>
      <c r="Q270" s="19"/>
      <c r="R270" s="13"/>
      <c r="S270" s="4"/>
      <c r="T270" s="30"/>
      <c r="U270" s="3"/>
      <c r="V270" s="72">
        <f>[2]Plan1!$A340</f>
        <v>47072</v>
      </c>
      <c r="W270" s="72" t="str">
        <f>[2]Plan1!$C340</f>
        <v>Proclamação da República</v>
      </c>
      <c r="X270" s="65"/>
      <c r="Y270" s="1"/>
      <c r="Z270" s="26"/>
      <c r="AA270" s="63"/>
      <c r="AB270" s="63"/>
      <c r="AC270" s="63"/>
      <c r="AD270" s="65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</row>
    <row r="271" spans="1:130" x14ac:dyDescent="0.15">
      <c r="A271" s="36"/>
      <c r="B271" s="14"/>
      <c r="C271" s="6"/>
      <c r="D271" s="12"/>
      <c r="E271" s="13"/>
      <c r="F271" s="13"/>
      <c r="G271" s="13"/>
      <c r="H271" s="13"/>
      <c r="I271" s="12"/>
      <c r="J271" s="30"/>
      <c r="K271" s="2"/>
      <c r="L271" s="15"/>
      <c r="M271" s="11"/>
      <c r="N271" s="11"/>
      <c r="O271" s="15"/>
      <c r="P271" s="13"/>
      <c r="Q271" s="19"/>
      <c r="R271" s="13"/>
      <c r="S271" s="4"/>
      <c r="T271" s="30"/>
      <c r="U271" s="3"/>
      <c r="V271" s="72">
        <f>[2]Plan1!$A341</f>
        <v>47077</v>
      </c>
      <c r="W271" s="72" t="str">
        <f>[2]Plan1!$C341</f>
        <v>Dia Nacional de Zumbi e da Consciência Negra</v>
      </c>
      <c r="X271" s="65"/>
      <c r="Y271" s="1"/>
      <c r="Z271" s="26"/>
      <c r="AA271" s="63"/>
      <c r="AB271" s="63"/>
      <c r="AC271" s="63"/>
      <c r="AD271" s="65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</row>
    <row r="272" spans="1:130" x14ac:dyDescent="0.15">
      <c r="A272" s="36"/>
      <c r="B272" s="14"/>
      <c r="C272" s="6"/>
      <c r="D272" s="12"/>
      <c r="E272" s="13"/>
      <c r="F272" s="13"/>
      <c r="G272" s="13"/>
      <c r="H272" s="13"/>
      <c r="I272" s="12"/>
      <c r="J272" s="30"/>
      <c r="K272" s="2"/>
      <c r="L272" s="15"/>
      <c r="M272" s="11"/>
      <c r="N272" s="11"/>
      <c r="O272" s="15"/>
      <c r="P272" s="13"/>
      <c r="Q272" s="19"/>
      <c r="R272" s="13"/>
      <c r="S272" s="4"/>
      <c r="T272" s="30"/>
      <c r="U272" s="3"/>
      <c r="V272" s="72">
        <f>[2]Plan1!$A342</f>
        <v>47112</v>
      </c>
      <c r="W272" s="72" t="str">
        <f>[2]Plan1!$C342</f>
        <v>Natal</v>
      </c>
      <c r="X272" s="65"/>
      <c r="Y272" s="1"/>
      <c r="Z272" s="26"/>
      <c r="AA272" s="63"/>
      <c r="AB272" s="63"/>
      <c r="AC272" s="63"/>
      <c r="AD272" s="65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</row>
    <row r="273" spans="1:130" x14ac:dyDescent="0.15">
      <c r="A273" s="36"/>
      <c r="B273" s="14"/>
      <c r="C273" s="6"/>
      <c r="D273" s="12"/>
      <c r="E273" s="13"/>
      <c r="F273" s="13"/>
      <c r="G273" s="13"/>
      <c r="H273" s="13"/>
      <c r="I273" s="12"/>
      <c r="J273" s="30"/>
      <c r="K273" s="2"/>
      <c r="L273" s="15"/>
      <c r="M273" s="11"/>
      <c r="N273" s="11"/>
      <c r="O273" s="15"/>
      <c r="P273" s="13"/>
      <c r="Q273" s="19"/>
      <c r="R273" s="13"/>
      <c r="S273" s="4"/>
      <c r="T273" s="30"/>
      <c r="U273" s="3"/>
      <c r="V273" s="72">
        <f>[2]Plan1!$A343</f>
        <v>47119</v>
      </c>
      <c r="W273" s="72" t="str">
        <f>[2]Plan1!$C343</f>
        <v>Confraternização Universal</v>
      </c>
      <c r="X273" s="65"/>
      <c r="Y273" s="1"/>
      <c r="Z273" s="26"/>
      <c r="AA273" s="63"/>
      <c r="AB273" s="63"/>
      <c r="AC273" s="63"/>
      <c r="AD273" s="65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</row>
    <row r="274" spans="1:130" x14ac:dyDescent="0.15">
      <c r="A274" s="36"/>
      <c r="B274" s="14"/>
      <c r="C274" s="6"/>
      <c r="D274" s="12"/>
      <c r="E274" s="13"/>
      <c r="F274" s="13"/>
      <c r="G274" s="13"/>
      <c r="H274" s="13"/>
      <c r="I274" s="12"/>
      <c r="J274" s="30"/>
      <c r="K274" s="2"/>
      <c r="L274" s="15"/>
      <c r="M274" s="11"/>
      <c r="N274" s="11"/>
      <c r="O274" s="15"/>
      <c r="P274" s="13"/>
      <c r="Q274" s="19"/>
      <c r="R274" s="13"/>
      <c r="S274" s="4"/>
      <c r="T274" s="30"/>
      <c r="U274" s="3"/>
      <c r="V274" s="72">
        <f>[2]Plan1!$A344</f>
        <v>47161</v>
      </c>
      <c r="W274" s="72" t="str">
        <f>[2]Plan1!$C344</f>
        <v>Carnaval</v>
      </c>
      <c r="X274" s="65"/>
      <c r="Y274" s="1"/>
      <c r="Z274" s="26"/>
      <c r="AA274" s="63"/>
      <c r="AB274" s="63"/>
      <c r="AC274" s="63"/>
      <c r="AD274" s="65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</row>
    <row r="275" spans="1:130" x14ac:dyDescent="0.15">
      <c r="A275" s="36"/>
      <c r="B275" s="14"/>
      <c r="C275" s="6"/>
      <c r="D275" s="12"/>
      <c r="E275" s="13"/>
      <c r="F275" s="13"/>
      <c r="G275" s="13"/>
      <c r="H275" s="13"/>
      <c r="I275" s="12"/>
      <c r="J275" s="30"/>
      <c r="K275" s="2"/>
      <c r="L275" s="15"/>
      <c r="M275" s="11"/>
      <c r="N275" s="11"/>
      <c r="O275" s="15"/>
      <c r="P275" s="13"/>
      <c r="Q275" s="19"/>
      <c r="R275" s="13"/>
      <c r="S275" s="4"/>
      <c r="T275" s="30"/>
      <c r="U275" s="3"/>
      <c r="V275" s="72">
        <f>[2]Plan1!$A345</f>
        <v>47162</v>
      </c>
      <c r="W275" s="72" t="str">
        <f>[2]Plan1!$C345</f>
        <v>Carnaval</v>
      </c>
      <c r="X275" s="65"/>
      <c r="Y275" s="1"/>
      <c r="Z275" s="26"/>
      <c r="AA275" s="63"/>
      <c r="AB275" s="63"/>
      <c r="AC275" s="63"/>
      <c r="AD275" s="65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</row>
    <row r="276" spans="1:130" x14ac:dyDescent="0.15">
      <c r="A276" s="36"/>
      <c r="B276" s="14"/>
      <c r="C276" s="6"/>
      <c r="D276" s="12"/>
      <c r="E276" s="13"/>
      <c r="F276" s="13"/>
      <c r="G276" s="13"/>
      <c r="H276" s="13"/>
      <c r="I276" s="12"/>
      <c r="J276" s="30"/>
      <c r="K276" s="2"/>
      <c r="L276" s="15"/>
      <c r="M276" s="11"/>
      <c r="N276" s="11"/>
      <c r="O276" s="15"/>
      <c r="P276" s="13"/>
      <c r="Q276" s="19"/>
      <c r="R276" s="13"/>
      <c r="S276" s="4"/>
      <c r="T276" s="30"/>
      <c r="U276" s="3"/>
      <c r="V276" s="72">
        <f>[2]Plan1!$A346</f>
        <v>47207</v>
      </c>
      <c r="W276" s="72" t="str">
        <f>[2]Plan1!$C346</f>
        <v>Paixão de Cristo</v>
      </c>
      <c r="X276" s="65"/>
      <c r="Y276" s="1"/>
      <c r="Z276" s="26"/>
      <c r="AA276" s="63"/>
      <c r="AB276" s="63"/>
      <c r="AC276" s="63"/>
      <c r="AD276" s="65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</row>
    <row r="277" spans="1:130" x14ac:dyDescent="0.15">
      <c r="A277" s="36"/>
      <c r="B277" s="14"/>
      <c r="C277" s="6"/>
      <c r="D277" s="12"/>
      <c r="E277" s="13"/>
      <c r="F277" s="13"/>
      <c r="G277" s="13"/>
      <c r="H277" s="13"/>
      <c r="I277" s="12"/>
      <c r="J277" s="30"/>
      <c r="K277" s="2"/>
      <c r="L277" s="15"/>
      <c r="M277" s="11"/>
      <c r="N277" s="11"/>
      <c r="O277" s="15"/>
      <c r="P277" s="13"/>
      <c r="Q277" s="19"/>
      <c r="R277" s="13"/>
      <c r="S277" s="4"/>
      <c r="T277" s="30"/>
      <c r="U277" s="3"/>
      <c r="V277" s="72">
        <f>[2]Plan1!$A347</f>
        <v>47229</v>
      </c>
      <c r="W277" s="72" t="str">
        <f>[2]Plan1!$C347</f>
        <v>Tiradentes</v>
      </c>
      <c r="X277" s="65"/>
      <c r="Y277" s="1"/>
      <c r="Z277" s="3"/>
      <c r="AA277" s="63"/>
      <c r="AB277" s="63"/>
      <c r="AC277" s="63"/>
      <c r="AD277" s="65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</row>
    <row r="278" spans="1:130" x14ac:dyDescent="0.15">
      <c r="A278" s="36"/>
      <c r="B278" s="14"/>
      <c r="C278" s="6"/>
      <c r="D278" s="12"/>
      <c r="E278" s="13"/>
      <c r="F278" s="13"/>
      <c r="G278" s="13"/>
      <c r="H278" s="13"/>
      <c r="I278" s="12"/>
      <c r="J278" s="30"/>
      <c r="K278" s="2"/>
      <c r="L278" s="15"/>
      <c r="M278" s="11"/>
      <c r="N278" s="11"/>
      <c r="O278" s="15"/>
      <c r="P278" s="13"/>
      <c r="Q278" s="19"/>
      <c r="R278" s="13"/>
      <c r="S278" s="4"/>
      <c r="T278" s="30"/>
      <c r="U278" s="3"/>
      <c r="V278" s="72">
        <f>[2]Plan1!$A348</f>
        <v>47239</v>
      </c>
      <c r="W278" s="72" t="str">
        <f>[2]Plan1!$C348</f>
        <v>Dia do Trabalho</v>
      </c>
      <c r="X278" s="65"/>
      <c r="Y278" s="1"/>
      <c r="Z278" s="3"/>
      <c r="AA278" s="63"/>
      <c r="AB278" s="63"/>
      <c r="AC278" s="63"/>
      <c r="AD278" s="65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</row>
    <row r="279" spans="1:130" x14ac:dyDescent="0.15">
      <c r="A279" s="36"/>
      <c r="B279" s="14"/>
      <c r="C279" s="6"/>
      <c r="D279" s="12"/>
      <c r="E279" s="13"/>
      <c r="F279" s="13"/>
      <c r="G279" s="13"/>
      <c r="H279" s="13"/>
      <c r="I279" s="12"/>
      <c r="J279" s="30"/>
      <c r="K279" s="2"/>
      <c r="L279" s="15"/>
      <c r="M279" s="11"/>
      <c r="N279" s="11"/>
      <c r="O279" s="15"/>
      <c r="P279" s="13"/>
      <c r="Q279" s="19"/>
      <c r="R279" s="13"/>
      <c r="S279" s="4"/>
      <c r="T279" s="30"/>
      <c r="U279" s="3"/>
      <c r="V279" s="72">
        <f>[2]Plan1!$A349</f>
        <v>47269</v>
      </c>
      <c r="W279" s="72" t="str">
        <f>[2]Plan1!$C349</f>
        <v>Corpus Christi</v>
      </c>
      <c r="X279" s="65"/>
      <c r="Y279" s="1"/>
      <c r="Z279" s="3"/>
      <c r="AA279" s="63"/>
      <c r="AB279" s="63"/>
      <c r="AC279" s="63"/>
      <c r="AD279" s="65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</row>
    <row r="280" spans="1:130" x14ac:dyDescent="0.15">
      <c r="A280" s="36"/>
      <c r="B280" s="14"/>
      <c r="C280" s="6"/>
      <c r="D280" s="12"/>
      <c r="E280" s="13"/>
      <c r="F280" s="13"/>
      <c r="G280" s="13"/>
      <c r="H280" s="13"/>
      <c r="I280" s="12"/>
      <c r="J280" s="30"/>
      <c r="K280" s="2"/>
      <c r="L280" s="15"/>
      <c r="M280" s="11"/>
      <c r="N280" s="11"/>
      <c r="O280" s="15"/>
      <c r="P280" s="13"/>
      <c r="Q280" s="19"/>
      <c r="R280" s="13"/>
      <c r="S280" s="4"/>
      <c r="T280" s="30"/>
      <c r="U280" s="3"/>
      <c r="V280" s="72">
        <f>[2]Plan1!$A350</f>
        <v>47368</v>
      </c>
      <c r="W280" s="72" t="str">
        <f>[2]Plan1!$C350</f>
        <v>Independência do Brasil</v>
      </c>
      <c r="X280" s="65"/>
      <c r="Y280" s="1"/>
      <c r="Z280" s="3"/>
      <c r="AA280" s="63"/>
      <c r="AB280" s="63"/>
      <c r="AC280" s="63"/>
      <c r="AD280" s="65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</row>
    <row r="281" spans="1:130" x14ac:dyDescent="0.15">
      <c r="A281" s="36"/>
      <c r="B281" s="14"/>
      <c r="C281" s="6"/>
      <c r="D281" s="12"/>
      <c r="E281" s="13"/>
      <c r="F281" s="13"/>
      <c r="G281" s="13"/>
      <c r="H281" s="13"/>
      <c r="I281" s="12"/>
      <c r="J281" s="30"/>
      <c r="K281" s="2"/>
      <c r="L281" s="15"/>
      <c r="M281" s="11"/>
      <c r="N281" s="11"/>
      <c r="O281" s="15"/>
      <c r="P281" s="13"/>
      <c r="Q281" s="19"/>
      <c r="R281" s="13"/>
      <c r="S281" s="4"/>
      <c r="T281" s="30"/>
      <c r="U281" s="3"/>
      <c r="V281" s="72">
        <f>[2]Plan1!$A351</f>
        <v>47403</v>
      </c>
      <c r="W281" s="72" t="str">
        <f>[2]Plan1!$C351</f>
        <v>Nossa Sr.a Aparecida - Padroeira do Brasil</v>
      </c>
      <c r="X281" s="65"/>
      <c r="Y281" s="1"/>
      <c r="Z281" s="3"/>
      <c r="AA281" s="63"/>
      <c r="AB281" s="63"/>
      <c r="AC281" s="63"/>
      <c r="AD281" s="65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</row>
    <row r="282" spans="1:130" x14ac:dyDescent="0.15">
      <c r="A282" s="36"/>
      <c r="B282" s="14"/>
      <c r="C282" s="6"/>
      <c r="D282" s="12"/>
      <c r="E282" s="13"/>
      <c r="F282" s="13"/>
      <c r="G282" s="13"/>
      <c r="H282" s="13"/>
      <c r="I282" s="12"/>
      <c r="J282" s="30"/>
      <c r="K282" s="2"/>
      <c r="L282" s="15"/>
      <c r="M282" s="11"/>
      <c r="N282" s="11"/>
      <c r="O282" s="15"/>
      <c r="P282" s="13"/>
      <c r="Q282" s="19"/>
      <c r="R282" s="13"/>
      <c r="S282" s="4"/>
      <c r="T282" s="30"/>
      <c r="U282" s="3"/>
      <c r="V282" s="72">
        <f>[2]Plan1!$A352</f>
        <v>47424</v>
      </c>
      <c r="W282" s="72" t="str">
        <f>[2]Plan1!$C352</f>
        <v>Finados</v>
      </c>
      <c r="X282" s="65"/>
      <c r="Y282" s="1"/>
      <c r="Z282" s="3"/>
      <c r="AA282" s="63"/>
      <c r="AB282" s="63"/>
      <c r="AC282" s="63"/>
      <c r="AD282" s="65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</row>
    <row r="283" spans="1:130" x14ac:dyDescent="0.15">
      <c r="A283" s="36"/>
      <c r="B283" s="14"/>
      <c r="C283" s="6"/>
      <c r="D283" s="12"/>
      <c r="E283" s="13"/>
      <c r="F283" s="13"/>
      <c r="G283" s="13"/>
      <c r="H283" s="13"/>
      <c r="I283" s="12"/>
      <c r="J283" s="30"/>
      <c r="K283" s="2"/>
      <c r="L283" s="15"/>
      <c r="M283" s="11"/>
      <c r="N283" s="11"/>
      <c r="O283" s="15"/>
      <c r="P283" s="13"/>
      <c r="Q283" s="19"/>
      <c r="R283" s="13"/>
      <c r="S283" s="4"/>
      <c r="T283" s="30"/>
      <c r="U283" s="3"/>
      <c r="V283" s="72">
        <f>[2]Plan1!$A353</f>
        <v>47437</v>
      </c>
      <c r="W283" s="72" t="str">
        <f>[2]Plan1!$C353</f>
        <v>Proclamação da República</v>
      </c>
      <c r="X283" s="65"/>
      <c r="Y283" s="1"/>
      <c r="Z283" s="3"/>
      <c r="AA283" s="63"/>
      <c r="AB283" s="63"/>
      <c r="AC283" s="63"/>
      <c r="AD283" s="65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</row>
    <row r="284" spans="1:130" x14ac:dyDescent="0.15">
      <c r="A284" s="36"/>
      <c r="B284" s="14"/>
      <c r="C284" s="6"/>
      <c r="D284" s="12"/>
      <c r="E284" s="13"/>
      <c r="F284" s="13"/>
      <c r="G284" s="13"/>
      <c r="H284" s="13"/>
      <c r="I284" s="12"/>
      <c r="J284" s="30"/>
      <c r="K284" s="2"/>
      <c r="L284" s="15"/>
      <c r="M284" s="11"/>
      <c r="N284" s="11"/>
      <c r="O284" s="15"/>
      <c r="P284" s="13"/>
      <c r="Q284" s="19"/>
      <c r="R284" s="13"/>
      <c r="S284" s="4"/>
      <c r="T284" s="30"/>
      <c r="U284" s="3"/>
      <c r="V284" s="72">
        <f>[2]Plan1!$A354</f>
        <v>47442</v>
      </c>
      <c r="W284" s="72" t="str">
        <f>[2]Plan1!$C354</f>
        <v>Dia Nacional de Zumbi e da Consciência Negra</v>
      </c>
      <c r="X284" s="65"/>
      <c r="Y284" s="1"/>
      <c r="Z284" s="3"/>
      <c r="AA284" s="63"/>
      <c r="AB284" s="63"/>
      <c r="AC284" s="63"/>
      <c r="AD284" s="65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</row>
    <row r="285" spans="1:130" x14ac:dyDescent="0.15">
      <c r="A285" s="36"/>
      <c r="B285" s="14"/>
      <c r="C285" s="6"/>
      <c r="D285" s="12"/>
      <c r="E285" s="13"/>
      <c r="F285" s="13"/>
      <c r="G285" s="13"/>
      <c r="H285" s="13"/>
      <c r="I285" s="12"/>
      <c r="J285" s="30"/>
      <c r="K285" s="2"/>
      <c r="L285" s="15"/>
      <c r="M285" s="11"/>
      <c r="N285" s="11"/>
      <c r="O285" s="15"/>
      <c r="P285" s="13"/>
      <c r="Q285" s="19"/>
      <c r="R285" s="13"/>
      <c r="S285" s="4"/>
      <c r="T285" s="30"/>
      <c r="U285" s="3"/>
      <c r="V285" s="72">
        <f>[2]Plan1!$A355</f>
        <v>47477</v>
      </c>
      <c r="W285" s="72" t="str">
        <f>[2]Plan1!$C355</f>
        <v>Natal</v>
      </c>
      <c r="X285" s="65"/>
      <c r="Y285" s="1"/>
      <c r="Z285" s="3"/>
      <c r="AA285" s="63"/>
      <c r="AB285" s="63"/>
      <c r="AC285" s="63"/>
      <c r="AD285" s="65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</row>
    <row r="286" spans="1:130" x14ac:dyDescent="0.15">
      <c r="A286" s="36"/>
      <c r="B286" s="14"/>
      <c r="C286" s="6"/>
      <c r="D286" s="12"/>
      <c r="E286" s="13"/>
      <c r="F286" s="13"/>
      <c r="G286" s="13"/>
      <c r="H286" s="13"/>
      <c r="I286" s="12"/>
      <c r="J286" s="30"/>
      <c r="K286" s="2"/>
      <c r="L286" s="15"/>
      <c r="M286" s="11"/>
      <c r="N286" s="11"/>
      <c r="O286" s="15"/>
      <c r="P286" s="13"/>
      <c r="Q286" s="19"/>
      <c r="R286" s="13"/>
      <c r="S286" s="4"/>
      <c r="T286" s="30"/>
      <c r="U286" s="3"/>
      <c r="V286" s="72">
        <f>[2]Plan1!$A356</f>
        <v>47484</v>
      </c>
      <c r="W286" s="72" t="str">
        <f>[2]Plan1!$C356</f>
        <v>Confraternização Universal</v>
      </c>
      <c r="X286" s="65"/>
      <c r="Y286" s="1"/>
      <c r="Z286" s="3"/>
      <c r="AA286" s="63"/>
      <c r="AB286" s="63"/>
      <c r="AC286" s="63"/>
      <c r="AD286" s="65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</row>
    <row r="287" spans="1:130" x14ac:dyDescent="0.15">
      <c r="A287" s="36"/>
      <c r="B287" s="14"/>
      <c r="C287" s="6"/>
      <c r="D287" s="12"/>
      <c r="E287" s="13"/>
      <c r="F287" s="13"/>
      <c r="G287" s="13"/>
      <c r="H287" s="13"/>
      <c r="I287" s="12"/>
      <c r="J287" s="30"/>
      <c r="K287" s="2"/>
      <c r="L287" s="15"/>
      <c r="M287" s="11"/>
      <c r="N287" s="11"/>
      <c r="O287" s="15"/>
      <c r="P287" s="13"/>
      <c r="Q287" s="19"/>
      <c r="R287" s="13"/>
      <c r="S287" s="4"/>
      <c r="T287" s="30"/>
      <c r="U287" s="3"/>
      <c r="V287" s="72">
        <f>[2]Plan1!$A357</f>
        <v>47546</v>
      </c>
      <c r="W287" s="72" t="str">
        <f>[2]Plan1!$C357</f>
        <v>Carnaval</v>
      </c>
      <c r="X287" s="65"/>
      <c r="Y287" s="1"/>
      <c r="Z287" s="3"/>
      <c r="AA287" s="63"/>
      <c r="AB287" s="63"/>
      <c r="AC287" s="63"/>
      <c r="AD287" s="65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</row>
    <row r="288" spans="1:130" x14ac:dyDescent="0.15">
      <c r="A288" s="36"/>
      <c r="B288" s="14"/>
      <c r="C288" s="6"/>
      <c r="D288" s="12"/>
      <c r="E288" s="13"/>
      <c r="F288" s="13"/>
      <c r="G288" s="13"/>
      <c r="H288" s="13"/>
      <c r="I288" s="12"/>
      <c r="J288" s="30"/>
      <c r="K288" s="2"/>
      <c r="L288" s="15"/>
      <c r="M288" s="11"/>
      <c r="N288" s="11"/>
      <c r="O288" s="15"/>
      <c r="P288" s="13"/>
      <c r="Q288" s="19"/>
      <c r="R288" s="13"/>
      <c r="S288" s="4"/>
      <c r="T288" s="30"/>
      <c r="U288" s="3"/>
      <c r="V288" s="72">
        <f>[2]Plan1!$A358</f>
        <v>47547</v>
      </c>
      <c r="W288" s="72" t="str">
        <f>[2]Plan1!$C358</f>
        <v>Carnaval</v>
      </c>
      <c r="X288" s="65"/>
      <c r="Y288" s="1"/>
      <c r="Z288" s="3"/>
      <c r="AA288" s="63"/>
      <c r="AB288" s="63"/>
      <c r="AC288" s="63"/>
      <c r="AD288" s="65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</row>
    <row r="289" spans="1:130" x14ac:dyDescent="0.15">
      <c r="A289" s="36"/>
      <c r="B289" s="14"/>
      <c r="C289" s="6"/>
      <c r="D289" s="12"/>
      <c r="E289" s="13"/>
      <c r="F289" s="13"/>
      <c r="G289" s="13"/>
      <c r="H289" s="13"/>
      <c r="I289" s="12"/>
      <c r="J289" s="30"/>
      <c r="K289" s="2"/>
      <c r="L289" s="15"/>
      <c r="M289" s="11"/>
      <c r="N289" s="11"/>
      <c r="O289" s="15"/>
      <c r="P289" s="13"/>
      <c r="Q289" s="19"/>
      <c r="R289" s="13"/>
      <c r="S289" s="4"/>
      <c r="T289" s="30"/>
      <c r="U289" s="3"/>
      <c r="V289" s="72">
        <f>[2]Plan1!$A359</f>
        <v>47592</v>
      </c>
      <c r="W289" s="72" t="str">
        <f>[2]Plan1!$C359</f>
        <v>Paixão de Cristo</v>
      </c>
      <c r="X289" s="65"/>
      <c r="Y289" s="1"/>
      <c r="Z289" s="3"/>
      <c r="AA289" s="63"/>
      <c r="AB289" s="63"/>
      <c r="AC289" s="63"/>
      <c r="AD289" s="65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</row>
    <row r="290" spans="1:130" x14ac:dyDescent="0.15">
      <c r="A290" s="36"/>
      <c r="B290" s="14"/>
      <c r="C290" s="6"/>
      <c r="D290" s="12"/>
      <c r="E290" s="13"/>
      <c r="F290" s="13"/>
      <c r="G290" s="13"/>
      <c r="H290" s="13"/>
      <c r="I290" s="12"/>
      <c r="J290" s="30"/>
      <c r="K290" s="2"/>
      <c r="L290" s="15"/>
      <c r="M290" s="11"/>
      <c r="N290" s="11"/>
      <c r="O290" s="15"/>
      <c r="P290" s="13"/>
      <c r="Q290" s="19"/>
      <c r="R290" s="13"/>
      <c r="S290" s="4"/>
      <c r="T290" s="30"/>
      <c r="U290" s="3"/>
      <c r="V290" s="72">
        <f>[2]Plan1!$A360</f>
        <v>47594</v>
      </c>
      <c r="W290" s="72" t="str">
        <f>[2]Plan1!$C360</f>
        <v>Tiradentes</v>
      </c>
      <c r="X290" s="65"/>
      <c r="Y290" s="1"/>
      <c r="Z290" s="3"/>
      <c r="AA290" s="63"/>
      <c r="AB290" s="63"/>
      <c r="AC290" s="63"/>
      <c r="AD290" s="65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</row>
    <row r="291" spans="1:130" x14ac:dyDescent="0.15">
      <c r="A291" s="36"/>
      <c r="B291" s="14"/>
      <c r="C291" s="6"/>
      <c r="D291" s="12"/>
      <c r="E291" s="13"/>
      <c r="F291" s="13"/>
      <c r="G291" s="13"/>
      <c r="H291" s="13"/>
      <c r="I291" s="12"/>
      <c r="J291" s="30"/>
      <c r="K291" s="2"/>
      <c r="L291" s="15"/>
      <c r="M291" s="11"/>
      <c r="N291" s="11"/>
      <c r="O291" s="15"/>
      <c r="P291" s="13"/>
      <c r="Q291" s="19"/>
      <c r="R291" s="13"/>
      <c r="S291" s="4"/>
      <c r="T291" s="30"/>
      <c r="U291" s="3"/>
      <c r="V291" s="72">
        <f>[2]Plan1!$A361</f>
        <v>47604</v>
      </c>
      <c r="W291" s="72" t="str">
        <f>[2]Plan1!$C361</f>
        <v>Dia do Trabalho</v>
      </c>
      <c r="X291" s="65"/>
      <c r="Y291" s="1"/>
      <c r="Z291" s="3"/>
      <c r="AA291" s="63"/>
      <c r="AB291" s="63"/>
      <c r="AC291" s="63"/>
      <c r="AD291" s="65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</row>
    <row r="292" spans="1:130" x14ac:dyDescent="0.15">
      <c r="A292" s="36"/>
      <c r="B292" s="14"/>
      <c r="C292" s="6"/>
      <c r="D292" s="12"/>
      <c r="E292" s="13"/>
      <c r="F292" s="13"/>
      <c r="G292" s="13"/>
      <c r="H292" s="13"/>
      <c r="I292" s="12"/>
      <c r="J292" s="30"/>
      <c r="K292" s="2"/>
      <c r="L292" s="15"/>
      <c r="M292" s="11"/>
      <c r="N292" s="11"/>
      <c r="O292" s="15"/>
      <c r="P292" s="13"/>
      <c r="Q292" s="19"/>
      <c r="R292" s="13"/>
      <c r="S292" s="4"/>
      <c r="T292" s="30"/>
      <c r="U292" s="3"/>
      <c r="V292" s="72">
        <f>[2]Plan1!$A362</f>
        <v>47654</v>
      </c>
      <c r="W292" s="72" t="str">
        <f>[2]Plan1!$C362</f>
        <v>Corpus Christi</v>
      </c>
      <c r="X292" s="65"/>
      <c r="Y292" s="1"/>
      <c r="Z292" s="3"/>
      <c r="AA292" s="63"/>
      <c r="AB292" s="63"/>
      <c r="AC292" s="63"/>
      <c r="AD292" s="65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</row>
    <row r="293" spans="1:130" x14ac:dyDescent="0.15">
      <c r="A293" s="36"/>
      <c r="B293" s="14"/>
      <c r="C293" s="6"/>
      <c r="D293" s="12"/>
      <c r="E293" s="13"/>
      <c r="F293" s="13"/>
      <c r="G293" s="13"/>
      <c r="H293" s="13"/>
      <c r="I293" s="12"/>
      <c r="J293" s="30"/>
      <c r="K293" s="2"/>
      <c r="L293" s="15"/>
      <c r="M293" s="11"/>
      <c r="N293" s="11"/>
      <c r="O293" s="15"/>
      <c r="P293" s="13"/>
      <c r="Q293" s="19"/>
      <c r="R293" s="13"/>
      <c r="S293" s="4"/>
      <c r="T293" s="30"/>
      <c r="U293" s="3"/>
      <c r="V293" s="72">
        <f>[2]Plan1!$A363</f>
        <v>47733</v>
      </c>
      <c r="W293" s="72" t="str">
        <f>[2]Plan1!$C363</f>
        <v>Independência do Brasil</v>
      </c>
      <c r="X293" s="65"/>
      <c r="Y293" s="1"/>
      <c r="Z293" s="3"/>
      <c r="AA293" s="63"/>
      <c r="AB293" s="63"/>
      <c r="AC293" s="63"/>
      <c r="AD293" s="65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</row>
    <row r="294" spans="1:130" x14ac:dyDescent="0.15">
      <c r="A294" s="36"/>
      <c r="B294" s="14"/>
      <c r="C294" s="6"/>
      <c r="D294" s="12"/>
      <c r="E294" s="13"/>
      <c r="F294" s="13"/>
      <c r="G294" s="13"/>
      <c r="H294" s="13"/>
      <c r="I294" s="12"/>
      <c r="J294" s="30"/>
      <c r="K294" s="2"/>
      <c r="L294" s="15"/>
      <c r="M294" s="11"/>
      <c r="N294" s="11"/>
      <c r="O294" s="15"/>
      <c r="P294" s="13"/>
      <c r="Q294" s="19"/>
      <c r="R294" s="13"/>
      <c r="S294" s="4"/>
      <c r="T294" s="30"/>
      <c r="U294" s="3"/>
      <c r="V294" s="72">
        <f>[2]Plan1!$A364</f>
        <v>47768</v>
      </c>
      <c r="W294" s="72" t="str">
        <f>[2]Plan1!$C364</f>
        <v>Nossa Sr.a Aparecida - Padroeira do Brasil</v>
      </c>
      <c r="X294" s="65"/>
      <c r="Y294" s="1"/>
      <c r="Z294" s="3"/>
      <c r="AA294" s="63"/>
      <c r="AB294" s="63"/>
      <c r="AC294" s="63"/>
      <c r="AD294" s="65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</row>
    <row r="295" spans="1:130" x14ac:dyDescent="0.15">
      <c r="A295" s="36"/>
      <c r="B295" s="14"/>
      <c r="C295" s="6"/>
      <c r="D295" s="12"/>
      <c r="E295" s="13"/>
      <c r="F295" s="13"/>
      <c r="G295" s="13"/>
      <c r="H295" s="13"/>
      <c r="I295" s="12"/>
      <c r="J295" s="30"/>
      <c r="K295" s="2"/>
      <c r="L295" s="15"/>
      <c r="M295" s="11"/>
      <c r="N295" s="11"/>
      <c r="O295" s="15"/>
      <c r="P295" s="13"/>
      <c r="Q295" s="19"/>
      <c r="R295" s="13"/>
      <c r="S295" s="4"/>
      <c r="T295" s="30"/>
      <c r="U295" s="3"/>
      <c r="V295" s="72">
        <f>[2]Plan1!$A365</f>
        <v>47789</v>
      </c>
      <c r="W295" s="72" t="str">
        <f>[2]Plan1!$C365</f>
        <v>Finados</v>
      </c>
      <c r="X295" s="65"/>
      <c r="Y295" s="1"/>
      <c r="Z295" s="3"/>
      <c r="AA295" s="63"/>
      <c r="AB295" s="63"/>
      <c r="AC295" s="63"/>
      <c r="AD295" s="65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</row>
    <row r="296" spans="1:130" x14ac:dyDescent="0.15">
      <c r="A296" s="36"/>
      <c r="B296" s="14"/>
      <c r="C296" s="6"/>
      <c r="D296" s="12"/>
      <c r="E296" s="13"/>
      <c r="F296" s="13"/>
      <c r="G296" s="13"/>
      <c r="H296" s="13"/>
      <c r="I296" s="12"/>
      <c r="J296" s="30"/>
      <c r="K296" s="2"/>
      <c r="L296" s="15"/>
      <c r="M296" s="11"/>
      <c r="N296" s="11"/>
      <c r="O296" s="15"/>
      <c r="P296" s="13"/>
      <c r="Q296" s="19"/>
      <c r="R296" s="13"/>
      <c r="S296" s="4"/>
      <c r="T296" s="30"/>
      <c r="U296" s="3"/>
      <c r="V296" s="72">
        <f>[2]Plan1!$A366</f>
        <v>47802</v>
      </c>
      <c r="W296" s="72" t="str">
        <f>[2]Plan1!$C366</f>
        <v>Proclamação da República</v>
      </c>
      <c r="X296" s="65"/>
      <c r="Y296" s="1"/>
      <c r="Z296" s="3"/>
      <c r="AA296" s="63"/>
      <c r="AB296" s="63"/>
      <c r="AC296" s="63"/>
      <c r="AD296" s="65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</row>
    <row r="297" spans="1:130" x14ac:dyDescent="0.15">
      <c r="A297" s="36"/>
      <c r="B297" s="14"/>
      <c r="C297" s="6"/>
      <c r="D297" s="12"/>
      <c r="E297" s="13"/>
      <c r="F297" s="13"/>
      <c r="G297" s="13"/>
      <c r="H297" s="13"/>
      <c r="I297" s="12"/>
      <c r="J297" s="30"/>
      <c r="K297" s="2"/>
      <c r="L297" s="15"/>
      <c r="M297" s="11"/>
      <c r="N297" s="11"/>
      <c r="O297" s="15"/>
      <c r="P297" s="13"/>
      <c r="Q297" s="19"/>
      <c r="R297" s="13"/>
      <c r="S297" s="4"/>
      <c r="T297" s="30"/>
      <c r="U297" s="3"/>
      <c r="V297" s="72">
        <f>[2]Plan1!$A367</f>
        <v>47807</v>
      </c>
      <c r="W297" s="72" t="str">
        <f>[2]Plan1!$C367</f>
        <v>Dia Nacional de Zumbi e da Consciência Negra</v>
      </c>
      <c r="X297" s="65"/>
      <c r="Y297" s="1"/>
      <c r="Z297" s="3"/>
      <c r="AA297" s="63"/>
      <c r="AB297" s="63"/>
      <c r="AC297" s="63"/>
      <c r="AD297" s="65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</row>
    <row r="298" spans="1:130" x14ac:dyDescent="0.15">
      <c r="A298" s="36"/>
      <c r="B298" s="14"/>
      <c r="C298" s="6"/>
      <c r="D298" s="12"/>
      <c r="E298" s="13"/>
      <c r="F298" s="13"/>
      <c r="G298" s="13"/>
      <c r="H298" s="13"/>
      <c r="I298" s="12"/>
      <c r="J298" s="30"/>
      <c r="K298" s="2"/>
      <c r="L298" s="15"/>
      <c r="M298" s="11"/>
      <c r="N298" s="11"/>
      <c r="O298" s="15"/>
      <c r="P298" s="13"/>
      <c r="Q298" s="19"/>
      <c r="R298" s="13"/>
      <c r="S298" s="4"/>
      <c r="T298" s="30"/>
      <c r="U298" s="3"/>
      <c r="V298" s="72">
        <f>[2]Plan1!$A368</f>
        <v>47842</v>
      </c>
      <c r="W298" s="72" t="str">
        <f>[2]Plan1!$C368</f>
        <v>Natal</v>
      </c>
      <c r="X298" s="65"/>
      <c r="Y298" s="1"/>
      <c r="Z298" s="3"/>
      <c r="AA298" s="63"/>
      <c r="AB298" s="63"/>
      <c r="AC298" s="63"/>
      <c r="AD298" s="65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</row>
    <row r="299" spans="1:130" x14ac:dyDescent="0.15">
      <c r="A299" s="36"/>
      <c r="B299" s="14"/>
      <c r="C299" s="6"/>
      <c r="D299" s="12"/>
      <c r="E299" s="13"/>
      <c r="F299" s="13"/>
      <c r="G299" s="13"/>
      <c r="H299" s="13"/>
      <c r="I299" s="12"/>
      <c r="J299" s="30"/>
      <c r="K299" s="2"/>
      <c r="L299" s="15"/>
      <c r="M299" s="11"/>
      <c r="N299" s="11"/>
      <c r="O299" s="15"/>
      <c r="P299" s="13"/>
      <c r="Q299" s="19"/>
      <c r="R299" s="13"/>
      <c r="S299" s="4"/>
      <c r="T299" s="30"/>
      <c r="U299" s="3"/>
      <c r="V299" s="72">
        <f>[2]Plan1!$A369</f>
        <v>47849</v>
      </c>
      <c r="W299" s="72" t="str">
        <f>[2]Plan1!$C369</f>
        <v>Confraternização Universal</v>
      </c>
      <c r="X299" s="65"/>
      <c r="Y299" s="1"/>
      <c r="Z299" s="3"/>
      <c r="AA299" s="3"/>
      <c r="AB299" s="3"/>
      <c r="AC299" s="3"/>
      <c r="AD299" s="3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</row>
    <row r="300" spans="1:130" x14ac:dyDescent="0.15">
      <c r="A300" s="36"/>
      <c r="B300" s="14"/>
      <c r="C300" s="6"/>
      <c r="D300" s="12"/>
      <c r="E300" s="13"/>
      <c r="F300" s="13"/>
      <c r="G300" s="13"/>
      <c r="H300" s="13"/>
      <c r="I300" s="12"/>
      <c r="J300" s="30"/>
      <c r="K300" s="2"/>
      <c r="L300" s="15"/>
      <c r="M300" s="11"/>
      <c r="N300" s="11"/>
      <c r="O300" s="15"/>
      <c r="P300" s="13"/>
      <c r="Q300" s="19"/>
      <c r="R300" s="13"/>
      <c r="S300" s="4"/>
      <c r="T300" s="30"/>
      <c r="U300" s="3"/>
      <c r="V300" s="72">
        <f>[2]Plan1!$A370</f>
        <v>47903</v>
      </c>
      <c r="W300" s="72" t="str">
        <f>[2]Plan1!$C370</f>
        <v>Carnaval</v>
      </c>
      <c r="X300" s="65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</row>
    <row r="301" spans="1:130" x14ac:dyDescent="0.15">
      <c r="A301" s="36"/>
      <c r="B301" s="14"/>
      <c r="C301" s="6"/>
      <c r="D301" s="12"/>
      <c r="E301" s="13"/>
      <c r="F301" s="13"/>
      <c r="G301" s="13"/>
      <c r="H301" s="13"/>
      <c r="I301" s="12"/>
      <c r="J301" s="30"/>
      <c r="K301" s="2"/>
      <c r="L301" s="15"/>
      <c r="M301" s="11"/>
      <c r="N301" s="11"/>
      <c r="O301" s="15"/>
      <c r="P301" s="13"/>
      <c r="Q301" s="19"/>
      <c r="R301" s="13"/>
      <c r="S301" s="4"/>
      <c r="T301" s="30"/>
      <c r="U301" s="3"/>
      <c r="V301" s="72">
        <f>[2]Plan1!$A371</f>
        <v>47904</v>
      </c>
      <c r="W301" s="72" t="str">
        <f>[2]Plan1!$C371</f>
        <v>Carnaval</v>
      </c>
      <c r="X301" s="65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</row>
    <row r="302" spans="1:130" x14ac:dyDescent="0.15">
      <c r="A302" s="36"/>
      <c r="B302" s="14"/>
      <c r="C302" s="6"/>
      <c r="D302" s="12"/>
      <c r="E302" s="13"/>
      <c r="F302" s="13"/>
      <c r="G302" s="13"/>
      <c r="H302" s="13"/>
      <c r="I302" s="12"/>
      <c r="J302" s="30"/>
      <c r="K302" s="2"/>
      <c r="L302" s="15"/>
      <c r="M302" s="11"/>
      <c r="N302" s="11"/>
      <c r="O302" s="15"/>
      <c r="P302" s="13"/>
      <c r="Q302" s="19"/>
      <c r="R302" s="13"/>
      <c r="S302" s="4"/>
      <c r="T302" s="30"/>
      <c r="U302" s="3"/>
      <c r="V302" s="72">
        <f>[2]Plan1!$A372</f>
        <v>47949</v>
      </c>
      <c r="W302" s="72" t="str">
        <f>[2]Plan1!$C372</f>
        <v>Paixão de Cristo</v>
      </c>
      <c r="X302" s="66"/>
      <c r="Y302" s="23"/>
      <c r="Z302" s="20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</row>
    <row r="303" spans="1:130" x14ac:dyDescent="0.15">
      <c r="A303" s="36"/>
      <c r="B303" s="14"/>
      <c r="C303" s="6"/>
      <c r="D303" s="12"/>
      <c r="E303" s="13"/>
      <c r="F303" s="13"/>
      <c r="G303" s="13"/>
      <c r="H303" s="13"/>
      <c r="I303" s="12"/>
      <c r="J303" s="30"/>
      <c r="K303" s="2"/>
      <c r="L303" s="15"/>
      <c r="M303" s="11"/>
      <c r="N303" s="11"/>
      <c r="O303" s="15"/>
      <c r="P303" s="13"/>
      <c r="Q303" s="19"/>
      <c r="R303" s="13"/>
      <c r="S303" s="4"/>
      <c r="T303" s="30"/>
      <c r="U303" s="3"/>
      <c r="V303" s="72">
        <f>[2]Plan1!$A373</f>
        <v>47959</v>
      </c>
      <c r="W303" s="72" t="str">
        <f>[2]Plan1!$C373</f>
        <v>Tiradentes</v>
      </c>
      <c r="X303" s="65"/>
      <c r="Y303" s="1"/>
      <c r="Z303" s="3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</row>
    <row r="304" spans="1:130" x14ac:dyDescent="0.15">
      <c r="A304" s="36"/>
      <c r="B304" s="14"/>
      <c r="C304" s="6"/>
      <c r="D304" s="12"/>
      <c r="E304" s="13"/>
      <c r="F304" s="13"/>
      <c r="G304" s="13"/>
      <c r="H304" s="13"/>
      <c r="I304" s="12"/>
      <c r="J304" s="30"/>
      <c r="K304" s="2"/>
      <c r="L304" s="15"/>
      <c r="M304" s="11"/>
      <c r="N304" s="11"/>
      <c r="O304" s="15"/>
      <c r="P304" s="13"/>
      <c r="Q304" s="19"/>
      <c r="R304" s="13"/>
      <c r="S304" s="4"/>
      <c r="T304" s="30"/>
      <c r="U304" s="3"/>
      <c r="V304" s="72">
        <f>[2]Plan1!$A374</f>
        <v>47969</v>
      </c>
      <c r="W304" s="72" t="str">
        <f>[2]Plan1!$C374</f>
        <v>Dia do Trabalho</v>
      </c>
      <c r="X304" s="65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</row>
    <row r="305" spans="1:130" x14ac:dyDescent="0.15">
      <c r="A305" s="36"/>
      <c r="B305" s="14"/>
      <c r="C305" s="6"/>
      <c r="D305" s="12"/>
      <c r="E305" s="13"/>
      <c r="F305" s="13"/>
      <c r="G305" s="13"/>
      <c r="H305" s="13"/>
      <c r="I305" s="12"/>
      <c r="J305" s="30"/>
      <c r="K305" s="2"/>
      <c r="L305" s="15"/>
      <c r="M305" s="11"/>
      <c r="N305" s="11"/>
      <c r="O305" s="15"/>
      <c r="P305" s="13"/>
      <c r="Q305" s="19"/>
      <c r="R305" s="13"/>
      <c r="S305" s="4"/>
      <c r="T305" s="30"/>
      <c r="U305" s="3"/>
      <c r="V305" s="72">
        <f>[2]Plan1!$A375</f>
        <v>48011</v>
      </c>
      <c r="W305" s="72" t="str">
        <f>[2]Plan1!$C375</f>
        <v>Corpus Christi</v>
      </c>
      <c r="X305" s="66"/>
      <c r="Y305" s="23"/>
      <c r="Z305" s="20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</row>
    <row r="306" spans="1:130" x14ac:dyDescent="0.15">
      <c r="A306" s="36"/>
      <c r="B306" s="14"/>
      <c r="C306" s="6"/>
      <c r="D306" s="12"/>
      <c r="E306" s="13"/>
      <c r="F306" s="13"/>
      <c r="G306" s="13"/>
      <c r="H306" s="13"/>
      <c r="I306" s="12"/>
      <c r="J306" s="30"/>
      <c r="K306" s="2"/>
      <c r="L306" s="15"/>
      <c r="M306" s="11"/>
      <c r="N306" s="11"/>
      <c r="O306" s="15"/>
      <c r="P306" s="13"/>
      <c r="Q306" s="19"/>
      <c r="R306" s="13"/>
      <c r="S306" s="4"/>
      <c r="T306" s="30"/>
      <c r="U306" s="3"/>
      <c r="V306" s="72">
        <f>[2]Plan1!$A376</f>
        <v>48098</v>
      </c>
      <c r="W306" s="72" t="str">
        <f>[2]Plan1!$C376</f>
        <v>Independência do Brasil</v>
      </c>
      <c r="X306" s="65"/>
      <c r="Y306" s="1"/>
      <c r="Z306" s="3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</row>
    <row r="307" spans="1:130" x14ac:dyDescent="0.15">
      <c r="A307" s="36"/>
      <c r="B307" s="14"/>
      <c r="C307" s="6"/>
      <c r="D307" s="12"/>
      <c r="E307" s="13"/>
      <c r="F307" s="13"/>
      <c r="G307" s="13"/>
      <c r="H307" s="13"/>
      <c r="I307" s="12"/>
      <c r="J307" s="30"/>
      <c r="K307" s="2"/>
      <c r="L307" s="15"/>
      <c r="M307" s="11"/>
      <c r="N307" s="11"/>
      <c r="O307" s="15"/>
      <c r="P307" s="13"/>
      <c r="Q307" s="19"/>
      <c r="R307" s="13"/>
      <c r="S307" s="4"/>
      <c r="T307" s="30"/>
      <c r="U307" s="3"/>
      <c r="V307" s="72">
        <f>[2]Plan1!$A377</f>
        <v>48133</v>
      </c>
      <c r="W307" s="72" t="str">
        <f>[2]Plan1!$C377</f>
        <v>Nossa Sr.a Aparecida - Padroeira do Brasil</v>
      </c>
      <c r="X307" s="65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</row>
    <row r="308" spans="1:130" x14ac:dyDescent="0.15">
      <c r="A308" s="36"/>
      <c r="B308" s="14"/>
      <c r="C308" s="6"/>
      <c r="D308" s="12"/>
      <c r="E308" s="13"/>
      <c r="F308" s="13"/>
      <c r="G308" s="13"/>
      <c r="H308" s="13"/>
      <c r="I308" s="12"/>
      <c r="J308" s="30"/>
      <c r="K308" s="2"/>
      <c r="L308" s="15"/>
      <c r="M308" s="11"/>
      <c r="N308" s="11"/>
      <c r="O308" s="15"/>
      <c r="P308" s="13"/>
      <c r="Q308" s="19"/>
      <c r="R308" s="13"/>
      <c r="S308" s="4"/>
      <c r="T308" s="30"/>
      <c r="U308" s="3"/>
      <c r="V308" s="72">
        <f>[2]Plan1!$A378</f>
        <v>48154</v>
      </c>
      <c r="W308" s="72" t="str">
        <f>[2]Plan1!$C378</f>
        <v>Finados</v>
      </c>
      <c r="X308" s="65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</row>
    <row r="309" spans="1:130" x14ac:dyDescent="0.15">
      <c r="A309" s="36"/>
      <c r="B309" s="14"/>
      <c r="C309" s="6"/>
      <c r="D309" s="12"/>
      <c r="E309" s="13"/>
      <c r="F309" s="13"/>
      <c r="G309" s="13"/>
      <c r="H309" s="13"/>
      <c r="I309" s="12"/>
      <c r="J309" s="30"/>
      <c r="K309" s="2"/>
      <c r="L309" s="15"/>
      <c r="M309" s="11"/>
      <c r="N309" s="11"/>
      <c r="O309" s="15"/>
      <c r="P309" s="13"/>
      <c r="Q309" s="19"/>
      <c r="R309" s="13"/>
      <c r="S309" s="4"/>
      <c r="T309" s="30"/>
      <c r="U309" s="3"/>
      <c r="V309" s="72">
        <f>[2]Plan1!$A379</f>
        <v>48167</v>
      </c>
      <c r="W309" s="72" t="str">
        <f>[2]Plan1!$C379</f>
        <v>Proclamação da República</v>
      </c>
      <c r="X309" s="65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</row>
    <row r="310" spans="1:130" x14ac:dyDescent="0.15">
      <c r="A310" s="36"/>
      <c r="B310" s="14"/>
      <c r="C310" s="6"/>
      <c r="D310" s="12"/>
      <c r="E310" s="13"/>
      <c r="F310" s="13"/>
      <c r="G310" s="13"/>
      <c r="H310" s="13"/>
      <c r="I310" s="12"/>
      <c r="J310" s="30"/>
      <c r="K310" s="2"/>
      <c r="L310" s="15"/>
      <c r="M310" s="11"/>
      <c r="N310" s="11"/>
      <c r="O310" s="15"/>
      <c r="P310" s="13"/>
      <c r="Q310" s="19"/>
      <c r="R310" s="13"/>
      <c r="S310" s="4"/>
      <c r="T310" s="30"/>
      <c r="U310" s="3"/>
      <c r="V310" s="72">
        <f>[2]Plan1!$A380</f>
        <v>48172</v>
      </c>
      <c r="W310" s="72" t="str">
        <f>[2]Plan1!$C380</f>
        <v>Dia Nacional de Zumbi e da Consciência Negra</v>
      </c>
      <c r="X310" s="65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</row>
    <row r="311" spans="1:130" x14ac:dyDescent="0.15">
      <c r="A311" s="36"/>
      <c r="B311" s="14"/>
      <c r="C311" s="6"/>
      <c r="D311" s="12"/>
      <c r="E311" s="13"/>
      <c r="F311" s="13"/>
      <c r="G311" s="13"/>
      <c r="H311" s="13"/>
      <c r="I311" s="12"/>
      <c r="J311" s="30"/>
      <c r="K311" s="2"/>
      <c r="L311" s="15"/>
      <c r="M311" s="11"/>
      <c r="N311" s="11"/>
      <c r="O311" s="15"/>
      <c r="P311" s="13"/>
      <c r="Q311" s="19"/>
      <c r="R311" s="13"/>
      <c r="S311" s="4"/>
      <c r="T311" s="30"/>
      <c r="U311" s="3"/>
      <c r="V311" s="72">
        <f>[2]Plan1!$A381</f>
        <v>48207</v>
      </c>
      <c r="W311" s="72" t="str">
        <f>[2]Plan1!$C381</f>
        <v>Natal</v>
      </c>
      <c r="X311" s="65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</row>
    <row r="312" spans="1:130" x14ac:dyDescent="0.15">
      <c r="A312" s="36"/>
      <c r="B312" s="14"/>
      <c r="C312" s="6"/>
      <c r="D312" s="12"/>
      <c r="E312" s="13"/>
      <c r="F312" s="13"/>
      <c r="G312" s="13"/>
      <c r="H312" s="13"/>
      <c r="I312" s="12"/>
      <c r="J312" s="30"/>
      <c r="K312" s="2"/>
      <c r="L312" s="15"/>
      <c r="M312" s="11"/>
      <c r="N312" s="11"/>
      <c r="O312" s="15"/>
      <c r="P312" s="13"/>
      <c r="Q312" s="19"/>
      <c r="R312" s="13"/>
      <c r="S312" s="4"/>
      <c r="T312" s="30"/>
      <c r="U312" s="3"/>
      <c r="V312" s="72">
        <f>[2]Plan1!$A382</f>
        <v>48214</v>
      </c>
      <c r="W312" s="72" t="str">
        <f>[2]Plan1!$C382</f>
        <v>Confraternização Universal</v>
      </c>
      <c r="X312" s="65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</row>
    <row r="313" spans="1:130" x14ac:dyDescent="0.15">
      <c r="A313" s="36"/>
      <c r="B313" s="14"/>
      <c r="C313" s="6"/>
      <c r="D313" s="12"/>
      <c r="E313" s="13"/>
      <c r="F313" s="13"/>
      <c r="G313" s="13"/>
      <c r="H313" s="13"/>
      <c r="I313" s="12"/>
      <c r="J313" s="30"/>
      <c r="K313" s="2"/>
      <c r="L313" s="15"/>
      <c r="M313" s="11"/>
      <c r="N313" s="11"/>
      <c r="O313" s="15"/>
      <c r="P313" s="13"/>
      <c r="Q313" s="19"/>
      <c r="R313" s="13"/>
      <c r="S313" s="4"/>
      <c r="T313" s="30"/>
      <c r="U313" s="3"/>
      <c r="V313" s="72">
        <f>[2]Plan1!$A383</f>
        <v>48253</v>
      </c>
      <c r="W313" s="72" t="str">
        <f>[2]Plan1!$C383</f>
        <v>Carnaval</v>
      </c>
      <c r="X313" s="65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</row>
    <row r="314" spans="1:130" x14ac:dyDescent="0.15">
      <c r="A314" s="36"/>
      <c r="B314" s="14"/>
      <c r="C314" s="6"/>
      <c r="D314" s="12"/>
      <c r="E314" s="13"/>
      <c r="F314" s="13"/>
      <c r="G314" s="13"/>
      <c r="H314" s="13"/>
      <c r="I314" s="12"/>
      <c r="J314" s="30"/>
      <c r="K314" s="2"/>
      <c r="L314" s="15"/>
      <c r="M314" s="11"/>
      <c r="N314" s="11"/>
      <c r="O314" s="15"/>
      <c r="P314" s="13"/>
      <c r="Q314" s="19"/>
      <c r="R314" s="13"/>
      <c r="S314" s="4"/>
      <c r="T314" s="30"/>
      <c r="U314" s="3"/>
      <c r="V314" s="72">
        <f>[2]Plan1!$A384</f>
        <v>48254</v>
      </c>
      <c r="W314" s="72" t="str">
        <f>[2]Plan1!$C384</f>
        <v>Carnaval</v>
      </c>
      <c r="X314" s="65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</row>
    <row r="315" spans="1:130" x14ac:dyDescent="0.15">
      <c r="A315" s="36"/>
      <c r="B315" s="14"/>
      <c r="C315" s="6"/>
      <c r="D315" s="12"/>
      <c r="E315" s="13"/>
      <c r="F315" s="13"/>
      <c r="G315" s="13"/>
      <c r="H315" s="13"/>
      <c r="I315" s="12"/>
      <c r="J315" s="30"/>
      <c r="K315" s="2"/>
      <c r="L315" s="15"/>
      <c r="M315" s="11"/>
      <c r="N315" s="11"/>
      <c r="O315" s="15"/>
      <c r="P315" s="13"/>
      <c r="Q315" s="19"/>
      <c r="R315" s="13"/>
      <c r="S315" s="4"/>
      <c r="T315" s="30"/>
      <c r="U315" s="3"/>
      <c r="V315" s="72">
        <f>[2]Plan1!$A385</f>
        <v>48299</v>
      </c>
      <c r="W315" s="72" t="str">
        <f>[2]Plan1!$C385</f>
        <v>Paixão de Cristo</v>
      </c>
      <c r="X315" s="65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</row>
    <row r="316" spans="1:130" x14ac:dyDescent="0.15">
      <c r="A316" s="36"/>
      <c r="B316" s="14"/>
      <c r="C316" s="6"/>
      <c r="D316" s="12"/>
      <c r="E316" s="13"/>
      <c r="F316" s="13"/>
      <c r="G316" s="13"/>
      <c r="H316" s="13"/>
      <c r="I316" s="12"/>
      <c r="J316" s="30"/>
      <c r="K316" s="2"/>
      <c r="L316" s="15"/>
      <c r="M316" s="11"/>
      <c r="N316" s="11"/>
      <c r="O316" s="15"/>
      <c r="P316" s="13"/>
      <c r="Q316" s="19"/>
      <c r="R316" s="13"/>
      <c r="S316" s="4"/>
      <c r="T316" s="30"/>
      <c r="U316" s="3"/>
      <c r="V316" s="72">
        <f>[2]Plan1!$A386</f>
        <v>48325</v>
      </c>
      <c r="W316" s="72" t="str">
        <f>[2]Plan1!$C386</f>
        <v>Tiradentes</v>
      </c>
      <c r="X316" s="65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</row>
    <row r="317" spans="1:130" x14ac:dyDescent="0.15">
      <c r="A317" s="36"/>
      <c r="B317" s="14"/>
      <c r="C317" s="6"/>
      <c r="D317" s="12"/>
      <c r="E317" s="13"/>
      <c r="F317" s="13"/>
      <c r="G317" s="13"/>
      <c r="H317" s="13"/>
      <c r="I317" s="12"/>
      <c r="J317" s="30"/>
      <c r="K317" s="2"/>
      <c r="L317" s="15"/>
      <c r="M317" s="11"/>
      <c r="N317" s="11"/>
      <c r="O317" s="15"/>
      <c r="P317" s="13"/>
      <c r="Q317" s="19"/>
      <c r="R317" s="13"/>
      <c r="S317" s="4"/>
      <c r="T317" s="30"/>
      <c r="U317" s="3"/>
      <c r="V317" s="72">
        <f>[2]Plan1!$A387</f>
        <v>48335</v>
      </c>
      <c r="W317" s="72" t="str">
        <f>[2]Plan1!$C387</f>
        <v>Dia do Trabalho</v>
      </c>
      <c r="X317" s="65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</row>
    <row r="318" spans="1:130" x14ac:dyDescent="0.15">
      <c r="A318" s="36"/>
      <c r="B318" s="14"/>
      <c r="C318" s="6"/>
      <c r="D318" s="12"/>
      <c r="E318" s="13"/>
      <c r="F318" s="13"/>
      <c r="G318" s="13"/>
      <c r="H318" s="13"/>
      <c r="I318" s="12"/>
      <c r="J318" s="30"/>
      <c r="K318" s="2"/>
      <c r="L318" s="15"/>
      <c r="M318" s="11"/>
      <c r="N318" s="11"/>
      <c r="O318" s="15"/>
      <c r="P318" s="13"/>
      <c r="Q318" s="19"/>
      <c r="R318" s="13"/>
      <c r="S318" s="4"/>
      <c r="T318" s="30"/>
      <c r="U318" s="3"/>
      <c r="V318" s="72">
        <f>[2]Plan1!$A388</f>
        <v>48361</v>
      </c>
      <c r="W318" s="72" t="str">
        <f>[2]Plan1!$C388</f>
        <v>Corpus Christi</v>
      </c>
      <c r="X318" s="65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</row>
    <row r="319" spans="1:130" x14ac:dyDescent="0.15">
      <c r="A319" s="36"/>
      <c r="B319" s="14"/>
      <c r="C319" s="6"/>
      <c r="D319" s="12"/>
      <c r="E319" s="13"/>
      <c r="F319" s="13"/>
      <c r="G319" s="13"/>
      <c r="H319" s="13"/>
      <c r="I319" s="12"/>
      <c r="J319" s="30"/>
      <c r="K319" s="2"/>
      <c r="L319" s="15"/>
      <c r="M319" s="11"/>
      <c r="N319" s="11"/>
      <c r="O319" s="15"/>
      <c r="P319" s="13"/>
      <c r="Q319" s="19"/>
      <c r="R319" s="13"/>
      <c r="S319" s="4"/>
      <c r="T319" s="30"/>
      <c r="U319" s="3"/>
      <c r="V319" s="72">
        <f>[2]Plan1!$A389</f>
        <v>48464</v>
      </c>
      <c r="W319" s="72" t="str">
        <f>[2]Plan1!$C389</f>
        <v>Independência do Brasil</v>
      </c>
      <c r="X319" s="65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</row>
    <row r="320" spans="1:130" x14ac:dyDescent="0.15">
      <c r="A320" s="36"/>
      <c r="B320" s="14"/>
      <c r="C320" s="6"/>
      <c r="D320" s="12"/>
      <c r="E320" s="13"/>
      <c r="F320" s="13"/>
      <c r="G320" s="13"/>
      <c r="H320" s="13"/>
      <c r="I320" s="12"/>
      <c r="J320" s="30"/>
      <c r="K320" s="2"/>
      <c r="L320" s="15"/>
      <c r="M320" s="11"/>
      <c r="N320" s="11"/>
      <c r="O320" s="15"/>
      <c r="P320" s="13"/>
      <c r="Q320" s="19"/>
      <c r="R320" s="13"/>
      <c r="S320" s="4"/>
      <c r="T320" s="30"/>
      <c r="U320" s="3"/>
      <c r="V320" s="72">
        <f>[2]Plan1!$A390</f>
        <v>48499</v>
      </c>
      <c r="W320" s="72" t="str">
        <f>[2]Plan1!$C390</f>
        <v>Nossa Sr.a Aparecida - Padroeira do Brasil</v>
      </c>
      <c r="X320" s="65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</row>
    <row r="321" spans="1:130" x14ac:dyDescent="0.15">
      <c r="A321" s="36"/>
      <c r="B321" s="14"/>
      <c r="C321" s="6"/>
      <c r="D321" s="12"/>
      <c r="E321" s="13"/>
      <c r="F321" s="13"/>
      <c r="G321" s="13"/>
      <c r="H321" s="13"/>
      <c r="I321" s="12"/>
      <c r="J321" s="30"/>
      <c r="K321" s="2"/>
      <c r="L321" s="15"/>
      <c r="M321" s="11"/>
      <c r="N321" s="11"/>
      <c r="O321" s="15"/>
      <c r="P321" s="13"/>
      <c r="Q321" s="19"/>
      <c r="R321" s="13"/>
      <c r="S321" s="4"/>
      <c r="T321" s="30"/>
      <c r="U321" s="3"/>
      <c r="V321" s="72">
        <f>[2]Plan1!$A391</f>
        <v>48520</v>
      </c>
      <c r="W321" s="72" t="str">
        <f>[2]Plan1!$C391</f>
        <v>Finados</v>
      </c>
      <c r="X321" s="65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</row>
    <row r="322" spans="1:130" x14ac:dyDescent="0.15">
      <c r="A322" s="36"/>
      <c r="B322" s="14"/>
      <c r="C322" s="6"/>
      <c r="D322" s="12"/>
      <c r="E322" s="13"/>
      <c r="F322" s="13"/>
      <c r="G322" s="13"/>
      <c r="H322" s="13"/>
      <c r="I322" s="12"/>
      <c r="J322" s="30"/>
      <c r="K322" s="2"/>
      <c r="L322" s="15"/>
      <c r="M322" s="11"/>
      <c r="N322" s="11"/>
      <c r="O322" s="15"/>
      <c r="P322" s="13"/>
      <c r="Q322" s="19"/>
      <c r="R322" s="13"/>
      <c r="S322" s="4"/>
      <c r="T322" s="30"/>
      <c r="U322" s="3"/>
      <c r="V322" s="72">
        <f>[2]Plan1!$A392</f>
        <v>48533</v>
      </c>
      <c r="W322" s="72" t="str">
        <f>[2]Plan1!$C392</f>
        <v>Proclamação da República</v>
      </c>
      <c r="X322" s="65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</row>
    <row r="323" spans="1:130" x14ac:dyDescent="0.15">
      <c r="A323" s="36"/>
      <c r="B323" s="14"/>
      <c r="C323" s="6"/>
      <c r="D323" s="12"/>
      <c r="E323" s="13"/>
      <c r="F323" s="13"/>
      <c r="G323" s="13"/>
      <c r="H323" s="13"/>
      <c r="I323" s="12"/>
      <c r="J323" s="30"/>
      <c r="K323" s="2"/>
      <c r="L323" s="15"/>
      <c r="M323" s="11"/>
      <c r="N323" s="11"/>
      <c r="O323" s="15"/>
      <c r="P323" s="13"/>
      <c r="Q323" s="19"/>
      <c r="R323" s="13"/>
      <c r="S323" s="4"/>
      <c r="T323" s="30"/>
      <c r="U323" s="3"/>
      <c r="V323" s="72">
        <f>[2]Plan1!$A393</f>
        <v>48538</v>
      </c>
      <c r="W323" s="72" t="str">
        <f>[2]Plan1!$C393</f>
        <v>Dia Nacional de Zumbi e da Consciência Negra</v>
      </c>
      <c r="X323" s="65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</row>
    <row r="324" spans="1:130" x14ac:dyDescent="0.15">
      <c r="A324" s="36"/>
      <c r="B324" s="14"/>
      <c r="C324" s="6"/>
      <c r="D324" s="12"/>
      <c r="E324" s="13"/>
      <c r="F324" s="13"/>
      <c r="G324" s="13"/>
      <c r="H324" s="13"/>
      <c r="I324" s="12"/>
      <c r="J324" s="30"/>
      <c r="K324" s="2"/>
      <c r="L324" s="15"/>
      <c r="M324" s="11"/>
      <c r="N324" s="11"/>
      <c r="O324" s="15"/>
      <c r="P324" s="13"/>
      <c r="Q324" s="19"/>
      <c r="R324" s="13"/>
      <c r="S324" s="4"/>
      <c r="T324" s="30"/>
      <c r="U324" s="3"/>
      <c r="V324" s="72">
        <f>[2]Plan1!$A394</f>
        <v>48573</v>
      </c>
      <c r="W324" s="72" t="str">
        <f>[2]Plan1!$C394</f>
        <v>Natal</v>
      </c>
      <c r="X324" s="65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</row>
    <row r="325" spans="1:130" x14ac:dyDescent="0.15">
      <c r="A325" s="36"/>
      <c r="B325" s="14"/>
      <c r="C325" s="6"/>
      <c r="D325" s="12"/>
      <c r="E325" s="13"/>
      <c r="F325" s="13"/>
      <c r="G325" s="13"/>
      <c r="H325" s="13"/>
      <c r="I325" s="12"/>
      <c r="J325" s="30"/>
      <c r="K325" s="2"/>
      <c r="L325" s="15"/>
      <c r="M325" s="11"/>
      <c r="N325" s="11"/>
      <c r="O325" s="15"/>
      <c r="P325" s="13"/>
      <c r="Q325" s="19"/>
      <c r="R325" s="13"/>
      <c r="S325" s="4"/>
      <c r="T325" s="30"/>
      <c r="U325" s="3"/>
      <c r="V325" s="72">
        <f>[2]Plan1!$A395</f>
        <v>48580</v>
      </c>
      <c r="W325" s="72" t="str">
        <f>[2]Plan1!$C395</f>
        <v>Confraternização Universal</v>
      </c>
      <c r="X325" s="65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</row>
    <row r="326" spans="1:130" x14ac:dyDescent="0.15">
      <c r="A326" s="36"/>
      <c r="B326" s="14"/>
      <c r="C326" s="6"/>
      <c r="D326" s="12"/>
      <c r="E326" s="13"/>
      <c r="F326" s="13"/>
      <c r="G326" s="13"/>
      <c r="H326" s="13"/>
      <c r="I326" s="12"/>
      <c r="J326" s="30"/>
      <c r="K326" s="2"/>
      <c r="L326" s="15"/>
      <c r="M326" s="11"/>
      <c r="N326" s="11"/>
      <c r="O326" s="15"/>
      <c r="P326" s="13"/>
      <c r="Q326" s="19"/>
      <c r="R326" s="13"/>
      <c r="S326" s="4"/>
      <c r="T326" s="30"/>
      <c r="U326" s="3"/>
      <c r="V326" s="72">
        <f>[2]Plan1!$A396</f>
        <v>48638</v>
      </c>
      <c r="W326" s="72" t="str">
        <f>[2]Plan1!$C396</f>
        <v>Carnaval</v>
      </c>
      <c r="X326" s="65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</row>
    <row r="327" spans="1:130" x14ac:dyDescent="0.15">
      <c r="A327" s="36"/>
      <c r="B327" s="14"/>
      <c r="C327" s="6"/>
      <c r="D327" s="12"/>
      <c r="E327" s="13"/>
      <c r="F327" s="13"/>
      <c r="G327" s="13"/>
      <c r="H327" s="13"/>
      <c r="I327" s="12"/>
      <c r="J327" s="30"/>
      <c r="K327" s="2"/>
      <c r="L327" s="15"/>
      <c r="M327" s="11"/>
      <c r="N327" s="11"/>
      <c r="O327" s="15"/>
      <c r="P327" s="13"/>
      <c r="Q327" s="19"/>
      <c r="R327" s="13"/>
      <c r="S327" s="4"/>
      <c r="T327" s="30"/>
      <c r="U327" s="3"/>
      <c r="V327" s="72">
        <f>[2]Plan1!$A397</f>
        <v>48639</v>
      </c>
      <c r="W327" s="72" t="str">
        <f>[2]Plan1!$C397</f>
        <v>Carnaval</v>
      </c>
      <c r="X327" s="65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</row>
    <row r="328" spans="1:130" x14ac:dyDescent="0.15">
      <c r="A328" s="36"/>
      <c r="B328" s="14"/>
      <c r="C328" s="6"/>
      <c r="D328" s="12"/>
      <c r="E328" s="13"/>
      <c r="F328" s="13"/>
      <c r="G328" s="13"/>
      <c r="H328" s="13"/>
      <c r="I328" s="12"/>
      <c r="J328" s="30"/>
      <c r="K328" s="2"/>
      <c r="L328" s="15"/>
      <c r="M328" s="11"/>
      <c r="N328" s="11"/>
      <c r="O328" s="15"/>
      <c r="P328" s="13"/>
      <c r="Q328" s="19"/>
      <c r="R328" s="13"/>
      <c r="S328" s="4"/>
      <c r="T328" s="30"/>
      <c r="U328" s="3"/>
      <c r="V328" s="72">
        <f>[2]Plan1!$A398</f>
        <v>48684</v>
      </c>
      <c r="W328" s="72" t="str">
        <f>[2]Plan1!$C398</f>
        <v>Paixão de Cristo</v>
      </c>
      <c r="X328" s="65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</row>
    <row r="329" spans="1:130" x14ac:dyDescent="0.15">
      <c r="A329" s="36"/>
      <c r="B329" s="14"/>
      <c r="C329" s="6"/>
      <c r="D329" s="12"/>
      <c r="E329" s="13"/>
      <c r="F329" s="13"/>
      <c r="G329" s="13"/>
      <c r="H329" s="13"/>
      <c r="I329" s="12"/>
      <c r="J329" s="30"/>
      <c r="K329" s="2"/>
      <c r="L329" s="15"/>
      <c r="M329" s="11"/>
      <c r="N329" s="11"/>
      <c r="O329" s="15"/>
      <c r="P329" s="13"/>
      <c r="Q329" s="19"/>
      <c r="R329" s="13"/>
      <c r="S329" s="4"/>
      <c r="T329" s="30"/>
      <c r="U329" s="3"/>
      <c r="V329" s="72">
        <f>[2]Plan1!$A399</f>
        <v>48690</v>
      </c>
      <c r="W329" s="72" t="str">
        <f>[2]Plan1!$C399</f>
        <v>Tiradentes</v>
      </c>
      <c r="X329" s="65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</row>
    <row r="330" spans="1:130" x14ac:dyDescent="0.15">
      <c r="A330" s="36"/>
      <c r="B330" s="14"/>
      <c r="C330" s="6"/>
      <c r="D330" s="12"/>
      <c r="E330" s="13"/>
      <c r="F330" s="13"/>
      <c r="G330" s="13"/>
      <c r="H330" s="13"/>
      <c r="I330" s="12"/>
      <c r="J330" s="30"/>
      <c r="K330" s="2"/>
      <c r="L330" s="15"/>
      <c r="M330" s="11"/>
      <c r="N330" s="11"/>
      <c r="O330" s="15"/>
      <c r="P330" s="13"/>
      <c r="Q330" s="19"/>
      <c r="R330" s="13"/>
      <c r="S330" s="4"/>
      <c r="T330" s="30"/>
      <c r="U330" s="3"/>
      <c r="V330" s="72">
        <f>[2]Plan1!$A400</f>
        <v>48700</v>
      </c>
      <c r="W330" s="72" t="str">
        <f>[2]Plan1!$C400</f>
        <v>Dia do Trabalho</v>
      </c>
      <c r="X330" s="65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</row>
    <row r="331" spans="1:130" x14ac:dyDescent="0.15">
      <c r="A331" s="36"/>
      <c r="B331" s="14"/>
      <c r="C331" s="6"/>
      <c r="D331" s="12"/>
      <c r="E331" s="13"/>
      <c r="F331" s="13"/>
      <c r="G331" s="13"/>
      <c r="H331" s="13"/>
      <c r="I331" s="12"/>
      <c r="J331" s="30"/>
      <c r="K331" s="2"/>
      <c r="L331" s="15"/>
      <c r="M331" s="11"/>
      <c r="N331" s="11"/>
      <c r="O331" s="15"/>
      <c r="P331" s="13"/>
      <c r="Q331" s="19"/>
      <c r="R331" s="13"/>
      <c r="S331" s="4"/>
      <c r="T331" s="30"/>
      <c r="U331" s="3"/>
      <c r="V331" s="72">
        <f>[2]Plan1!$A401</f>
        <v>48746</v>
      </c>
      <c r="W331" s="72" t="str">
        <f>[2]Plan1!$C401</f>
        <v>Corpus Christi</v>
      </c>
      <c r="X331" s="65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</row>
    <row r="332" spans="1:130" x14ac:dyDescent="0.15">
      <c r="A332" s="36"/>
      <c r="B332" s="14"/>
      <c r="C332" s="6"/>
      <c r="D332" s="12"/>
      <c r="E332" s="13"/>
      <c r="F332" s="13"/>
      <c r="G332" s="13"/>
      <c r="H332" s="13"/>
      <c r="I332" s="12"/>
      <c r="J332" s="30"/>
      <c r="K332" s="2"/>
      <c r="L332" s="15"/>
      <c r="M332" s="11"/>
      <c r="N332" s="11"/>
      <c r="O332" s="15"/>
      <c r="P332" s="13"/>
      <c r="Q332" s="19"/>
      <c r="R332" s="13"/>
      <c r="S332" s="4"/>
      <c r="T332" s="30"/>
      <c r="U332" s="3"/>
      <c r="V332" s="72">
        <f>[2]Plan1!$A402</f>
        <v>48829</v>
      </c>
      <c r="W332" s="72" t="str">
        <f>[2]Plan1!$C402</f>
        <v>Independência do Brasil</v>
      </c>
      <c r="X332" s="65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</row>
    <row r="333" spans="1:130" x14ac:dyDescent="0.15">
      <c r="A333" s="36"/>
      <c r="B333" s="14"/>
      <c r="C333" s="6"/>
      <c r="D333" s="12"/>
      <c r="E333" s="13"/>
      <c r="F333" s="13"/>
      <c r="G333" s="13"/>
      <c r="H333" s="13"/>
      <c r="I333" s="12"/>
      <c r="J333" s="30"/>
      <c r="K333" s="2"/>
      <c r="L333" s="15"/>
      <c r="M333" s="11"/>
      <c r="N333" s="11"/>
      <c r="O333" s="15"/>
      <c r="P333" s="13"/>
      <c r="Q333" s="19"/>
      <c r="R333" s="13"/>
      <c r="S333" s="4"/>
      <c r="T333" s="30"/>
      <c r="U333" s="3"/>
      <c r="V333" s="72">
        <f>[2]Plan1!$A403</f>
        <v>48864</v>
      </c>
      <c r="W333" s="72" t="str">
        <f>[2]Plan1!$C403</f>
        <v>Nossa Sr.a Aparecida - Padroeira do Brasil</v>
      </c>
      <c r="X333" s="65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</row>
    <row r="334" spans="1:130" x14ac:dyDescent="0.15">
      <c r="A334" s="36"/>
      <c r="B334" s="14"/>
      <c r="C334" s="6"/>
      <c r="D334" s="12"/>
      <c r="E334" s="13"/>
      <c r="F334" s="13"/>
      <c r="G334" s="13"/>
      <c r="H334" s="13"/>
      <c r="I334" s="12"/>
      <c r="J334" s="30"/>
      <c r="K334" s="2"/>
      <c r="L334" s="15"/>
      <c r="M334" s="11"/>
      <c r="N334" s="11"/>
      <c r="O334" s="15"/>
      <c r="P334" s="13"/>
      <c r="Q334" s="19"/>
      <c r="R334" s="13"/>
      <c r="S334" s="4"/>
      <c r="T334" s="30"/>
      <c r="U334" s="3"/>
      <c r="V334" s="72">
        <f>[2]Plan1!$A404</f>
        <v>48885</v>
      </c>
      <c r="W334" s="72" t="str">
        <f>[2]Plan1!$C404</f>
        <v>Finados</v>
      </c>
      <c r="X334" s="65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</row>
    <row r="335" spans="1:130" x14ac:dyDescent="0.15">
      <c r="A335" s="36"/>
      <c r="B335" s="14"/>
      <c r="C335" s="6"/>
      <c r="D335" s="12"/>
      <c r="E335" s="13"/>
      <c r="F335" s="13"/>
      <c r="G335" s="13"/>
      <c r="H335" s="13"/>
      <c r="I335" s="12"/>
      <c r="J335" s="30"/>
      <c r="K335" s="2"/>
      <c r="L335" s="15"/>
      <c r="M335" s="11"/>
      <c r="N335" s="11"/>
      <c r="O335" s="15"/>
      <c r="P335" s="13"/>
      <c r="Q335" s="19"/>
      <c r="R335" s="13"/>
      <c r="S335" s="4"/>
      <c r="T335" s="30"/>
      <c r="U335" s="3"/>
      <c r="V335" s="72">
        <f>[2]Plan1!$A405</f>
        <v>48898</v>
      </c>
      <c r="W335" s="72" t="str">
        <f>[2]Plan1!$C405</f>
        <v>Proclamação da República</v>
      </c>
      <c r="X335" s="65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</row>
    <row r="336" spans="1:130" x14ac:dyDescent="0.15">
      <c r="A336" s="36"/>
      <c r="B336" s="14"/>
      <c r="C336" s="6"/>
      <c r="D336" s="12"/>
      <c r="E336" s="13"/>
      <c r="F336" s="13"/>
      <c r="G336" s="13"/>
      <c r="H336" s="13"/>
      <c r="I336" s="12"/>
      <c r="J336" s="30"/>
      <c r="K336" s="2"/>
      <c r="L336" s="15"/>
      <c r="M336" s="11"/>
      <c r="N336" s="11"/>
      <c r="O336" s="15"/>
      <c r="P336" s="13"/>
      <c r="Q336" s="19"/>
      <c r="R336" s="13"/>
      <c r="S336" s="4"/>
      <c r="T336" s="30"/>
      <c r="U336" s="3"/>
      <c r="V336" s="72">
        <f>[2]Plan1!$A406</f>
        <v>48903</v>
      </c>
      <c r="W336" s="72" t="str">
        <f>[2]Plan1!$C406</f>
        <v>Dia Nacional de Zumbi e da Consciência Negra</v>
      </c>
      <c r="X336" s="65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</row>
    <row r="337" spans="1:130" x14ac:dyDescent="0.15">
      <c r="A337" s="36"/>
      <c r="B337" s="14"/>
      <c r="C337" s="6"/>
      <c r="D337" s="12"/>
      <c r="E337" s="13"/>
      <c r="F337" s="13"/>
      <c r="G337" s="13"/>
      <c r="H337" s="13"/>
      <c r="I337" s="12"/>
      <c r="J337" s="30"/>
      <c r="K337" s="2"/>
      <c r="L337" s="15"/>
      <c r="M337" s="11"/>
      <c r="N337" s="11"/>
      <c r="O337" s="15"/>
      <c r="P337" s="13"/>
      <c r="Q337" s="19"/>
      <c r="R337" s="13"/>
      <c r="S337" s="4"/>
      <c r="T337" s="30"/>
      <c r="U337" s="3"/>
      <c r="V337" s="72">
        <f>[2]Plan1!$A407</f>
        <v>48938</v>
      </c>
      <c r="W337" s="72" t="str">
        <f>[2]Plan1!$C407</f>
        <v>Natal</v>
      </c>
      <c r="X337" s="65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</row>
    <row r="338" spans="1:130" x14ac:dyDescent="0.15">
      <c r="A338" s="36"/>
      <c r="B338" s="14"/>
      <c r="C338" s="6"/>
      <c r="D338" s="12"/>
      <c r="E338" s="13"/>
      <c r="F338" s="13"/>
      <c r="G338" s="13"/>
      <c r="H338" s="13"/>
      <c r="I338" s="12"/>
      <c r="J338" s="30"/>
      <c r="K338" s="2"/>
      <c r="L338" s="15"/>
      <c r="M338" s="11"/>
      <c r="N338" s="11"/>
      <c r="O338" s="15"/>
      <c r="P338" s="13"/>
      <c r="Q338" s="19"/>
      <c r="R338" s="13"/>
      <c r="S338" s="4"/>
      <c r="T338" s="30"/>
      <c r="U338" s="3"/>
      <c r="V338" s="72">
        <f>[2]Plan1!$A408</f>
        <v>48945</v>
      </c>
      <c r="W338" s="72" t="str">
        <f>[2]Plan1!$C408</f>
        <v>Confraternização Universal</v>
      </c>
      <c r="X338" s="65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</row>
    <row r="339" spans="1:130" x14ac:dyDescent="0.15">
      <c r="A339" s="36"/>
      <c r="B339" s="14"/>
      <c r="C339" s="6"/>
      <c r="D339" s="12"/>
      <c r="E339" s="13"/>
      <c r="F339" s="13"/>
      <c r="G339" s="13"/>
      <c r="H339" s="13"/>
      <c r="I339" s="12"/>
      <c r="J339" s="30"/>
      <c r="K339" s="2"/>
      <c r="L339" s="15"/>
      <c r="M339" s="11"/>
      <c r="N339" s="11"/>
      <c r="O339" s="15"/>
      <c r="P339" s="13"/>
      <c r="Q339" s="19"/>
      <c r="R339" s="13"/>
      <c r="S339" s="4"/>
      <c r="T339" s="30"/>
      <c r="U339" s="3"/>
      <c r="V339" s="72">
        <f>[2]Plan1!$A409</f>
        <v>48995</v>
      </c>
      <c r="W339" s="72" t="str">
        <f>[2]Plan1!$C409</f>
        <v>Carnaval</v>
      </c>
      <c r="X339" s="65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</row>
    <row r="340" spans="1:130" x14ac:dyDescent="0.15">
      <c r="A340" s="36"/>
      <c r="B340" s="14"/>
      <c r="C340" s="6"/>
      <c r="D340" s="12"/>
      <c r="E340" s="13"/>
      <c r="F340" s="13"/>
      <c r="G340" s="13"/>
      <c r="H340" s="13"/>
      <c r="I340" s="12"/>
      <c r="J340" s="30"/>
      <c r="K340" s="2"/>
      <c r="L340" s="15"/>
      <c r="M340" s="11"/>
      <c r="N340" s="11"/>
      <c r="O340" s="15"/>
      <c r="P340" s="13"/>
      <c r="Q340" s="19"/>
      <c r="R340" s="13"/>
      <c r="S340" s="4"/>
      <c r="T340" s="30"/>
      <c r="U340" s="3"/>
      <c r="V340" s="72">
        <f>[2]Plan1!$A410</f>
        <v>48996</v>
      </c>
      <c r="W340" s="72" t="str">
        <f>[2]Plan1!$C410</f>
        <v>Carnaval</v>
      </c>
      <c r="X340" s="65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</row>
    <row r="341" spans="1:130" x14ac:dyDescent="0.15">
      <c r="A341" s="36"/>
      <c r="B341" s="14"/>
      <c r="C341" s="6"/>
      <c r="D341" s="12"/>
      <c r="E341" s="13"/>
      <c r="F341" s="13"/>
      <c r="G341" s="13"/>
      <c r="H341" s="13"/>
      <c r="I341" s="12"/>
      <c r="J341" s="30"/>
      <c r="K341" s="2"/>
      <c r="L341" s="15"/>
      <c r="M341" s="11"/>
      <c r="N341" s="11"/>
      <c r="O341" s="15"/>
      <c r="P341" s="13"/>
      <c r="Q341" s="19"/>
      <c r="R341" s="13"/>
      <c r="S341" s="4"/>
      <c r="T341" s="30"/>
      <c r="U341" s="3"/>
      <c r="V341" s="72">
        <f>[2]Plan1!$A411</f>
        <v>49041</v>
      </c>
      <c r="W341" s="72" t="str">
        <f>[2]Plan1!$C411</f>
        <v>Paixão de Cristo</v>
      </c>
      <c r="X341" s="65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</row>
    <row r="342" spans="1:130" x14ac:dyDescent="0.15">
      <c r="A342" s="36"/>
      <c r="B342" s="14"/>
      <c r="C342" s="6"/>
      <c r="D342" s="12"/>
      <c r="E342" s="13"/>
      <c r="F342" s="13"/>
      <c r="G342" s="13"/>
      <c r="H342" s="13"/>
      <c r="I342" s="12"/>
      <c r="J342" s="30"/>
      <c r="K342" s="2"/>
      <c r="L342" s="15"/>
      <c r="M342" s="11"/>
      <c r="N342" s="11"/>
      <c r="O342" s="15"/>
      <c r="P342" s="13"/>
      <c r="Q342" s="19"/>
      <c r="R342" s="13"/>
      <c r="S342" s="4"/>
      <c r="T342" s="30"/>
      <c r="U342" s="3"/>
      <c r="V342" s="72">
        <f>[2]Plan1!$A412</f>
        <v>49055</v>
      </c>
      <c r="W342" s="72" t="str">
        <f>[2]Plan1!$C412</f>
        <v>Tiradentes</v>
      </c>
      <c r="X342" s="65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</row>
    <row r="343" spans="1:130" x14ac:dyDescent="0.15">
      <c r="A343" s="36"/>
      <c r="B343" s="14"/>
      <c r="C343" s="6"/>
      <c r="D343" s="12"/>
      <c r="E343" s="13"/>
      <c r="F343" s="13"/>
      <c r="G343" s="13"/>
      <c r="H343" s="13"/>
      <c r="I343" s="12"/>
      <c r="J343" s="30"/>
      <c r="K343" s="2"/>
      <c r="L343" s="15"/>
      <c r="M343" s="11"/>
      <c r="N343" s="11"/>
      <c r="O343" s="15"/>
      <c r="P343" s="13"/>
      <c r="Q343" s="19"/>
      <c r="R343" s="13"/>
      <c r="S343" s="4"/>
      <c r="T343" s="30"/>
      <c r="U343" s="3"/>
      <c r="V343" s="72">
        <f>[2]Plan1!$A413</f>
        <v>49065</v>
      </c>
      <c r="W343" s="72" t="str">
        <f>[2]Plan1!$C413</f>
        <v>Dia do Trabalho</v>
      </c>
      <c r="X343" s="65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</row>
    <row r="344" spans="1:130" x14ac:dyDescent="0.15">
      <c r="A344" s="36"/>
      <c r="B344" s="14"/>
      <c r="C344" s="6"/>
      <c r="D344" s="12"/>
      <c r="E344" s="13"/>
      <c r="F344" s="13"/>
      <c r="G344" s="13"/>
      <c r="H344" s="13"/>
      <c r="I344" s="12"/>
      <c r="J344" s="30"/>
      <c r="K344" s="2"/>
      <c r="L344" s="15"/>
      <c r="M344" s="11"/>
      <c r="N344" s="11"/>
      <c r="O344" s="15"/>
      <c r="P344" s="13"/>
      <c r="Q344" s="19"/>
      <c r="R344" s="13"/>
      <c r="S344" s="4"/>
      <c r="T344" s="30"/>
      <c r="U344" s="3"/>
      <c r="V344" s="72">
        <f>[2]Plan1!$A414</f>
        <v>49103</v>
      </c>
      <c r="W344" s="72" t="str">
        <f>[2]Plan1!$C414</f>
        <v>Corpus Christi</v>
      </c>
      <c r="X344" s="65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</row>
    <row r="345" spans="1:130" x14ac:dyDescent="0.15">
      <c r="A345" s="36"/>
      <c r="B345" s="14"/>
      <c r="C345" s="6"/>
      <c r="D345" s="12"/>
      <c r="E345" s="13"/>
      <c r="F345" s="13"/>
      <c r="G345" s="13"/>
      <c r="H345" s="13"/>
      <c r="I345" s="12"/>
      <c r="J345" s="30"/>
      <c r="K345" s="2"/>
      <c r="L345" s="15"/>
      <c r="M345" s="11"/>
      <c r="N345" s="11"/>
      <c r="O345" s="15"/>
      <c r="P345" s="13"/>
      <c r="Q345" s="19"/>
      <c r="R345" s="13"/>
      <c r="S345" s="4"/>
      <c r="T345" s="30"/>
      <c r="U345" s="3"/>
      <c r="V345" s="72">
        <f>[2]Plan1!$A415</f>
        <v>49194</v>
      </c>
      <c r="W345" s="72" t="str">
        <f>[2]Plan1!$C415</f>
        <v>Independência do Brasil</v>
      </c>
      <c r="X345" s="65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</row>
    <row r="346" spans="1:130" x14ac:dyDescent="0.15">
      <c r="A346" s="36"/>
      <c r="B346" s="14"/>
      <c r="C346" s="6"/>
      <c r="D346" s="12"/>
      <c r="E346" s="13"/>
      <c r="F346" s="13"/>
      <c r="G346" s="13"/>
      <c r="H346" s="13"/>
      <c r="I346" s="12"/>
      <c r="J346" s="30"/>
      <c r="K346" s="2"/>
      <c r="L346" s="15"/>
      <c r="M346" s="11"/>
      <c r="N346" s="11"/>
      <c r="O346" s="15"/>
      <c r="P346" s="13"/>
      <c r="Q346" s="19"/>
      <c r="R346" s="13"/>
      <c r="S346" s="4"/>
      <c r="T346" s="30"/>
      <c r="U346" s="3"/>
      <c r="V346" s="72">
        <f>[2]Plan1!$A416</f>
        <v>49229</v>
      </c>
      <c r="W346" s="72" t="str">
        <f>[2]Plan1!$C416</f>
        <v>Nossa Sr.a Aparecida - Padroeira do Brasil</v>
      </c>
      <c r="X346" s="65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</row>
    <row r="347" spans="1:130" x14ac:dyDescent="0.15">
      <c r="A347" s="36"/>
      <c r="B347" s="14"/>
      <c r="C347" s="6"/>
      <c r="D347" s="12"/>
      <c r="E347" s="13"/>
      <c r="F347" s="13"/>
      <c r="G347" s="13"/>
      <c r="H347" s="13"/>
      <c r="I347" s="12"/>
      <c r="J347" s="30"/>
      <c r="K347" s="2"/>
      <c r="L347" s="15"/>
      <c r="M347" s="11"/>
      <c r="N347" s="11"/>
      <c r="O347" s="15"/>
      <c r="P347" s="13"/>
      <c r="Q347" s="19"/>
      <c r="R347" s="13"/>
      <c r="S347" s="4"/>
      <c r="T347" s="30"/>
      <c r="U347" s="3"/>
      <c r="V347" s="72">
        <f>[2]Plan1!$A417</f>
        <v>49250</v>
      </c>
      <c r="W347" s="72" t="str">
        <f>[2]Plan1!$C417</f>
        <v>Finados</v>
      </c>
      <c r="X347" s="65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</row>
    <row r="348" spans="1:130" x14ac:dyDescent="0.15">
      <c r="A348" s="36"/>
      <c r="B348" s="14"/>
      <c r="C348" s="6"/>
      <c r="D348" s="12"/>
      <c r="E348" s="13"/>
      <c r="F348" s="13"/>
      <c r="G348" s="13"/>
      <c r="H348" s="13"/>
      <c r="I348" s="12"/>
      <c r="J348" s="30"/>
      <c r="K348" s="2"/>
      <c r="L348" s="15"/>
      <c r="M348" s="11"/>
      <c r="N348" s="11"/>
      <c r="O348" s="15"/>
      <c r="P348" s="13"/>
      <c r="Q348" s="19"/>
      <c r="R348" s="13"/>
      <c r="S348" s="4"/>
      <c r="T348" s="30"/>
      <c r="U348" s="3"/>
      <c r="V348" s="72">
        <f>[2]Plan1!$A418</f>
        <v>49263</v>
      </c>
      <c r="W348" s="72" t="str">
        <f>[2]Plan1!$C418</f>
        <v>Proclamação da República</v>
      </c>
      <c r="X348" s="65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</row>
    <row r="349" spans="1:130" x14ac:dyDescent="0.15">
      <c r="A349" s="36"/>
      <c r="B349" s="14"/>
      <c r="C349" s="6"/>
      <c r="D349" s="12"/>
      <c r="E349" s="13"/>
      <c r="F349" s="13"/>
      <c r="G349" s="13"/>
      <c r="H349" s="13"/>
      <c r="I349" s="12"/>
      <c r="J349" s="30"/>
      <c r="K349" s="2"/>
      <c r="L349" s="15"/>
      <c r="M349" s="11"/>
      <c r="N349" s="11"/>
      <c r="O349" s="15"/>
      <c r="P349" s="13"/>
      <c r="Q349" s="19"/>
      <c r="R349" s="13"/>
      <c r="S349" s="4"/>
      <c r="T349" s="30"/>
      <c r="U349" s="3"/>
      <c r="V349" s="72">
        <f>[2]Plan1!$A419</f>
        <v>49268</v>
      </c>
      <c r="W349" s="72" t="str">
        <f>[2]Plan1!$C419</f>
        <v>Dia Nacional de Zumbi e da Consciência Negra</v>
      </c>
      <c r="X349" s="65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</row>
    <row r="350" spans="1:130" x14ac:dyDescent="0.15">
      <c r="A350" s="36"/>
      <c r="B350" s="14"/>
      <c r="C350" s="6"/>
      <c r="D350" s="12"/>
      <c r="E350" s="13"/>
      <c r="F350" s="13"/>
      <c r="G350" s="13"/>
      <c r="H350" s="13"/>
      <c r="I350" s="12"/>
      <c r="J350" s="30"/>
      <c r="K350" s="2"/>
      <c r="L350" s="15"/>
      <c r="M350" s="11"/>
      <c r="N350" s="11"/>
      <c r="O350" s="15"/>
      <c r="P350" s="13"/>
      <c r="Q350" s="19"/>
      <c r="R350" s="13"/>
      <c r="S350" s="4"/>
      <c r="T350" s="30"/>
      <c r="U350" s="3"/>
      <c r="V350" s="72">
        <f>[2]Plan1!$A420</f>
        <v>49303</v>
      </c>
      <c r="W350" s="72" t="str">
        <f>[2]Plan1!$C420</f>
        <v>Natal</v>
      </c>
      <c r="X350" s="65"/>
      <c r="Y350" s="1"/>
      <c r="Z350" s="3"/>
      <c r="AA350" s="3"/>
      <c r="AB350" s="3"/>
      <c r="AC350" s="3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</row>
    <row r="351" spans="1:130" x14ac:dyDescent="0.15">
      <c r="A351" s="36"/>
      <c r="B351" s="14"/>
      <c r="C351" s="6"/>
      <c r="D351" s="12"/>
      <c r="E351" s="13"/>
      <c r="F351" s="13"/>
      <c r="G351" s="13"/>
      <c r="H351" s="13"/>
      <c r="I351" s="12"/>
      <c r="J351" s="30"/>
      <c r="K351" s="2"/>
      <c r="L351" s="15"/>
      <c r="M351" s="11"/>
      <c r="N351" s="11"/>
      <c r="O351" s="15"/>
      <c r="P351" s="13"/>
      <c r="Q351" s="19"/>
      <c r="R351" s="13"/>
      <c r="S351" s="4"/>
      <c r="T351" s="30"/>
      <c r="U351" s="3"/>
      <c r="V351" s="72">
        <f>[2]Plan1!$A421</f>
        <v>49310</v>
      </c>
      <c r="W351" s="72" t="str">
        <f>[2]Plan1!$C421</f>
        <v>Confraternização Universal</v>
      </c>
      <c r="X351" s="65"/>
      <c r="Y351" s="1"/>
      <c r="Z351" s="3"/>
      <c r="AA351" s="3"/>
      <c r="AB351" s="3"/>
      <c r="AC351" s="3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</row>
    <row r="352" spans="1:130" x14ac:dyDescent="0.15">
      <c r="A352" s="36"/>
      <c r="B352" s="14"/>
      <c r="C352" s="6"/>
      <c r="D352" s="12"/>
      <c r="E352" s="13"/>
      <c r="F352" s="13"/>
      <c r="G352" s="13"/>
      <c r="H352" s="13"/>
      <c r="I352" s="12"/>
      <c r="J352" s="30"/>
      <c r="K352" s="2"/>
      <c r="L352" s="15"/>
      <c r="M352" s="11"/>
      <c r="N352" s="11"/>
      <c r="O352" s="15"/>
      <c r="P352" s="13"/>
      <c r="Q352" s="19"/>
      <c r="R352" s="13"/>
      <c r="S352" s="4"/>
      <c r="T352" s="30"/>
      <c r="U352" s="3"/>
      <c r="V352" s="72">
        <f>[2]Plan1!$A422</f>
        <v>49345</v>
      </c>
      <c r="W352" s="72" t="str">
        <f>[2]Plan1!$C422</f>
        <v>Carnaval</v>
      </c>
      <c r="X352" s="65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</row>
    <row r="353" spans="1:130" x14ac:dyDescent="0.15">
      <c r="A353" s="36"/>
      <c r="B353" s="14"/>
      <c r="C353" s="6"/>
      <c r="D353" s="12"/>
      <c r="E353" s="13"/>
      <c r="F353" s="13"/>
      <c r="G353" s="13"/>
      <c r="H353" s="13"/>
      <c r="I353" s="12"/>
      <c r="J353" s="30"/>
      <c r="K353" s="2"/>
      <c r="L353" s="15"/>
      <c r="M353" s="11"/>
      <c r="N353" s="11"/>
      <c r="O353" s="15"/>
      <c r="P353" s="13"/>
      <c r="Q353" s="19"/>
      <c r="R353" s="13"/>
      <c r="S353" s="4"/>
      <c r="T353" s="30"/>
      <c r="U353" s="3"/>
      <c r="V353" s="72">
        <f>[2]Plan1!$A423</f>
        <v>49346</v>
      </c>
      <c r="W353" s="72" t="str">
        <f>[2]Plan1!$C423</f>
        <v>Carnaval</v>
      </c>
      <c r="X353" s="65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</row>
    <row r="354" spans="1:130" x14ac:dyDescent="0.15">
      <c r="A354" s="36"/>
      <c r="B354" s="14"/>
      <c r="C354" s="6"/>
      <c r="D354" s="12"/>
      <c r="E354" s="13"/>
      <c r="F354" s="13"/>
      <c r="G354" s="13"/>
      <c r="H354" s="13"/>
      <c r="I354" s="12"/>
      <c r="J354" s="30"/>
      <c r="K354" s="2"/>
      <c r="L354" s="15"/>
      <c r="M354" s="11"/>
      <c r="N354" s="11"/>
      <c r="O354" s="15"/>
      <c r="P354" s="13"/>
      <c r="Q354" s="19"/>
      <c r="R354" s="13"/>
      <c r="S354" s="4"/>
      <c r="T354" s="30"/>
      <c r="U354" s="3"/>
      <c r="V354" s="72">
        <f>[2]Plan1!$A424</f>
        <v>49391</v>
      </c>
      <c r="W354" s="72" t="str">
        <f>[2]Plan1!$C424</f>
        <v>Paixão de Cristo</v>
      </c>
      <c r="X354" s="65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</row>
    <row r="355" spans="1:130" x14ac:dyDescent="0.15">
      <c r="A355" s="36"/>
      <c r="B355" s="14"/>
      <c r="C355" s="6"/>
      <c r="D355" s="12"/>
      <c r="E355" s="13"/>
      <c r="F355" s="13"/>
      <c r="G355" s="13"/>
      <c r="H355" s="13"/>
      <c r="I355" s="12"/>
      <c r="J355" s="30"/>
      <c r="K355" s="2"/>
      <c r="L355" s="15"/>
      <c r="M355" s="11"/>
      <c r="N355" s="11"/>
      <c r="O355" s="15"/>
      <c r="P355" s="13"/>
      <c r="Q355" s="19"/>
      <c r="R355" s="13"/>
      <c r="S355" s="4"/>
      <c r="T355" s="30"/>
      <c r="U355" s="3"/>
      <c r="V355" s="72">
        <f>[2]Plan1!$A425</f>
        <v>49420</v>
      </c>
      <c r="W355" s="72" t="str">
        <f>[2]Plan1!$C425</f>
        <v>Tiradentes</v>
      </c>
      <c r="X355" s="65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</row>
    <row r="356" spans="1:130" x14ac:dyDescent="0.15">
      <c r="A356" s="36"/>
      <c r="B356" s="14"/>
      <c r="C356" s="6"/>
      <c r="D356" s="12"/>
      <c r="E356" s="13"/>
      <c r="F356" s="13"/>
      <c r="G356" s="13"/>
      <c r="H356" s="13"/>
      <c r="I356" s="12"/>
      <c r="J356" s="30"/>
      <c r="K356" s="2"/>
      <c r="L356" s="15"/>
      <c r="M356" s="11"/>
      <c r="N356" s="11"/>
      <c r="O356" s="15"/>
      <c r="P356" s="13"/>
      <c r="Q356" s="19"/>
      <c r="R356" s="13"/>
      <c r="S356" s="4"/>
      <c r="T356" s="30"/>
      <c r="U356" s="3"/>
      <c r="V356" s="72">
        <f>[2]Plan1!$A426</f>
        <v>49430</v>
      </c>
      <c r="W356" s="72" t="str">
        <f>[2]Plan1!$C426</f>
        <v>Dia do Trabalho</v>
      </c>
      <c r="X356" s="65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</row>
    <row r="357" spans="1:130" x14ac:dyDescent="0.15">
      <c r="A357" s="36"/>
      <c r="B357" s="14"/>
      <c r="C357" s="6"/>
      <c r="D357" s="12"/>
      <c r="E357" s="13"/>
      <c r="F357" s="13"/>
      <c r="G357" s="13"/>
      <c r="H357" s="13"/>
      <c r="I357" s="12"/>
      <c r="J357" s="30"/>
      <c r="K357" s="2"/>
      <c r="L357" s="15"/>
      <c r="M357" s="11"/>
      <c r="N357" s="11"/>
      <c r="O357" s="15"/>
      <c r="P357" s="13"/>
      <c r="Q357" s="19"/>
      <c r="R357" s="13"/>
      <c r="S357" s="4"/>
      <c r="T357" s="30"/>
      <c r="U357" s="3"/>
      <c r="V357" s="72">
        <f>[2]Plan1!$A427</f>
        <v>49453</v>
      </c>
      <c r="W357" s="72" t="str">
        <f>[2]Plan1!$C427</f>
        <v>Corpus Christi</v>
      </c>
      <c r="X357" s="65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</row>
    <row r="358" spans="1:130" x14ac:dyDescent="0.15">
      <c r="A358" s="36"/>
      <c r="B358" s="14"/>
      <c r="C358" s="6"/>
      <c r="D358" s="12"/>
      <c r="E358" s="13"/>
      <c r="F358" s="13"/>
      <c r="G358" s="13"/>
      <c r="H358" s="13"/>
      <c r="I358" s="12"/>
      <c r="J358" s="30"/>
      <c r="K358" s="2"/>
      <c r="L358" s="15"/>
      <c r="M358" s="11"/>
      <c r="N358" s="11"/>
      <c r="O358" s="15"/>
      <c r="P358" s="13"/>
      <c r="Q358" s="19"/>
      <c r="R358" s="13"/>
      <c r="S358" s="4"/>
      <c r="T358" s="30"/>
      <c r="U358" s="3"/>
      <c r="V358" s="72">
        <f>[2]Plan1!$A428</f>
        <v>49559</v>
      </c>
      <c r="W358" s="72" t="str">
        <f>[2]Plan1!$C428</f>
        <v>Independência do Brasil</v>
      </c>
      <c r="X358" s="65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</row>
    <row r="359" spans="1:130" x14ac:dyDescent="0.15">
      <c r="A359" s="36"/>
      <c r="B359" s="14"/>
      <c r="C359" s="6"/>
      <c r="D359" s="12"/>
      <c r="E359" s="13"/>
      <c r="F359" s="13"/>
      <c r="G359" s="13"/>
      <c r="H359" s="13"/>
      <c r="I359" s="12"/>
      <c r="J359" s="30"/>
      <c r="K359" s="2"/>
      <c r="L359" s="15"/>
      <c r="M359" s="11"/>
      <c r="N359" s="11"/>
      <c r="O359" s="15"/>
      <c r="P359" s="13"/>
      <c r="Q359" s="19"/>
      <c r="R359" s="13"/>
      <c r="S359" s="4"/>
      <c r="T359" s="30"/>
      <c r="U359" s="3"/>
      <c r="V359" s="72">
        <f>[2]Plan1!$A429</f>
        <v>49594</v>
      </c>
      <c r="W359" s="72" t="str">
        <f>[2]Plan1!$C429</f>
        <v>Nossa Sr.a Aparecida - Padroeira do Brasil</v>
      </c>
      <c r="X359" s="65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</row>
    <row r="360" spans="1:130" x14ac:dyDescent="0.15">
      <c r="A360" s="36"/>
      <c r="B360" s="14"/>
      <c r="C360" s="6"/>
      <c r="D360" s="12"/>
      <c r="E360" s="13"/>
      <c r="F360" s="13"/>
      <c r="G360" s="13"/>
      <c r="H360" s="13"/>
      <c r="I360" s="12"/>
      <c r="J360" s="30"/>
      <c r="K360" s="2"/>
      <c r="L360" s="15"/>
      <c r="M360" s="11"/>
      <c r="N360" s="11"/>
      <c r="O360" s="15"/>
      <c r="P360" s="13"/>
      <c r="Q360" s="19"/>
      <c r="R360" s="13"/>
      <c r="S360" s="4"/>
      <c r="T360" s="30"/>
      <c r="U360" s="3"/>
      <c r="V360" s="72">
        <f>[2]Plan1!$A430</f>
        <v>49615</v>
      </c>
      <c r="W360" s="72" t="str">
        <f>[2]Plan1!$C430</f>
        <v>Finados</v>
      </c>
      <c r="X360" s="65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</row>
    <row r="361" spans="1:130" x14ac:dyDescent="0.15">
      <c r="A361" s="36"/>
      <c r="B361" s="14"/>
      <c r="C361" s="6"/>
      <c r="D361" s="12"/>
      <c r="E361" s="13"/>
      <c r="F361" s="13"/>
      <c r="G361" s="13"/>
      <c r="H361" s="13"/>
      <c r="I361" s="12"/>
      <c r="J361" s="30"/>
      <c r="K361" s="2"/>
      <c r="L361" s="15"/>
      <c r="M361" s="11"/>
      <c r="N361" s="11"/>
      <c r="O361" s="15"/>
      <c r="P361" s="13"/>
      <c r="Q361" s="19"/>
      <c r="R361" s="13"/>
      <c r="S361" s="4"/>
      <c r="T361" s="30"/>
      <c r="U361" s="3"/>
      <c r="V361" s="72">
        <f>[2]Plan1!$A431</f>
        <v>49628</v>
      </c>
      <c r="W361" s="72" t="str">
        <f>[2]Plan1!$C431</f>
        <v>Proclamação da República</v>
      </c>
      <c r="X361" s="65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</row>
    <row r="362" spans="1:130" x14ac:dyDescent="0.15">
      <c r="A362" s="36"/>
      <c r="B362" s="14"/>
      <c r="C362" s="6"/>
      <c r="D362" s="12"/>
      <c r="E362" s="13"/>
      <c r="F362" s="13"/>
      <c r="G362" s="13"/>
      <c r="H362" s="13"/>
      <c r="I362" s="12"/>
      <c r="J362" s="30"/>
      <c r="K362" s="2"/>
      <c r="L362" s="15"/>
      <c r="M362" s="11"/>
      <c r="N362" s="11"/>
      <c r="O362" s="15"/>
      <c r="P362" s="13"/>
      <c r="Q362" s="19"/>
      <c r="R362" s="13"/>
      <c r="S362" s="4"/>
      <c r="T362" s="30"/>
      <c r="U362" s="3"/>
      <c r="V362" s="72">
        <f>[2]Plan1!$A432</f>
        <v>49633</v>
      </c>
      <c r="W362" s="72" t="str">
        <f>[2]Plan1!$C432</f>
        <v>Dia Nacional de Zumbi e da Consciência Negra</v>
      </c>
      <c r="X362" s="65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</row>
    <row r="363" spans="1:130" x14ac:dyDescent="0.15">
      <c r="A363" s="36"/>
      <c r="B363" s="14"/>
      <c r="C363" s="6"/>
      <c r="D363" s="12"/>
      <c r="E363" s="13"/>
      <c r="F363" s="13"/>
      <c r="G363" s="13"/>
      <c r="H363" s="13"/>
      <c r="I363" s="12"/>
      <c r="J363" s="30"/>
      <c r="K363" s="2"/>
      <c r="L363" s="15"/>
      <c r="M363" s="11"/>
      <c r="N363" s="11"/>
      <c r="O363" s="15"/>
      <c r="P363" s="13"/>
      <c r="Q363" s="19"/>
      <c r="R363" s="13"/>
      <c r="S363" s="4"/>
      <c r="T363" s="30"/>
      <c r="U363" s="3"/>
      <c r="V363" s="72">
        <f>[2]Plan1!$A433</f>
        <v>49668</v>
      </c>
      <c r="W363" s="72" t="str">
        <f>[2]Plan1!$C433</f>
        <v>Natal</v>
      </c>
      <c r="X363" s="65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</row>
    <row r="364" spans="1:130" x14ac:dyDescent="0.15">
      <c r="A364" s="36"/>
      <c r="B364" s="14"/>
      <c r="C364" s="6"/>
      <c r="D364" s="12"/>
      <c r="E364" s="13"/>
      <c r="F364" s="13"/>
      <c r="G364" s="13"/>
      <c r="H364" s="13"/>
      <c r="I364" s="12"/>
      <c r="J364" s="30"/>
      <c r="K364" s="2"/>
      <c r="L364" s="15"/>
      <c r="M364" s="11"/>
      <c r="N364" s="11"/>
      <c r="O364" s="15"/>
      <c r="P364" s="13"/>
      <c r="Q364" s="19"/>
      <c r="R364" s="13"/>
      <c r="S364" s="4"/>
      <c r="T364" s="30"/>
      <c r="U364" s="3"/>
      <c r="V364" s="72">
        <f>[2]Plan1!$A434</f>
        <v>49675</v>
      </c>
      <c r="W364" s="72" t="str">
        <f>[2]Plan1!$C434</f>
        <v>Confraternização Universal</v>
      </c>
      <c r="X364" s="65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</row>
    <row r="365" spans="1:130" x14ac:dyDescent="0.15">
      <c r="A365" s="36"/>
      <c r="B365" s="14"/>
      <c r="C365" s="6"/>
      <c r="D365" s="12"/>
      <c r="E365" s="13"/>
      <c r="F365" s="13"/>
      <c r="G365" s="13"/>
      <c r="H365" s="13"/>
      <c r="I365" s="12"/>
      <c r="J365" s="30"/>
      <c r="K365" s="2"/>
      <c r="L365" s="15"/>
      <c r="M365" s="11"/>
      <c r="N365" s="11"/>
      <c r="O365" s="15"/>
      <c r="P365" s="13"/>
      <c r="Q365" s="19"/>
      <c r="R365" s="13"/>
      <c r="S365" s="4"/>
      <c r="T365" s="30"/>
      <c r="U365" s="3"/>
      <c r="V365" s="72">
        <f>[2]Plan1!$A435</f>
        <v>49730</v>
      </c>
      <c r="W365" s="72" t="str">
        <f>[2]Plan1!$C435</f>
        <v>Carnaval</v>
      </c>
      <c r="X365" s="65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</row>
    <row r="366" spans="1:130" x14ac:dyDescent="0.15">
      <c r="A366" s="36"/>
      <c r="B366" s="14"/>
      <c r="C366" s="6"/>
      <c r="D366" s="12"/>
      <c r="E366" s="13"/>
      <c r="F366" s="13"/>
      <c r="G366" s="13"/>
      <c r="H366" s="13"/>
      <c r="I366" s="12"/>
      <c r="J366" s="30"/>
      <c r="K366" s="2"/>
      <c r="L366" s="15"/>
      <c r="M366" s="11"/>
      <c r="N366" s="11"/>
      <c r="O366" s="15"/>
      <c r="P366" s="13"/>
      <c r="Q366" s="19"/>
      <c r="R366" s="13"/>
      <c r="S366" s="4"/>
      <c r="T366" s="30"/>
      <c r="U366" s="3"/>
      <c r="V366" s="72">
        <f>[2]Plan1!$A436</f>
        <v>49731</v>
      </c>
      <c r="W366" s="72" t="str">
        <f>[2]Plan1!$C436</f>
        <v>Carnaval</v>
      </c>
      <c r="X366" s="65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</row>
    <row r="367" spans="1:130" x14ac:dyDescent="0.15">
      <c r="A367" s="36"/>
      <c r="B367" s="14"/>
      <c r="C367" s="6"/>
      <c r="D367" s="12"/>
      <c r="E367" s="13"/>
      <c r="F367" s="13"/>
      <c r="G367" s="13"/>
      <c r="H367" s="13"/>
      <c r="I367" s="12"/>
      <c r="J367" s="30"/>
      <c r="K367" s="2"/>
      <c r="L367" s="15"/>
      <c r="M367" s="11"/>
      <c r="N367" s="11"/>
      <c r="O367" s="15"/>
      <c r="P367" s="13"/>
      <c r="Q367" s="19"/>
      <c r="R367" s="13"/>
      <c r="S367" s="4"/>
      <c r="T367" s="30"/>
      <c r="U367" s="3"/>
      <c r="V367" s="72">
        <f>[2]Plan1!$A437</f>
        <v>49776</v>
      </c>
      <c r="W367" s="72" t="str">
        <f>[2]Plan1!$C437</f>
        <v>Paixão de Cristo</v>
      </c>
      <c r="X367" s="65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</row>
    <row r="368" spans="1:130" x14ac:dyDescent="0.15">
      <c r="A368" s="36"/>
      <c r="B368" s="14"/>
      <c r="C368" s="6"/>
      <c r="D368" s="12"/>
      <c r="E368" s="13"/>
      <c r="F368" s="13"/>
      <c r="G368" s="13"/>
      <c r="H368" s="13"/>
      <c r="I368" s="12"/>
      <c r="J368" s="30"/>
      <c r="K368" s="2"/>
      <c r="L368" s="15"/>
      <c r="M368" s="11"/>
      <c r="N368" s="11"/>
      <c r="O368" s="15"/>
      <c r="P368" s="13"/>
      <c r="Q368" s="19"/>
      <c r="R368" s="13"/>
      <c r="S368" s="4"/>
      <c r="T368" s="30"/>
      <c r="U368" s="3"/>
      <c r="V368" s="72">
        <f>[2]Plan1!$A438</f>
        <v>49786</v>
      </c>
      <c r="W368" s="72" t="str">
        <f>[2]Plan1!$C438</f>
        <v>Tiradentes</v>
      </c>
      <c r="X368" s="65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</row>
    <row r="369" spans="1:130" x14ac:dyDescent="0.15">
      <c r="A369" s="36"/>
      <c r="B369" s="14"/>
      <c r="C369" s="6"/>
      <c r="D369" s="12"/>
      <c r="E369" s="13"/>
      <c r="F369" s="13"/>
      <c r="G369" s="13"/>
      <c r="H369" s="13"/>
      <c r="I369" s="12"/>
      <c r="J369" s="30"/>
      <c r="K369" s="2"/>
      <c r="L369" s="15"/>
      <c r="M369" s="11"/>
      <c r="N369" s="11"/>
      <c r="O369" s="15"/>
      <c r="P369" s="13"/>
      <c r="Q369" s="19"/>
      <c r="R369" s="13"/>
      <c r="S369" s="4"/>
      <c r="T369" s="30"/>
      <c r="U369" s="3"/>
      <c r="V369" s="72">
        <f>[2]Plan1!$A439</f>
        <v>49796</v>
      </c>
      <c r="W369" s="72" t="str">
        <f>[2]Plan1!$C439</f>
        <v>Dia do Trabalho</v>
      </c>
      <c r="X369" s="65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</row>
    <row r="370" spans="1:130" x14ac:dyDescent="0.15">
      <c r="A370" s="36"/>
      <c r="B370" s="14"/>
      <c r="C370" s="6"/>
      <c r="D370" s="12"/>
      <c r="E370" s="13"/>
      <c r="F370" s="13"/>
      <c r="G370" s="13"/>
      <c r="H370" s="13"/>
      <c r="I370" s="12"/>
      <c r="J370" s="30"/>
      <c r="K370" s="2"/>
      <c r="L370" s="15"/>
      <c r="M370" s="11"/>
      <c r="N370" s="11"/>
      <c r="O370" s="15"/>
      <c r="P370" s="13"/>
      <c r="Q370" s="19"/>
      <c r="R370" s="13"/>
      <c r="S370" s="4"/>
      <c r="T370" s="30"/>
      <c r="U370" s="3"/>
      <c r="V370" s="72">
        <f>[2]Plan1!$A440</f>
        <v>49838</v>
      </c>
      <c r="W370" s="72" t="str">
        <f>[2]Plan1!$C440</f>
        <v>Corpus Christi</v>
      </c>
      <c r="X370" s="65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</row>
    <row r="371" spans="1:130" x14ac:dyDescent="0.15">
      <c r="A371" s="36"/>
      <c r="B371" s="14"/>
      <c r="C371" s="6"/>
      <c r="D371" s="12"/>
      <c r="E371" s="13"/>
      <c r="F371" s="13"/>
      <c r="G371" s="13"/>
      <c r="H371" s="13"/>
      <c r="I371" s="12"/>
      <c r="J371" s="30"/>
      <c r="K371" s="2"/>
      <c r="L371" s="15"/>
      <c r="M371" s="11"/>
      <c r="N371" s="11"/>
      <c r="O371" s="15"/>
      <c r="P371" s="13"/>
      <c r="Q371" s="19"/>
      <c r="R371" s="13"/>
      <c r="S371" s="4"/>
      <c r="T371" s="30"/>
      <c r="U371" s="3"/>
      <c r="V371" s="72">
        <f>[2]Plan1!$A441</f>
        <v>49925</v>
      </c>
      <c r="W371" s="72" t="str">
        <f>[2]Plan1!$C441</f>
        <v>Independência do Brasil</v>
      </c>
      <c r="X371" s="65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</row>
    <row r="372" spans="1:130" x14ac:dyDescent="0.15">
      <c r="A372" s="36"/>
      <c r="B372" s="14"/>
      <c r="C372" s="6"/>
      <c r="D372" s="12"/>
      <c r="E372" s="13"/>
      <c r="F372" s="13"/>
      <c r="G372" s="13"/>
      <c r="H372" s="13"/>
      <c r="I372" s="12"/>
      <c r="J372" s="30"/>
      <c r="K372" s="2"/>
      <c r="L372" s="15"/>
      <c r="M372" s="11"/>
      <c r="N372" s="11"/>
      <c r="O372" s="15"/>
      <c r="P372" s="13"/>
      <c r="Q372" s="19"/>
      <c r="R372" s="13"/>
      <c r="S372" s="4"/>
      <c r="T372" s="30"/>
      <c r="U372" s="3"/>
      <c r="V372" s="72">
        <f>[2]Plan1!$A442</f>
        <v>49960</v>
      </c>
      <c r="W372" s="72" t="str">
        <f>[2]Plan1!$C442</f>
        <v>Nossa Sr.a Aparecida - Padroeira do Brasil</v>
      </c>
      <c r="X372" s="65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</row>
    <row r="373" spans="1:130" x14ac:dyDescent="0.15">
      <c r="A373" s="36"/>
      <c r="B373" s="14"/>
      <c r="C373" s="6"/>
      <c r="D373" s="12"/>
      <c r="E373" s="13"/>
      <c r="F373" s="13"/>
      <c r="G373" s="13"/>
      <c r="H373" s="13"/>
      <c r="I373" s="12"/>
      <c r="J373" s="30"/>
      <c r="K373" s="2"/>
      <c r="L373" s="15"/>
      <c r="M373" s="11"/>
      <c r="N373" s="11"/>
      <c r="O373" s="15"/>
      <c r="P373" s="13"/>
      <c r="Q373" s="19"/>
      <c r="R373" s="13"/>
      <c r="S373" s="4"/>
      <c r="T373" s="30"/>
      <c r="U373" s="3"/>
      <c r="V373" s="72">
        <f>[2]Plan1!$A443</f>
        <v>49981</v>
      </c>
      <c r="W373" s="72" t="str">
        <f>[2]Plan1!$C443</f>
        <v>Finados</v>
      </c>
      <c r="X373" s="65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</row>
    <row r="374" spans="1:130" x14ac:dyDescent="0.15">
      <c r="A374" s="36"/>
      <c r="B374" s="14"/>
      <c r="C374" s="6"/>
      <c r="D374" s="12"/>
      <c r="E374" s="13"/>
      <c r="F374" s="13"/>
      <c r="G374" s="13"/>
      <c r="H374" s="13"/>
      <c r="I374" s="12"/>
      <c r="J374" s="30"/>
      <c r="K374" s="2"/>
      <c r="L374" s="15"/>
      <c r="M374" s="11"/>
      <c r="N374" s="11"/>
      <c r="O374" s="15"/>
      <c r="P374" s="13"/>
      <c r="Q374" s="19"/>
      <c r="R374" s="13"/>
      <c r="S374" s="4"/>
      <c r="T374" s="30"/>
      <c r="U374" s="3"/>
      <c r="V374" s="72">
        <f>[2]Plan1!$A444</f>
        <v>49994</v>
      </c>
      <c r="W374" s="72" t="str">
        <f>[2]Plan1!$C444</f>
        <v>Proclamação da República</v>
      </c>
      <c r="X374" s="65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</row>
    <row r="375" spans="1:130" x14ac:dyDescent="0.15">
      <c r="A375" s="36"/>
      <c r="B375" s="14"/>
      <c r="C375" s="6"/>
      <c r="D375" s="12"/>
      <c r="E375" s="13"/>
      <c r="F375" s="13"/>
      <c r="G375" s="13"/>
      <c r="H375" s="13"/>
      <c r="I375" s="12"/>
      <c r="J375" s="30"/>
      <c r="K375" s="2"/>
      <c r="L375" s="15"/>
      <c r="M375" s="11"/>
      <c r="N375" s="11"/>
      <c r="O375" s="15"/>
      <c r="P375" s="13"/>
      <c r="Q375" s="19"/>
      <c r="R375" s="13"/>
      <c r="S375" s="4"/>
      <c r="T375" s="30"/>
      <c r="U375" s="3"/>
      <c r="V375" s="72">
        <f>[2]Plan1!$A445</f>
        <v>49999</v>
      </c>
      <c r="W375" s="72" t="str">
        <f>[2]Plan1!$C445</f>
        <v>Dia Nacional de Zumbi e da Consciência Negra</v>
      </c>
      <c r="X375" s="65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</row>
    <row r="376" spans="1:130" x14ac:dyDescent="0.15">
      <c r="A376" s="36"/>
      <c r="B376" s="14"/>
      <c r="C376" s="6"/>
      <c r="D376" s="12"/>
      <c r="E376" s="13"/>
      <c r="F376" s="13"/>
      <c r="G376" s="13"/>
      <c r="H376" s="13"/>
      <c r="I376" s="12"/>
      <c r="J376" s="30"/>
      <c r="K376" s="2"/>
      <c r="L376" s="15"/>
      <c r="M376" s="11"/>
      <c r="N376" s="11"/>
      <c r="O376" s="15"/>
      <c r="P376" s="13"/>
      <c r="Q376" s="19"/>
      <c r="R376" s="13"/>
      <c r="S376" s="4"/>
      <c r="T376" s="30"/>
      <c r="U376" s="3"/>
      <c r="V376" s="72">
        <f>[2]Plan1!$A446</f>
        <v>50034</v>
      </c>
      <c r="W376" s="72" t="str">
        <f>[2]Plan1!$C446</f>
        <v>Natal</v>
      </c>
      <c r="X376" s="65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</row>
    <row r="377" spans="1:130" x14ac:dyDescent="0.15">
      <c r="A377" s="36"/>
      <c r="B377" s="14"/>
      <c r="C377" s="6"/>
      <c r="D377" s="12"/>
      <c r="E377" s="13"/>
      <c r="F377" s="13"/>
      <c r="G377" s="13"/>
      <c r="H377" s="13"/>
      <c r="I377" s="12"/>
      <c r="J377" s="30"/>
      <c r="K377" s="2"/>
      <c r="L377" s="15"/>
      <c r="M377" s="11"/>
      <c r="N377" s="11"/>
      <c r="O377" s="15"/>
      <c r="P377" s="13"/>
      <c r="Q377" s="19"/>
      <c r="R377" s="13"/>
      <c r="S377" s="4"/>
      <c r="T377" s="30"/>
      <c r="U377" s="20"/>
      <c r="V377" s="72">
        <f>[2]Plan1!$A447</f>
        <v>50041</v>
      </c>
      <c r="W377" s="72" t="str">
        <f>[2]Plan1!$C447</f>
        <v>Confraternização Universal</v>
      </c>
      <c r="X377" s="65"/>
      <c r="Y377" s="1"/>
      <c r="Z377" s="3"/>
      <c r="AA377" s="3"/>
      <c r="AB377" s="3"/>
      <c r="AC377" s="3"/>
      <c r="AD377" s="20"/>
      <c r="AE377" s="21"/>
      <c r="AF377" s="20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</row>
    <row r="378" spans="1:130" x14ac:dyDescent="0.15">
      <c r="A378" s="36"/>
      <c r="B378" s="14"/>
      <c r="C378" s="6"/>
      <c r="D378" s="12"/>
      <c r="E378" s="13"/>
      <c r="F378" s="13"/>
      <c r="G378" s="13"/>
      <c r="H378" s="13"/>
      <c r="I378" s="12"/>
      <c r="J378" s="30"/>
      <c r="K378" s="2"/>
      <c r="L378" s="15"/>
      <c r="M378" s="11"/>
      <c r="N378" s="11"/>
      <c r="O378" s="15"/>
      <c r="P378" s="13"/>
      <c r="Q378" s="19"/>
      <c r="R378" s="13"/>
      <c r="S378" s="4"/>
      <c r="T378" s="30"/>
      <c r="U378" s="20"/>
      <c r="V378" s="72">
        <f>[2]Plan1!$A448</f>
        <v>50087</v>
      </c>
      <c r="W378" s="72" t="str">
        <f>[2]Plan1!$C448</f>
        <v>Carnaval</v>
      </c>
      <c r="X378" s="65"/>
      <c r="Y378" s="1"/>
      <c r="Z378" s="3"/>
      <c r="AA378" s="3"/>
      <c r="AB378" s="3"/>
      <c r="AC378" s="3"/>
      <c r="AD378" s="20"/>
      <c r="AE378" s="21"/>
      <c r="AF378" s="20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</row>
    <row r="379" spans="1:130" x14ac:dyDescent="0.15">
      <c r="A379" s="36"/>
      <c r="B379" s="14"/>
      <c r="C379" s="6"/>
      <c r="D379" s="12"/>
      <c r="E379" s="13"/>
      <c r="F379" s="13"/>
      <c r="G379" s="13"/>
      <c r="H379" s="13"/>
      <c r="I379" s="12"/>
      <c r="J379" s="30"/>
      <c r="K379" s="2"/>
      <c r="L379" s="15"/>
      <c r="M379" s="11"/>
      <c r="N379" s="11"/>
      <c r="O379" s="15"/>
      <c r="P379" s="13"/>
      <c r="Q379" s="19"/>
      <c r="R379" s="13"/>
      <c r="S379" s="4"/>
      <c r="T379" s="30"/>
      <c r="U379" s="3"/>
      <c r="V379" s="72">
        <f>[2]Plan1!$A449</f>
        <v>50088</v>
      </c>
      <c r="W379" s="72" t="str">
        <f>[2]Plan1!$C449</f>
        <v>Carnaval</v>
      </c>
      <c r="X379" s="65"/>
      <c r="Y379" s="1"/>
      <c r="Z379" s="3"/>
      <c r="AA379" s="3"/>
      <c r="AB379" s="3"/>
      <c r="AC379" s="3"/>
      <c r="AD379" s="3"/>
      <c r="AE379" s="10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</row>
    <row r="380" spans="1:130" x14ac:dyDescent="0.15">
      <c r="A380" s="36"/>
      <c r="B380" s="14"/>
      <c r="C380" s="6"/>
      <c r="D380" s="12"/>
      <c r="E380" s="13"/>
      <c r="F380" s="13"/>
      <c r="G380" s="13"/>
      <c r="H380" s="13"/>
      <c r="I380" s="12"/>
      <c r="J380" s="30"/>
      <c r="K380" s="2"/>
      <c r="L380" s="15"/>
      <c r="M380" s="11"/>
      <c r="N380" s="11"/>
      <c r="O380" s="15"/>
      <c r="P380" s="13"/>
      <c r="Q380" s="19"/>
      <c r="R380" s="13"/>
      <c r="S380" s="4"/>
      <c r="T380" s="30"/>
      <c r="U380" s="3"/>
      <c r="V380" s="72">
        <f>[2]Plan1!$A450</f>
        <v>50133</v>
      </c>
      <c r="W380" s="72" t="str">
        <f>[2]Plan1!$C450</f>
        <v>Paixão de Cristo</v>
      </c>
      <c r="X380" s="65"/>
      <c r="Y380" s="1"/>
      <c r="Z380" s="3"/>
      <c r="AA380" s="3"/>
      <c r="AB380" s="3"/>
      <c r="AC380" s="3"/>
      <c r="AD380" s="3"/>
      <c r="AE380" s="10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</row>
    <row r="381" spans="1:130" x14ac:dyDescent="0.15">
      <c r="A381" s="36"/>
      <c r="B381" s="14"/>
      <c r="C381" s="6"/>
      <c r="D381" s="12"/>
      <c r="E381" s="13"/>
      <c r="F381" s="13"/>
      <c r="G381" s="13"/>
      <c r="H381" s="13"/>
      <c r="I381" s="12"/>
      <c r="J381" s="30"/>
      <c r="K381" s="2"/>
      <c r="L381" s="15"/>
      <c r="M381" s="11"/>
      <c r="N381" s="11"/>
      <c r="O381" s="15"/>
      <c r="P381" s="13"/>
      <c r="Q381" s="19"/>
      <c r="R381" s="13"/>
      <c r="S381" s="4"/>
      <c r="T381" s="30"/>
      <c r="U381" s="3"/>
      <c r="V381" s="72">
        <f>[2]Plan1!$A451</f>
        <v>50151</v>
      </c>
      <c r="W381" s="72" t="str">
        <f>[2]Plan1!$C451</f>
        <v>Tiradentes</v>
      </c>
      <c r="X381" s="65"/>
      <c r="Y381" s="1"/>
      <c r="Z381" s="3"/>
      <c r="AA381" s="3"/>
      <c r="AB381" s="3"/>
      <c r="AC381" s="3"/>
      <c r="AD381" s="3"/>
      <c r="AE381" s="10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</row>
    <row r="382" spans="1:130" x14ac:dyDescent="0.15">
      <c r="A382" s="36"/>
      <c r="B382" s="14"/>
      <c r="C382" s="6"/>
      <c r="D382" s="12"/>
      <c r="E382" s="13"/>
      <c r="F382" s="13"/>
      <c r="G382" s="13"/>
      <c r="H382" s="13"/>
      <c r="I382" s="12"/>
      <c r="J382" s="30"/>
      <c r="K382" s="2"/>
      <c r="L382" s="15"/>
      <c r="M382" s="11"/>
      <c r="N382" s="11"/>
      <c r="O382" s="15"/>
      <c r="P382" s="13"/>
      <c r="Q382" s="19"/>
      <c r="R382" s="13"/>
      <c r="S382" s="4"/>
      <c r="T382" s="30"/>
      <c r="U382" s="3"/>
      <c r="V382" s="72">
        <f>[2]Plan1!$A452</f>
        <v>50161</v>
      </c>
      <c r="W382" s="72" t="str">
        <f>[2]Plan1!$C452</f>
        <v>Dia do Trabalho</v>
      </c>
      <c r="X382" s="65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</row>
    <row r="383" spans="1:130" x14ac:dyDescent="0.15">
      <c r="A383" s="36"/>
      <c r="B383" s="14"/>
      <c r="C383" s="6"/>
      <c r="D383" s="12"/>
      <c r="E383" s="13"/>
      <c r="F383" s="13"/>
      <c r="G383" s="13"/>
      <c r="H383" s="13"/>
      <c r="I383" s="12"/>
      <c r="J383" s="30"/>
      <c r="K383" s="2"/>
      <c r="L383" s="15"/>
      <c r="M383" s="11"/>
      <c r="N383" s="11"/>
      <c r="O383" s="15"/>
      <c r="P383" s="13"/>
      <c r="Q383" s="19"/>
      <c r="R383" s="13"/>
      <c r="S383" s="4"/>
      <c r="T383" s="30"/>
      <c r="U383" s="3"/>
      <c r="V383" s="72">
        <f>[2]Plan1!$A453</f>
        <v>50195</v>
      </c>
      <c r="W383" s="72" t="str">
        <f>[2]Plan1!$C453</f>
        <v>Corpus Christi</v>
      </c>
      <c r="X383" s="65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</row>
    <row r="384" spans="1:130" x14ac:dyDescent="0.15">
      <c r="A384" s="36"/>
      <c r="B384" s="14"/>
      <c r="C384" s="6"/>
      <c r="D384" s="12"/>
      <c r="E384" s="13"/>
      <c r="F384" s="13"/>
      <c r="G384" s="13"/>
      <c r="H384" s="13"/>
      <c r="I384" s="12"/>
      <c r="J384" s="30"/>
      <c r="K384" s="2"/>
      <c r="L384" s="15"/>
      <c r="M384" s="11"/>
      <c r="N384" s="11"/>
      <c r="O384" s="15"/>
      <c r="P384" s="13"/>
      <c r="Q384" s="19"/>
      <c r="R384" s="13"/>
      <c r="S384" s="4"/>
      <c r="T384" s="30"/>
      <c r="U384" s="3"/>
      <c r="V384" s="72">
        <f>[2]Plan1!$A454</f>
        <v>50290</v>
      </c>
      <c r="W384" s="72" t="str">
        <f>[2]Plan1!$C454</f>
        <v>Independência do Brasil</v>
      </c>
      <c r="X384" s="65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</row>
    <row r="385" spans="1:130" x14ac:dyDescent="0.15">
      <c r="A385" s="36"/>
      <c r="B385" s="14"/>
      <c r="C385" s="6"/>
      <c r="D385" s="12"/>
      <c r="E385" s="13"/>
      <c r="F385" s="13"/>
      <c r="G385" s="13"/>
      <c r="H385" s="13"/>
      <c r="I385" s="12"/>
      <c r="J385" s="30"/>
      <c r="K385" s="2"/>
      <c r="L385" s="15"/>
      <c r="M385" s="11"/>
      <c r="N385" s="11"/>
      <c r="O385" s="15"/>
      <c r="P385" s="13"/>
      <c r="Q385" s="19"/>
      <c r="R385" s="13"/>
      <c r="S385" s="4"/>
      <c r="T385" s="30"/>
      <c r="U385" s="3"/>
      <c r="V385" s="72">
        <f>[2]Plan1!$A455</f>
        <v>50325</v>
      </c>
      <c r="W385" s="72" t="str">
        <f>[2]Plan1!$C455</f>
        <v>Nossa Sr.a Aparecida - Padroeira do Brasil</v>
      </c>
      <c r="X385" s="65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</row>
    <row r="386" spans="1:130" x14ac:dyDescent="0.15">
      <c r="A386" s="36"/>
      <c r="B386" s="14"/>
      <c r="C386" s="6"/>
      <c r="D386" s="12"/>
      <c r="E386" s="13"/>
      <c r="F386" s="13"/>
      <c r="G386" s="13"/>
      <c r="H386" s="13"/>
      <c r="I386" s="12"/>
      <c r="J386" s="30"/>
      <c r="K386" s="2"/>
      <c r="L386" s="15"/>
      <c r="M386" s="11"/>
      <c r="N386" s="11"/>
      <c r="O386" s="15"/>
      <c r="P386" s="13"/>
      <c r="Q386" s="19"/>
      <c r="R386" s="13"/>
      <c r="S386" s="4"/>
      <c r="T386" s="30"/>
      <c r="U386" s="3"/>
      <c r="V386" s="72">
        <f>[2]Plan1!$A456</f>
        <v>50346</v>
      </c>
      <c r="W386" s="72" t="str">
        <f>[2]Plan1!$C456</f>
        <v>Finados</v>
      </c>
      <c r="X386" s="65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</row>
    <row r="387" spans="1:130" x14ac:dyDescent="0.15">
      <c r="A387" s="36"/>
      <c r="B387" s="14"/>
      <c r="C387" s="6"/>
      <c r="D387" s="12"/>
      <c r="E387" s="13"/>
      <c r="F387" s="13"/>
      <c r="G387" s="13"/>
      <c r="H387" s="13"/>
      <c r="I387" s="12"/>
      <c r="J387" s="30"/>
      <c r="K387" s="2"/>
      <c r="L387" s="15"/>
      <c r="M387" s="11"/>
      <c r="N387" s="11"/>
      <c r="O387" s="15"/>
      <c r="P387" s="13"/>
      <c r="Q387" s="19"/>
      <c r="R387" s="13"/>
      <c r="S387" s="4"/>
      <c r="T387" s="30"/>
      <c r="U387" s="3"/>
      <c r="V387" s="72">
        <f>[2]Plan1!$A457</f>
        <v>50359</v>
      </c>
      <c r="W387" s="72" t="str">
        <f>[2]Plan1!$C457</f>
        <v>Proclamação da República</v>
      </c>
      <c r="X387" s="65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</row>
    <row r="388" spans="1:130" x14ac:dyDescent="0.15">
      <c r="A388" s="36"/>
      <c r="B388" s="14"/>
      <c r="C388" s="6"/>
      <c r="D388" s="12"/>
      <c r="E388" s="13"/>
      <c r="F388" s="13"/>
      <c r="G388" s="13"/>
      <c r="H388" s="13"/>
      <c r="I388" s="12"/>
      <c r="J388" s="30"/>
      <c r="K388" s="2"/>
      <c r="L388" s="15"/>
      <c r="M388" s="11"/>
      <c r="N388" s="11"/>
      <c r="O388" s="15"/>
      <c r="P388" s="13"/>
      <c r="Q388" s="19"/>
      <c r="R388" s="13"/>
      <c r="S388" s="4"/>
      <c r="T388" s="30"/>
      <c r="U388" s="3"/>
      <c r="V388" s="72">
        <f>[2]Plan1!$A458</f>
        <v>50364</v>
      </c>
      <c r="W388" s="72" t="str">
        <f>[2]Plan1!$C458</f>
        <v>Dia Nacional de Zumbi e da Consciência Negra</v>
      </c>
      <c r="X388" s="65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</row>
    <row r="389" spans="1:130" x14ac:dyDescent="0.15">
      <c r="A389" s="36"/>
      <c r="B389" s="14"/>
      <c r="C389" s="6"/>
      <c r="D389" s="12"/>
      <c r="E389" s="13"/>
      <c r="F389" s="13"/>
      <c r="G389" s="13"/>
      <c r="H389" s="13"/>
      <c r="I389" s="12"/>
      <c r="J389" s="30"/>
      <c r="K389" s="2"/>
      <c r="L389" s="15"/>
      <c r="M389" s="11"/>
      <c r="N389" s="11"/>
      <c r="O389" s="15"/>
      <c r="P389" s="13"/>
      <c r="Q389" s="19"/>
      <c r="R389" s="13"/>
      <c r="S389" s="4"/>
      <c r="T389" s="30"/>
      <c r="U389" s="3"/>
      <c r="V389" s="72">
        <f>[2]Plan1!$A459</f>
        <v>50399</v>
      </c>
      <c r="W389" s="72" t="str">
        <f>[2]Plan1!$C459</f>
        <v>Natal</v>
      </c>
      <c r="X389" s="65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</row>
    <row r="390" spans="1:130" x14ac:dyDescent="0.15">
      <c r="A390" s="36"/>
      <c r="B390" s="14"/>
      <c r="C390" s="6"/>
      <c r="D390" s="12"/>
      <c r="E390" s="13"/>
      <c r="F390" s="13"/>
      <c r="G390" s="13"/>
      <c r="H390" s="13"/>
      <c r="I390" s="12"/>
      <c r="J390" s="30"/>
      <c r="K390" s="2"/>
      <c r="L390" s="15"/>
      <c r="M390" s="11"/>
      <c r="N390" s="11"/>
      <c r="O390" s="15"/>
      <c r="P390" s="13"/>
      <c r="Q390" s="19"/>
      <c r="R390" s="13"/>
      <c r="S390" s="4"/>
      <c r="T390" s="30"/>
      <c r="U390" s="3"/>
      <c r="V390" s="72">
        <f>[2]Plan1!$A460</f>
        <v>50406</v>
      </c>
      <c r="W390" s="72" t="str">
        <f>[2]Plan1!$C460</f>
        <v>Confraternização Universal</v>
      </c>
      <c r="X390" s="65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</row>
    <row r="391" spans="1:130" x14ac:dyDescent="0.15">
      <c r="A391" s="36"/>
      <c r="B391" s="14"/>
      <c r="C391" s="6"/>
      <c r="D391" s="12"/>
      <c r="E391" s="13"/>
      <c r="F391" s="13"/>
      <c r="G391" s="13"/>
      <c r="H391" s="13"/>
      <c r="I391" s="12"/>
      <c r="J391" s="30"/>
      <c r="K391" s="2"/>
      <c r="L391" s="15"/>
      <c r="M391" s="11"/>
      <c r="N391" s="11"/>
      <c r="O391" s="15"/>
      <c r="P391" s="13"/>
      <c r="Q391" s="19"/>
      <c r="R391" s="13"/>
      <c r="S391" s="4"/>
      <c r="T391" s="30"/>
      <c r="U391" s="3"/>
      <c r="V391" s="72">
        <f>[2]Plan1!$A461</f>
        <v>50472</v>
      </c>
      <c r="W391" s="72" t="str">
        <f>[2]Plan1!$C461</f>
        <v>Carnaval</v>
      </c>
      <c r="X391" s="65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</row>
    <row r="392" spans="1:130" x14ac:dyDescent="0.15">
      <c r="A392" s="36"/>
      <c r="B392" s="14"/>
      <c r="C392" s="6"/>
      <c r="D392" s="12"/>
      <c r="E392" s="13"/>
      <c r="F392" s="13"/>
      <c r="G392" s="13"/>
      <c r="H392" s="13"/>
      <c r="I392" s="12"/>
      <c r="J392" s="30"/>
      <c r="K392" s="2"/>
      <c r="L392" s="15"/>
      <c r="M392" s="11"/>
      <c r="N392" s="11"/>
      <c r="O392" s="15"/>
      <c r="P392" s="13"/>
      <c r="Q392" s="19"/>
      <c r="R392" s="13"/>
      <c r="S392" s="4"/>
      <c r="T392" s="30"/>
      <c r="U392" s="3"/>
      <c r="V392" s="72">
        <f>[2]Plan1!$A462</f>
        <v>50473</v>
      </c>
      <c r="W392" s="72" t="str">
        <f>[2]Plan1!$C462</f>
        <v>Carnaval</v>
      </c>
      <c r="X392" s="65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</row>
    <row r="393" spans="1:130" x14ac:dyDescent="0.15">
      <c r="A393" s="36"/>
      <c r="B393" s="14"/>
      <c r="C393" s="6"/>
      <c r="D393" s="12"/>
      <c r="E393" s="13"/>
      <c r="F393" s="13"/>
      <c r="G393" s="13"/>
      <c r="H393" s="13"/>
      <c r="I393" s="12"/>
      <c r="J393" s="30"/>
      <c r="K393" s="2"/>
      <c r="L393" s="15"/>
      <c r="M393" s="11"/>
      <c r="N393" s="11"/>
      <c r="O393" s="15"/>
      <c r="P393" s="13"/>
      <c r="Q393" s="19"/>
      <c r="R393" s="13"/>
      <c r="S393" s="4"/>
      <c r="T393" s="30"/>
      <c r="U393" s="3"/>
      <c r="V393" s="72">
        <f>[2]Plan1!$A463</f>
        <v>50516</v>
      </c>
      <c r="W393" s="72" t="str">
        <f>[2]Plan1!$C463</f>
        <v>Tiradentes</v>
      </c>
      <c r="X393" s="65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</row>
    <row r="394" spans="1:130" x14ac:dyDescent="0.15">
      <c r="A394" s="36"/>
      <c r="B394" s="14"/>
      <c r="C394" s="6"/>
      <c r="D394" s="12"/>
      <c r="E394" s="13"/>
      <c r="F394" s="13"/>
      <c r="G394" s="13"/>
      <c r="H394" s="13"/>
      <c r="I394" s="12"/>
      <c r="J394" s="30"/>
      <c r="K394" s="2"/>
      <c r="L394" s="15"/>
      <c r="M394" s="11"/>
      <c r="N394" s="11"/>
      <c r="O394" s="15"/>
      <c r="P394" s="13"/>
      <c r="Q394" s="19"/>
      <c r="R394" s="13"/>
      <c r="S394" s="4"/>
      <c r="T394" s="30"/>
      <c r="U394" s="3"/>
      <c r="V394" s="72">
        <f>[2]Plan1!$A464</f>
        <v>50518</v>
      </c>
      <c r="W394" s="72" t="str">
        <f>[2]Plan1!$C464</f>
        <v>Paixão de Cristo</v>
      </c>
      <c r="X394" s="65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</row>
    <row r="395" spans="1:130" x14ac:dyDescent="0.15">
      <c r="A395" s="36"/>
      <c r="B395" s="14"/>
      <c r="C395" s="6"/>
      <c r="D395" s="12"/>
      <c r="E395" s="13"/>
      <c r="F395" s="13"/>
      <c r="G395" s="13"/>
      <c r="H395" s="13"/>
      <c r="I395" s="12"/>
      <c r="J395" s="30"/>
      <c r="K395" s="2"/>
      <c r="L395" s="15"/>
      <c r="M395" s="11"/>
      <c r="N395" s="11"/>
      <c r="O395" s="15"/>
      <c r="P395" s="13"/>
      <c r="Q395" s="19"/>
      <c r="R395" s="13"/>
      <c r="S395" s="4"/>
      <c r="T395" s="30"/>
      <c r="U395" s="3"/>
      <c r="V395" s="72">
        <f>[2]Plan1!$A465</f>
        <v>50526</v>
      </c>
      <c r="W395" s="72" t="str">
        <f>[2]Plan1!$C465</f>
        <v>Dia do Trabalho</v>
      </c>
      <c r="X395" s="65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</row>
    <row r="396" spans="1:130" x14ac:dyDescent="0.15">
      <c r="A396" s="36"/>
      <c r="B396" s="14"/>
      <c r="C396" s="6"/>
      <c r="D396" s="12"/>
      <c r="E396" s="13"/>
      <c r="F396" s="13"/>
      <c r="G396" s="13"/>
      <c r="H396" s="13"/>
      <c r="I396" s="12"/>
      <c r="J396" s="30"/>
      <c r="K396" s="2"/>
      <c r="L396" s="15"/>
      <c r="M396" s="11"/>
      <c r="N396" s="11"/>
      <c r="O396" s="15"/>
      <c r="P396" s="13"/>
      <c r="Q396" s="19"/>
      <c r="R396" s="13"/>
      <c r="S396" s="4"/>
      <c r="T396" s="30"/>
      <c r="U396" s="3"/>
      <c r="V396" s="72">
        <f>[2]Plan1!$A466</f>
        <v>50580</v>
      </c>
      <c r="W396" s="72" t="str">
        <f>[2]Plan1!$C466</f>
        <v>Corpus Christi</v>
      </c>
      <c r="X396" s="65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</row>
    <row r="397" spans="1:130" x14ac:dyDescent="0.15">
      <c r="A397" s="36"/>
      <c r="B397" s="14"/>
      <c r="C397" s="6"/>
      <c r="D397" s="12"/>
      <c r="E397" s="13"/>
      <c r="F397" s="13"/>
      <c r="G397" s="13"/>
      <c r="H397" s="13"/>
      <c r="I397" s="12"/>
      <c r="J397" s="30"/>
      <c r="K397" s="2"/>
      <c r="L397" s="15"/>
      <c r="M397" s="11"/>
      <c r="N397" s="11"/>
      <c r="O397" s="15"/>
      <c r="P397" s="13"/>
      <c r="Q397" s="19"/>
      <c r="R397" s="13"/>
      <c r="S397" s="4"/>
      <c r="T397" s="30"/>
      <c r="U397" s="3"/>
      <c r="V397" s="72">
        <f>[2]Plan1!$A467</f>
        <v>50655</v>
      </c>
      <c r="W397" s="72" t="str">
        <f>[2]Plan1!$C467</f>
        <v>Independência do Brasil</v>
      </c>
      <c r="X397" s="65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</row>
    <row r="398" spans="1:130" x14ac:dyDescent="0.15">
      <c r="A398" s="36"/>
      <c r="B398" s="14"/>
      <c r="C398" s="6"/>
      <c r="D398" s="12"/>
      <c r="E398" s="13"/>
      <c r="F398" s="13"/>
      <c r="G398" s="13"/>
      <c r="H398" s="13"/>
      <c r="I398" s="12"/>
      <c r="J398" s="30"/>
      <c r="K398" s="2"/>
      <c r="L398" s="15"/>
      <c r="M398" s="11"/>
      <c r="N398" s="11"/>
      <c r="O398" s="15"/>
      <c r="P398" s="13"/>
      <c r="Q398" s="19"/>
      <c r="R398" s="13"/>
      <c r="S398" s="4"/>
      <c r="T398" s="30"/>
      <c r="U398" s="3"/>
      <c r="V398" s="72">
        <f>[2]Plan1!$A468</f>
        <v>50690</v>
      </c>
      <c r="W398" s="72" t="str">
        <f>[2]Plan1!$C468</f>
        <v>Nossa Sr.a Aparecida - Padroeira do Brasil</v>
      </c>
      <c r="X398" s="65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</row>
    <row r="399" spans="1:130" x14ac:dyDescent="0.15">
      <c r="A399" s="36"/>
      <c r="B399" s="14"/>
      <c r="C399" s="6"/>
      <c r="D399" s="12"/>
      <c r="E399" s="13"/>
      <c r="F399" s="13"/>
      <c r="G399" s="13"/>
      <c r="H399" s="13"/>
      <c r="I399" s="12"/>
      <c r="J399" s="30"/>
      <c r="K399" s="2"/>
      <c r="L399" s="15"/>
      <c r="M399" s="11"/>
      <c r="N399" s="11"/>
      <c r="O399" s="15"/>
      <c r="P399" s="13"/>
      <c r="Q399" s="19"/>
      <c r="R399" s="13"/>
      <c r="S399" s="4"/>
      <c r="T399" s="30"/>
      <c r="U399" s="3"/>
      <c r="V399" s="72">
        <f>[2]Plan1!$A469</f>
        <v>50711</v>
      </c>
      <c r="W399" s="72" t="str">
        <f>[2]Plan1!$C469</f>
        <v>Finados</v>
      </c>
      <c r="X399" s="65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</row>
    <row r="400" spans="1:130" x14ac:dyDescent="0.15">
      <c r="A400" s="36"/>
      <c r="B400" s="14"/>
      <c r="C400" s="6"/>
      <c r="D400" s="12"/>
      <c r="E400" s="13"/>
      <c r="F400" s="13"/>
      <c r="G400" s="13"/>
      <c r="H400" s="13"/>
      <c r="I400" s="12"/>
      <c r="J400" s="30"/>
      <c r="K400" s="2"/>
      <c r="L400" s="15"/>
      <c r="M400" s="11"/>
      <c r="N400" s="11"/>
      <c r="O400" s="15"/>
      <c r="P400" s="13"/>
      <c r="Q400" s="19"/>
      <c r="R400" s="13"/>
      <c r="S400" s="4"/>
      <c r="T400" s="30"/>
      <c r="U400" s="3"/>
      <c r="V400" s="72">
        <f>[2]Plan1!$A470</f>
        <v>50724</v>
      </c>
      <c r="W400" s="72" t="str">
        <f>[2]Plan1!$C470</f>
        <v>Proclamação da República</v>
      </c>
      <c r="X400" s="65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</row>
    <row r="401" spans="1:130" x14ac:dyDescent="0.15">
      <c r="A401" s="36"/>
      <c r="B401" s="14"/>
      <c r="C401" s="6"/>
      <c r="D401" s="12"/>
      <c r="E401" s="13"/>
      <c r="F401" s="13"/>
      <c r="G401" s="13"/>
      <c r="H401" s="13"/>
      <c r="I401" s="12"/>
      <c r="J401" s="30"/>
      <c r="K401" s="2"/>
      <c r="L401" s="15"/>
      <c r="M401" s="11"/>
      <c r="N401" s="11"/>
      <c r="O401" s="15"/>
      <c r="P401" s="13"/>
      <c r="Q401" s="19"/>
      <c r="R401" s="13"/>
      <c r="S401" s="4"/>
      <c r="T401" s="30"/>
      <c r="U401" s="3"/>
      <c r="V401" s="72">
        <f>[2]Plan1!$A471</f>
        <v>50729</v>
      </c>
      <c r="W401" s="72" t="str">
        <f>[2]Plan1!$C471</f>
        <v>Dia Nacional de Zumbi e da Consciência Negra</v>
      </c>
      <c r="X401" s="65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</row>
    <row r="402" spans="1:130" x14ac:dyDescent="0.15">
      <c r="A402" s="36"/>
      <c r="B402" s="14"/>
      <c r="C402" s="6"/>
      <c r="D402" s="12"/>
      <c r="E402" s="13"/>
      <c r="F402" s="13"/>
      <c r="G402" s="13"/>
      <c r="H402" s="13"/>
      <c r="I402" s="12"/>
      <c r="J402" s="30"/>
      <c r="K402" s="2"/>
      <c r="L402" s="15"/>
      <c r="M402" s="11"/>
      <c r="N402" s="11"/>
      <c r="O402" s="15"/>
      <c r="P402" s="13"/>
      <c r="Q402" s="19"/>
      <c r="R402" s="13"/>
      <c r="S402" s="4"/>
      <c r="T402" s="30"/>
      <c r="U402" s="3"/>
      <c r="V402" s="72">
        <f>[2]Plan1!$A472</f>
        <v>50764</v>
      </c>
      <c r="W402" s="72" t="str">
        <f>[2]Plan1!$C472</f>
        <v>Natal</v>
      </c>
      <c r="X402" s="65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</row>
    <row r="403" spans="1:130" x14ac:dyDescent="0.15">
      <c r="A403" s="36"/>
      <c r="B403" s="14"/>
      <c r="C403" s="6"/>
      <c r="D403" s="12"/>
      <c r="E403" s="13"/>
      <c r="F403" s="13"/>
      <c r="G403" s="13"/>
      <c r="H403" s="13"/>
      <c r="I403" s="12"/>
      <c r="J403" s="30"/>
      <c r="K403" s="2"/>
      <c r="L403" s="15"/>
      <c r="M403" s="11"/>
      <c r="N403" s="11"/>
      <c r="O403" s="15"/>
      <c r="P403" s="13"/>
      <c r="Q403" s="19"/>
      <c r="R403" s="13"/>
      <c r="S403" s="4"/>
      <c r="T403" s="30"/>
      <c r="U403" s="3"/>
      <c r="V403" s="72">
        <f>[2]Plan1!$A473</f>
        <v>50771</v>
      </c>
      <c r="W403" s="72" t="str">
        <f>[2]Plan1!$C473</f>
        <v>Confraternização Universal</v>
      </c>
      <c r="X403" s="65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</row>
    <row r="404" spans="1:130" x14ac:dyDescent="0.15">
      <c r="A404" s="36"/>
      <c r="B404" s="14"/>
      <c r="C404" s="6"/>
      <c r="D404" s="12"/>
      <c r="E404" s="13"/>
      <c r="F404" s="13"/>
      <c r="G404" s="13"/>
      <c r="H404" s="13"/>
      <c r="I404" s="12"/>
      <c r="J404" s="30"/>
      <c r="K404" s="2"/>
      <c r="L404" s="15"/>
      <c r="M404" s="11"/>
      <c r="N404" s="11"/>
      <c r="O404" s="15"/>
      <c r="P404" s="13"/>
      <c r="Q404" s="19"/>
      <c r="R404" s="13"/>
      <c r="S404" s="4"/>
      <c r="T404" s="30"/>
      <c r="U404" s="3"/>
      <c r="V404" s="72">
        <f>[2]Plan1!$A474</f>
        <v>50822</v>
      </c>
      <c r="W404" s="72" t="str">
        <f>[2]Plan1!$C474</f>
        <v>Carnaval</v>
      </c>
      <c r="X404" s="65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</row>
    <row r="405" spans="1:130" x14ac:dyDescent="0.15">
      <c r="A405" s="36"/>
      <c r="B405" s="14"/>
      <c r="C405" s="6"/>
      <c r="D405" s="12"/>
      <c r="E405" s="13"/>
      <c r="F405" s="13"/>
      <c r="G405" s="13"/>
      <c r="H405" s="13"/>
      <c r="I405" s="12"/>
      <c r="J405" s="30"/>
      <c r="K405" s="2"/>
      <c r="L405" s="15"/>
      <c r="M405" s="11"/>
      <c r="N405" s="11"/>
      <c r="O405" s="15"/>
      <c r="P405" s="13"/>
      <c r="Q405" s="19"/>
      <c r="R405" s="13"/>
      <c r="S405" s="4"/>
      <c r="T405" s="30"/>
      <c r="U405" s="3"/>
      <c r="V405" s="72">
        <f>[2]Plan1!$A475</f>
        <v>50823</v>
      </c>
      <c r="W405" s="72" t="str">
        <f>[2]Plan1!$C475</f>
        <v>Carnaval</v>
      </c>
      <c r="X405" s="65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</row>
    <row r="406" spans="1:130" x14ac:dyDescent="0.15">
      <c r="A406" s="36"/>
      <c r="B406" s="14"/>
      <c r="C406" s="6"/>
      <c r="D406" s="12"/>
      <c r="E406" s="13"/>
      <c r="F406" s="13"/>
      <c r="G406" s="13"/>
      <c r="H406" s="13"/>
      <c r="I406" s="12"/>
      <c r="J406" s="30"/>
      <c r="K406" s="2"/>
      <c r="L406" s="15"/>
      <c r="M406" s="11"/>
      <c r="N406" s="11"/>
      <c r="O406" s="15"/>
      <c r="P406" s="13"/>
      <c r="Q406" s="19"/>
      <c r="R406" s="13"/>
      <c r="S406" s="4"/>
      <c r="T406" s="30"/>
      <c r="U406" s="3"/>
      <c r="V406" s="72">
        <f>[2]Plan1!$A476</f>
        <v>50868</v>
      </c>
      <c r="W406" s="72" t="str">
        <f>[2]Plan1!$C476</f>
        <v>Paixão de Cristo</v>
      </c>
      <c r="X406" s="65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</row>
    <row r="407" spans="1:130" x14ac:dyDescent="0.15">
      <c r="A407" s="36"/>
      <c r="B407" s="14"/>
      <c r="C407" s="6"/>
      <c r="D407" s="12"/>
      <c r="E407" s="13"/>
      <c r="F407" s="13"/>
      <c r="G407" s="13"/>
      <c r="H407" s="13"/>
      <c r="I407" s="12"/>
      <c r="J407" s="30"/>
      <c r="K407" s="2"/>
      <c r="L407" s="15"/>
      <c r="M407" s="11"/>
      <c r="N407" s="11"/>
      <c r="O407" s="15"/>
      <c r="P407" s="13"/>
      <c r="Q407" s="19"/>
      <c r="R407" s="13"/>
      <c r="S407" s="4"/>
      <c r="T407" s="30"/>
      <c r="U407" s="3"/>
      <c r="V407" s="72">
        <f>[2]Plan1!$A477</f>
        <v>50881</v>
      </c>
      <c r="W407" s="72" t="str">
        <f>[2]Plan1!$C477</f>
        <v>Tiradentes</v>
      </c>
      <c r="X407" s="65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</row>
    <row r="408" spans="1:130" x14ac:dyDescent="0.15">
      <c r="A408" s="36"/>
      <c r="B408" s="14"/>
      <c r="C408" s="6"/>
      <c r="D408" s="12"/>
      <c r="E408" s="13"/>
      <c r="F408" s="13"/>
      <c r="G408" s="13"/>
      <c r="H408" s="13"/>
      <c r="I408" s="12"/>
      <c r="J408" s="30"/>
      <c r="K408" s="2"/>
      <c r="L408" s="15"/>
      <c r="M408" s="11"/>
      <c r="N408" s="11"/>
      <c r="O408" s="15"/>
      <c r="P408" s="13"/>
      <c r="Q408" s="19"/>
      <c r="R408" s="13"/>
      <c r="S408" s="4"/>
      <c r="T408" s="30"/>
      <c r="U408" s="3"/>
      <c r="V408" s="72">
        <f>[2]Plan1!$A478</f>
        <v>50891</v>
      </c>
      <c r="W408" s="72" t="str">
        <f>[2]Plan1!$C478</f>
        <v>Dia do Trabalho</v>
      </c>
      <c r="X408" s="65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</row>
    <row r="409" spans="1:130" x14ac:dyDescent="0.15">
      <c r="A409" s="36"/>
      <c r="B409" s="14"/>
      <c r="C409" s="6"/>
      <c r="D409" s="12"/>
      <c r="E409" s="13"/>
      <c r="F409" s="13"/>
      <c r="G409" s="13"/>
      <c r="H409" s="13"/>
      <c r="I409" s="12"/>
      <c r="J409" s="30"/>
      <c r="K409" s="2"/>
      <c r="L409" s="15"/>
      <c r="M409" s="11"/>
      <c r="N409" s="11"/>
      <c r="O409" s="15"/>
      <c r="P409" s="13"/>
      <c r="Q409" s="19"/>
      <c r="R409" s="13"/>
      <c r="S409" s="4"/>
      <c r="T409" s="30"/>
      <c r="U409" s="3"/>
      <c r="V409" s="72">
        <f>[2]Plan1!$A479</f>
        <v>50930</v>
      </c>
      <c r="W409" s="72" t="str">
        <f>[2]Plan1!$C479</f>
        <v>Corpus Christi</v>
      </c>
      <c r="X409" s="65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</row>
    <row r="410" spans="1:130" x14ac:dyDescent="0.15">
      <c r="A410" s="36"/>
      <c r="B410" s="14"/>
      <c r="C410" s="6"/>
      <c r="D410" s="12"/>
      <c r="E410" s="13"/>
      <c r="F410" s="13"/>
      <c r="G410" s="13"/>
      <c r="H410" s="13"/>
      <c r="I410" s="12"/>
      <c r="J410" s="30"/>
      <c r="K410" s="2"/>
      <c r="L410" s="15"/>
      <c r="M410" s="11"/>
      <c r="N410" s="11"/>
      <c r="O410" s="15"/>
      <c r="P410" s="13"/>
      <c r="Q410" s="19"/>
      <c r="R410" s="13"/>
      <c r="S410" s="4"/>
      <c r="T410" s="30"/>
      <c r="U410" s="3"/>
      <c r="V410" s="72">
        <f>[2]Plan1!$A480</f>
        <v>51020</v>
      </c>
      <c r="W410" s="72" t="str">
        <f>[2]Plan1!$C480</f>
        <v>Independência do Brasil</v>
      </c>
      <c r="X410" s="65"/>
      <c r="Y410" s="1"/>
      <c r="Z410" s="3"/>
      <c r="AA410" s="3"/>
      <c r="AB410" s="3"/>
      <c r="AC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</row>
    <row r="411" spans="1:130" x14ac:dyDescent="0.15">
      <c r="A411" s="36"/>
      <c r="B411" s="14"/>
      <c r="C411" s="6"/>
      <c r="D411" s="12"/>
      <c r="E411" s="13"/>
      <c r="F411" s="13"/>
      <c r="G411" s="13"/>
      <c r="H411" s="13"/>
      <c r="I411" s="12"/>
      <c r="J411" s="30"/>
      <c r="K411" s="2"/>
      <c r="L411" s="15"/>
      <c r="M411" s="11"/>
      <c r="N411" s="11"/>
      <c r="O411" s="15"/>
      <c r="P411" s="13"/>
      <c r="Q411" s="19"/>
      <c r="R411" s="13"/>
      <c r="S411" s="4"/>
      <c r="T411" s="30"/>
      <c r="U411" s="3"/>
      <c r="V411" s="72">
        <f>[2]Plan1!$A481</f>
        <v>51055</v>
      </c>
      <c r="W411" s="72" t="str">
        <f>[2]Plan1!$C481</f>
        <v>Nossa Sr.a Aparecida - Padroeira do Brasil</v>
      </c>
      <c r="X411" s="65"/>
      <c r="Y411" s="1"/>
      <c r="Z411" s="3"/>
      <c r="AA411" s="3"/>
      <c r="AB411" s="3"/>
      <c r="AC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</row>
    <row r="412" spans="1:130" x14ac:dyDescent="0.15">
      <c r="A412" s="36"/>
      <c r="B412" s="14"/>
      <c r="C412" s="6"/>
      <c r="D412" s="12"/>
      <c r="E412" s="13"/>
      <c r="F412" s="13"/>
      <c r="G412" s="13"/>
      <c r="H412" s="13"/>
      <c r="I412" s="12"/>
      <c r="J412" s="30"/>
      <c r="K412" s="2"/>
      <c r="L412" s="15"/>
      <c r="M412" s="11"/>
      <c r="N412" s="11"/>
      <c r="O412" s="15"/>
      <c r="P412" s="13"/>
      <c r="Q412" s="19"/>
      <c r="R412" s="13"/>
      <c r="S412" s="4"/>
      <c r="T412" s="30"/>
      <c r="U412" s="3"/>
      <c r="V412" s="72">
        <f>[2]Plan1!$A482</f>
        <v>51076</v>
      </c>
      <c r="W412" s="72" t="str">
        <f>[2]Plan1!$C482</f>
        <v>Finados</v>
      </c>
      <c r="X412" s="65"/>
      <c r="Y412" s="1"/>
      <c r="Z412" s="3"/>
      <c r="AA412" s="3"/>
      <c r="AB412" s="3"/>
      <c r="AC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</row>
    <row r="413" spans="1:130" x14ac:dyDescent="0.15">
      <c r="A413" s="36"/>
      <c r="B413" s="14"/>
      <c r="C413" s="6"/>
      <c r="D413" s="12"/>
      <c r="E413" s="13"/>
      <c r="F413" s="13"/>
      <c r="G413" s="13"/>
      <c r="H413" s="13"/>
      <c r="I413" s="12"/>
      <c r="J413" s="30"/>
      <c r="K413" s="2"/>
      <c r="L413" s="15"/>
      <c r="M413" s="11"/>
      <c r="N413" s="11"/>
      <c r="O413" s="15"/>
      <c r="P413" s="13"/>
      <c r="Q413" s="19"/>
      <c r="R413" s="13"/>
      <c r="S413" s="4"/>
      <c r="T413" s="30"/>
      <c r="U413" s="3"/>
      <c r="V413" s="72">
        <f>[2]Plan1!$A483</f>
        <v>51089</v>
      </c>
      <c r="W413" s="72" t="str">
        <f>[2]Plan1!$C483</f>
        <v>Proclamação da República</v>
      </c>
      <c r="X413" s="65"/>
      <c r="Y413" s="1"/>
      <c r="Z413" s="3"/>
      <c r="AA413" s="3"/>
      <c r="AB413" s="3"/>
      <c r="AC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</row>
    <row r="414" spans="1:130" x14ac:dyDescent="0.15">
      <c r="A414" s="36"/>
      <c r="B414" s="14"/>
      <c r="C414" s="6"/>
      <c r="D414" s="12"/>
      <c r="E414" s="13"/>
      <c r="F414" s="13"/>
      <c r="G414" s="13"/>
      <c r="H414" s="13"/>
      <c r="I414" s="12"/>
      <c r="J414" s="30"/>
      <c r="K414" s="2"/>
      <c r="L414" s="15"/>
      <c r="M414" s="11"/>
      <c r="N414" s="11"/>
      <c r="O414" s="15"/>
      <c r="P414" s="13"/>
      <c r="Q414" s="19"/>
      <c r="R414" s="13"/>
      <c r="S414" s="4"/>
      <c r="T414" s="30"/>
      <c r="U414" s="3"/>
      <c r="V414" s="72">
        <f>[2]Plan1!$A484</f>
        <v>51094</v>
      </c>
      <c r="W414" s="72" t="str">
        <f>[2]Plan1!$C484</f>
        <v>Dia Nacional de Zumbi e da Consciência Negra</v>
      </c>
      <c r="X414" s="65"/>
      <c r="Y414" s="1"/>
      <c r="Z414" s="3"/>
      <c r="AA414" s="3"/>
      <c r="AB414" s="3"/>
      <c r="AC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</row>
    <row r="415" spans="1:130" x14ac:dyDescent="0.15">
      <c r="A415" s="36"/>
      <c r="B415" s="14"/>
      <c r="C415" s="6"/>
      <c r="D415" s="12"/>
      <c r="E415" s="13"/>
      <c r="F415" s="13"/>
      <c r="G415" s="13"/>
      <c r="H415" s="13"/>
      <c r="I415" s="12"/>
      <c r="J415" s="30"/>
      <c r="K415" s="2"/>
      <c r="L415" s="15"/>
      <c r="M415" s="11"/>
      <c r="N415" s="11"/>
      <c r="O415" s="15"/>
      <c r="P415" s="13"/>
      <c r="Q415" s="19"/>
      <c r="R415" s="13"/>
      <c r="S415" s="4"/>
      <c r="T415" s="30"/>
      <c r="U415" s="3"/>
      <c r="V415" s="72">
        <f>[2]Plan1!$A485</f>
        <v>51129</v>
      </c>
      <c r="W415" s="72" t="str">
        <f>[2]Plan1!$C485</f>
        <v>Natal</v>
      </c>
      <c r="X415" s="65"/>
      <c r="Y415" s="1"/>
      <c r="Z415" s="3"/>
      <c r="AA415" s="3"/>
      <c r="AB415" s="3"/>
      <c r="AC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</row>
    <row r="416" spans="1:130" x14ac:dyDescent="0.15">
      <c r="A416" s="36"/>
      <c r="B416" s="14"/>
      <c r="C416" s="6"/>
      <c r="D416" s="12"/>
      <c r="E416" s="13"/>
      <c r="F416" s="13"/>
      <c r="G416" s="13"/>
      <c r="H416" s="13"/>
      <c r="I416" s="12"/>
      <c r="J416" s="30"/>
      <c r="K416" s="2"/>
      <c r="L416" s="15"/>
      <c r="M416" s="11"/>
      <c r="N416" s="11"/>
      <c r="O416" s="15"/>
      <c r="P416" s="13"/>
      <c r="Q416" s="19"/>
      <c r="R416" s="13"/>
      <c r="S416" s="4"/>
      <c r="T416" s="30"/>
      <c r="U416" s="3"/>
      <c r="V416" s="72">
        <f>[2]Plan1!$A486</f>
        <v>51136</v>
      </c>
      <c r="W416" s="72" t="str">
        <f>[2]Plan1!$C486</f>
        <v>Confraternização Universal</v>
      </c>
      <c r="X416" s="65"/>
      <c r="Y416" s="1"/>
      <c r="Z416" s="3"/>
      <c r="AA416" s="3"/>
      <c r="AB416" s="3"/>
      <c r="AC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</row>
    <row r="417" spans="1:130" x14ac:dyDescent="0.15">
      <c r="A417" s="36"/>
      <c r="B417" s="14"/>
      <c r="C417" s="6"/>
      <c r="D417" s="12"/>
      <c r="E417" s="13"/>
      <c r="F417" s="13"/>
      <c r="G417" s="13"/>
      <c r="H417" s="13"/>
      <c r="I417" s="12"/>
      <c r="J417" s="30"/>
      <c r="K417" s="2"/>
      <c r="L417" s="15"/>
      <c r="M417" s="11"/>
      <c r="N417" s="11"/>
      <c r="O417" s="15"/>
      <c r="P417" s="13"/>
      <c r="Q417" s="19"/>
      <c r="R417" s="13"/>
      <c r="S417" s="4"/>
      <c r="T417" s="30"/>
      <c r="U417" s="3"/>
      <c r="V417" s="72">
        <f>[2]Plan1!$A487</f>
        <v>51179</v>
      </c>
      <c r="W417" s="72" t="str">
        <f>[2]Plan1!$C487</f>
        <v>Carnaval</v>
      </c>
      <c r="X417" s="65"/>
      <c r="Y417" s="1"/>
      <c r="Z417" s="3"/>
      <c r="AA417" s="3"/>
      <c r="AB417" s="3"/>
      <c r="AC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</row>
    <row r="418" spans="1:130" x14ac:dyDescent="0.15">
      <c r="A418" s="36"/>
      <c r="B418" s="14"/>
      <c r="C418" s="6"/>
      <c r="D418" s="12"/>
      <c r="E418" s="13"/>
      <c r="F418" s="13"/>
      <c r="G418" s="13"/>
      <c r="H418" s="13"/>
      <c r="I418" s="12"/>
      <c r="J418" s="30"/>
      <c r="K418" s="2"/>
      <c r="L418" s="15"/>
      <c r="M418" s="11"/>
      <c r="N418" s="11"/>
      <c r="O418" s="15"/>
      <c r="P418" s="13"/>
      <c r="Q418" s="19"/>
      <c r="R418" s="13"/>
      <c r="S418" s="4"/>
      <c r="T418" s="30"/>
      <c r="U418" s="3"/>
      <c r="V418" s="72">
        <f>[2]Plan1!$A488</f>
        <v>51180</v>
      </c>
      <c r="W418" s="72" t="str">
        <f>[2]Plan1!$C488</f>
        <v>Carnaval</v>
      </c>
      <c r="X418" s="65"/>
      <c r="Y418" s="1"/>
      <c r="Z418" s="3"/>
      <c r="AA418" s="3"/>
      <c r="AB418" s="3"/>
      <c r="AC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</row>
    <row r="419" spans="1:130" x14ac:dyDescent="0.15">
      <c r="A419" s="36"/>
      <c r="B419" s="14"/>
      <c r="C419" s="6"/>
      <c r="D419" s="12"/>
      <c r="E419" s="13"/>
      <c r="F419" s="13"/>
      <c r="G419" s="13"/>
      <c r="H419" s="13"/>
      <c r="I419" s="12"/>
      <c r="J419" s="30"/>
      <c r="K419" s="2"/>
      <c r="L419" s="15"/>
      <c r="M419" s="11"/>
      <c r="N419" s="11"/>
      <c r="O419" s="15"/>
      <c r="P419" s="13"/>
      <c r="Q419" s="19"/>
      <c r="R419" s="13"/>
      <c r="S419" s="4"/>
      <c r="T419" s="30"/>
      <c r="U419" s="3"/>
      <c r="V419" s="72">
        <f>[2]Plan1!$A489</f>
        <v>51225</v>
      </c>
      <c r="W419" s="72" t="str">
        <f>[2]Plan1!$C489</f>
        <v>Paixão de Cristo</v>
      </c>
      <c r="X419" s="65"/>
      <c r="Y419" s="1"/>
      <c r="Z419" s="3"/>
      <c r="AA419" s="3"/>
      <c r="AB419" s="3"/>
      <c r="AC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</row>
    <row r="420" spans="1:130" x14ac:dyDescent="0.15">
      <c r="A420" s="36"/>
      <c r="B420" s="14"/>
      <c r="C420" s="6"/>
      <c r="D420" s="12"/>
      <c r="E420" s="13"/>
      <c r="F420" s="13"/>
      <c r="G420" s="13"/>
      <c r="H420" s="13"/>
      <c r="I420" s="12"/>
      <c r="J420" s="30"/>
      <c r="K420" s="2"/>
      <c r="L420" s="15"/>
      <c r="M420" s="11"/>
      <c r="N420" s="11"/>
      <c r="O420" s="15"/>
      <c r="P420" s="13"/>
      <c r="Q420" s="19"/>
      <c r="R420" s="13"/>
      <c r="S420" s="4"/>
      <c r="T420" s="30"/>
      <c r="U420" s="3"/>
      <c r="V420" s="72">
        <f>[2]Plan1!$A490</f>
        <v>51247</v>
      </c>
      <c r="W420" s="72" t="str">
        <f>[2]Plan1!$C490</f>
        <v>Tiradentes</v>
      </c>
      <c r="X420" s="65"/>
      <c r="Y420" s="1"/>
      <c r="Z420" s="3"/>
      <c r="AA420" s="3"/>
      <c r="AB420" s="3"/>
      <c r="AC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</row>
    <row r="421" spans="1:130" x14ac:dyDescent="0.15">
      <c r="A421" s="36"/>
      <c r="B421" s="14"/>
      <c r="C421" s="6"/>
      <c r="D421" s="12"/>
      <c r="E421" s="13"/>
      <c r="F421" s="13"/>
      <c r="G421" s="13"/>
      <c r="H421" s="13"/>
      <c r="I421" s="12"/>
      <c r="J421" s="30"/>
      <c r="K421" s="2"/>
      <c r="L421" s="15"/>
      <c r="M421" s="11"/>
      <c r="N421" s="11"/>
      <c r="O421" s="15"/>
      <c r="P421" s="13"/>
      <c r="Q421" s="19"/>
      <c r="R421" s="13"/>
      <c r="S421" s="4"/>
      <c r="T421" s="30"/>
      <c r="U421" s="3"/>
      <c r="V421" s="72">
        <f>[2]Plan1!$A491</f>
        <v>51257</v>
      </c>
      <c r="W421" s="72" t="str">
        <f>[2]Plan1!$C491</f>
        <v>Dia do Trabalho</v>
      </c>
      <c r="X421" s="65"/>
      <c r="Y421" s="1"/>
      <c r="Z421" s="3"/>
      <c r="AA421" s="3"/>
      <c r="AB421" s="3"/>
      <c r="AC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</row>
    <row r="422" spans="1:130" x14ac:dyDescent="0.15">
      <c r="A422" s="36"/>
      <c r="B422" s="14"/>
      <c r="C422" s="6"/>
      <c r="D422" s="12"/>
      <c r="E422" s="13"/>
      <c r="F422" s="13"/>
      <c r="G422" s="13"/>
      <c r="H422" s="13"/>
      <c r="I422" s="12"/>
      <c r="J422" s="30"/>
      <c r="K422" s="2"/>
      <c r="L422" s="15"/>
      <c r="M422" s="11"/>
      <c r="N422" s="11"/>
      <c r="O422" s="15"/>
      <c r="P422" s="13"/>
      <c r="Q422" s="19"/>
      <c r="R422" s="13"/>
      <c r="S422" s="4"/>
      <c r="T422" s="30"/>
      <c r="U422" s="3"/>
      <c r="V422" s="72">
        <f>[2]Plan1!$A492</f>
        <v>51287</v>
      </c>
      <c r="W422" s="72" t="str">
        <f>[2]Plan1!$C492</f>
        <v>Corpus Christi</v>
      </c>
      <c r="X422" s="65"/>
      <c r="Y422" s="1"/>
      <c r="Z422" s="3"/>
      <c r="AA422" s="3"/>
      <c r="AB422" s="3"/>
      <c r="AC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</row>
    <row r="423" spans="1:130" x14ac:dyDescent="0.15">
      <c r="A423" s="36"/>
      <c r="B423" s="14"/>
      <c r="C423" s="6"/>
      <c r="D423" s="12"/>
      <c r="E423" s="13"/>
      <c r="F423" s="13"/>
      <c r="G423" s="13"/>
      <c r="H423" s="13"/>
      <c r="I423" s="12"/>
      <c r="J423" s="30"/>
      <c r="K423" s="2"/>
      <c r="L423" s="15"/>
      <c r="M423" s="11"/>
      <c r="N423" s="11"/>
      <c r="O423" s="15"/>
      <c r="P423" s="13"/>
      <c r="Q423" s="19"/>
      <c r="R423" s="13"/>
      <c r="S423" s="4"/>
      <c r="T423" s="30"/>
      <c r="U423" s="3"/>
      <c r="V423" s="72">
        <f>[2]Plan1!$A493</f>
        <v>51386</v>
      </c>
      <c r="W423" s="72" t="str">
        <f>[2]Plan1!$C493</f>
        <v>Independência do Brasil</v>
      </c>
      <c r="X423" s="65"/>
      <c r="Y423" s="1"/>
      <c r="Z423" s="3"/>
      <c r="AA423" s="3"/>
      <c r="AB423" s="3"/>
      <c r="AC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</row>
    <row r="424" spans="1:130" x14ac:dyDescent="0.15">
      <c r="A424" s="36"/>
      <c r="B424" s="14"/>
      <c r="C424" s="6"/>
      <c r="D424" s="12"/>
      <c r="E424" s="13"/>
      <c r="F424" s="13"/>
      <c r="G424" s="13"/>
      <c r="H424" s="13"/>
      <c r="I424" s="12"/>
      <c r="J424" s="30"/>
      <c r="K424" s="2"/>
      <c r="L424" s="15"/>
      <c r="M424" s="11"/>
      <c r="N424" s="11"/>
      <c r="O424" s="15"/>
      <c r="P424" s="13"/>
      <c r="Q424" s="19"/>
      <c r="R424" s="13"/>
      <c r="S424" s="4"/>
      <c r="T424" s="30"/>
      <c r="U424" s="3"/>
      <c r="V424" s="72">
        <f>[2]Plan1!$A494</f>
        <v>51421</v>
      </c>
      <c r="W424" s="72" t="str">
        <f>[2]Plan1!$C494</f>
        <v>Nossa Sr.a Aparecida - Padroeira do Brasil</v>
      </c>
      <c r="X424" s="65"/>
      <c r="Y424" s="1"/>
      <c r="Z424" s="3"/>
      <c r="AA424" s="3"/>
      <c r="AB424" s="3"/>
      <c r="AC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</row>
    <row r="425" spans="1:130" x14ac:dyDescent="0.15">
      <c r="A425" s="36"/>
      <c r="B425" s="14"/>
      <c r="C425" s="6"/>
      <c r="D425" s="12"/>
      <c r="E425" s="13"/>
      <c r="F425" s="13"/>
      <c r="G425" s="13"/>
      <c r="H425" s="13"/>
      <c r="I425" s="12"/>
      <c r="J425" s="30"/>
      <c r="K425" s="2"/>
      <c r="L425" s="15"/>
      <c r="M425" s="11"/>
      <c r="N425" s="11"/>
      <c r="O425" s="15"/>
      <c r="P425" s="13"/>
      <c r="Q425" s="19"/>
      <c r="R425" s="13"/>
      <c r="S425" s="4"/>
      <c r="T425" s="30"/>
      <c r="U425" s="3"/>
      <c r="V425" s="72">
        <f>[2]Plan1!$A495</f>
        <v>51442</v>
      </c>
      <c r="W425" s="72" t="str">
        <f>[2]Plan1!$C495</f>
        <v>Finados</v>
      </c>
      <c r="X425" s="65"/>
      <c r="Y425" s="1"/>
      <c r="Z425" s="3"/>
      <c r="AA425" s="3"/>
      <c r="AB425" s="3"/>
      <c r="AC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</row>
    <row r="426" spans="1:130" x14ac:dyDescent="0.15">
      <c r="A426" s="36"/>
      <c r="B426" s="14"/>
      <c r="C426" s="6"/>
      <c r="D426" s="12"/>
      <c r="E426" s="13"/>
      <c r="F426" s="13"/>
      <c r="G426" s="13"/>
      <c r="H426" s="13"/>
      <c r="I426" s="12"/>
      <c r="J426" s="30"/>
      <c r="K426" s="2"/>
      <c r="L426" s="15"/>
      <c r="M426" s="11"/>
      <c r="N426" s="11"/>
      <c r="O426" s="15"/>
      <c r="P426" s="13"/>
      <c r="Q426" s="19"/>
      <c r="R426" s="13"/>
      <c r="S426" s="4"/>
      <c r="T426" s="30"/>
      <c r="U426" s="3"/>
      <c r="V426" s="72">
        <f>[2]Plan1!$A496</f>
        <v>51455</v>
      </c>
      <c r="W426" s="72" t="str">
        <f>[2]Plan1!$C496</f>
        <v>Proclamação da República</v>
      </c>
      <c r="X426" s="65"/>
      <c r="Y426" s="1"/>
      <c r="Z426" s="3"/>
      <c r="AA426" s="3"/>
      <c r="AB426" s="3"/>
      <c r="AC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</row>
    <row r="427" spans="1:130" x14ac:dyDescent="0.15">
      <c r="A427" s="36"/>
      <c r="B427" s="14"/>
      <c r="C427" s="6"/>
      <c r="D427" s="12"/>
      <c r="E427" s="13"/>
      <c r="F427" s="13"/>
      <c r="G427" s="13"/>
      <c r="H427" s="13"/>
      <c r="I427" s="12"/>
      <c r="J427" s="30"/>
      <c r="K427" s="2"/>
      <c r="L427" s="15"/>
      <c r="M427" s="11"/>
      <c r="N427" s="11"/>
      <c r="O427" s="15"/>
      <c r="P427" s="13"/>
      <c r="Q427" s="19"/>
      <c r="R427" s="13"/>
      <c r="S427" s="4"/>
      <c r="T427" s="30"/>
      <c r="U427" s="3"/>
      <c r="V427" s="72">
        <f>[2]Plan1!$A497</f>
        <v>51460</v>
      </c>
      <c r="W427" s="72" t="str">
        <f>[2]Plan1!$C497</f>
        <v>Dia Nacional de Zumbi e da Consciência Negra</v>
      </c>
      <c r="X427" s="65"/>
      <c r="Y427" s="1"/>
      <c r="Z427" s="3"/>
      <c r="AA427" s="3"/>
      <c r="AB427" s="3"/>
      <c r="AC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</row>
    <row r="428" spans="1:130" x14ac:dyDescent="0.15">
      <c r="A428" s="36"/>
      <c r="B428" s="14"/>
      <c r="C428" s="6"/>
      <c r="D428" s="12"/>
      <c r="E428" s="13"/>
      <c r="F428" s="13"/>
      <c r="G428" s="13"/>
      <c r="H428" s="13"/>
      <c r="I428" s="12"/>
      <c r="J428" s="30"/>
      <c r="K428" s="2"/>
      <c r="L428" s="15"/>
      <c r="M428" s="11"/>
      <c r="N428" s="11"/>
      <c r="O428" s="15"/>
      <c r="P428" s="13"/>
      <c r="Q428" s="19"/>
      <c r="R428" s="13"/>
      <c r="S428" s="4"/>
      <c r="T428" s="30"/>
      <c r="U428" s="3"/>
      <c r="V428" s="72">
        <f>[2]Plan1!$A498</f>
        <v>51495</v>
      </c>
      <c r="W428" s="72" t="str">
        <f>[2]Plan1!$C498</f>
        <v>Natal</v>
      </c>
      <c r="X428" s="65"/>
      <c r="Y428" s="1"/>
      <c r="Z428" s="3"/>
      <c r="AA428" s="3"/>
      <c r="AB428" s="3"/>
      <c r="AC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</row>
    <row r="429" spans="1:130" x14ac:dyDescent="0.15">
      <c r="A429" s="36"/>
      <c r="B429" s="14"/>
      <c r="C429" s="6"/>
      <c r="D429" s="12"/>
      <c r="E429" s="13"/>
      <c r="F429" s="13"/>
      <c r="G429" s="13"/>
      <c r="H429" s="13"/>
      <c r="I429" s="12"/>
      <c r="J429" s="30"/>
      <c r="K429" s="2"/>
      <c r="L429" s="15"/>
      <c r="M429" s="11"/>
      <c r="N429" s="11"/>
      <c r="O429" s="15"/>
      <c r="P429" s="13"/>
      <c r="Q429" s="19"/>
      <c r="R429" s="13"/>
      <c r="S429" s="4"/>
      <c r="T429" s="30"/>
      <c r="U429" s="3"/>
      <c r="V429" s="72">
        <f>[2]Plan1!$A499</f>
        <v>51502</v>
      </c>
      <c r="W429" s="72" t="str">
        <f>[2]Plan1!$C499</f>
        <v>Confraternização Universal</v>
      </c>
      <c r="X429" s="65"/>
      <c r="Y429" s="1"/>
      <c r="Z429" s="3"/>
      <c r="AA429" s="3"/>
      <c r="AB429" s="3"/>
      <c r="AC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</row>
    <row r="430" spans="1:130" x14ac:dyDescent="0.15">
      <c r="A430" s="36"/>
      <c r="B430" s="14"/>
      <c r="C430" s="6"/>
      <c r="D430" s="12"/>
      <c r="E430" s="13"/>
      <c r="F430" s="13"/>
      <c r="G430" s="13"/>
      <c r="H430" s="13"/>
      <c r="I430" s="12"/>
      <c r="J430" s="30"/>
      <c r="K430" s="2"/>
      <c r="L430" s="15"/>
      <c r="M430" s="11"/>
      <c r="N430" s="11"/>
      <c r="O430" s="15"/>
      <c r="P430" s="13"/>
      <c r="Q430" s="19"/>
      <c r="R430" s="13"/>
      <c r="S430" s="4"/>
      <c r="T430" s="30"/>
      <c r="U430" s="3"/>
      <c r="V430" s="72">
        <f>[2]Plan1!$A500</f>
        <v>51564</v>
      </c>
      <c r="W430" s="72" t="str">
        <f>[2]Plan1!$C500</f>
        <v>Carnaval</v>
      </c>
      <c r="X430" s="65"/>
      <c r="Y430" s="1"/>
      <c r="Z430" s="3"/>
      <c r="AA430" s="3"/>
      <c r="AB430" s="3"/>
      <c r="AC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</row>
    <row r="431" spans="1:130" x14ac:dyDescent="0.15">
      <c r="A431" s="36"/>
      <c r="B431" s="14"/>
      <c r="C431" s="6"/>
      <c r="D431" s="12"/>
      <c r="E431" s="13"/>
      <c r="F431" s="13"/>
      <c r="G431" s="13"/>
      <c r="H431" s="13"/>
      <c r="I431" s="12"/>
      <c r="J431" s="30"/>
      <c r="K431" s="2"/>
      <c r="L431" s="15"/>
      <c r="M431" s="11"/>
      <c r="N431" s="11"/>
      <c r="O431" s="15"/>
      <c r="P431" s="13"/>
      <c r="Q431" s="19"/>
      <c r="R431" s="13"/>
      <c r="S431" s="4"/>
      <c r="T431" s="30"/>
      <c r="U431" s="3"/>
      <c r="V431" s="72">
        <f>[2]Plan1!$A501</f>
        <v>51565</v>
      </c>
      <c r="W431" s="72" t="str">
        <f>[2]Plan1!$C501</f>
        <v>Carnaval</v>
      </c>
      <c r="X431" s="65"/>
      <c r="Y431" s="1"/>
      <c r="Z431" s="3"/>
      <c r="AA431" s="3"/>
      <c r="AB431" s="3"/>
      <c r="AC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</row>
    <row r="432" spans="1:130" x14ac:dyDescent="0.15">
      <c r="A432" s="36"/>
      <c r="B432" s="14"/>
      <c r="C432" s="6"/>
      <c r="D432" s="12"/>
      <c r="E432" s="13"/>
      <c r="F432" s="13"/>
      <c r="G432" s="13"/>
      <c r="H432" s="13"/>
      <c r="I432" s="12"/>
      <c r="J432" s="30"/>
      <c r="K432" s="2"/>
      <c r="L432" s="15"/>
      <c r="M432" s="11"/>
      <c r="N432" s="11"/>
      <c r="O432" s="15"/>
      <c r="P432" s="13"/>
      <c r="Q432" s="19"/>
      <c r="R432" s="13"/>
      <c r="S432" s="4"/>
      <c r="T432" s="30"/>
      <c r="U432" s="3"/>
      <c r="V432" s="72">
        <f>[2]Plan1!$A502</f>
        <v>51610</v>
      </c>
      <c r="W432" s="72" t="str">
        <f>[2]Plan1!$C502</f>
        <v>Paixão de Cristo</v>
      </c>
      <c r="X432" s="65"/>
      <c r="Y432" s="1"/>
      <c r="Z432" s="3"/>
      <c r="AA432" s="3"/>
      <c r="AB432" s="3"/>
      <c r="AC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</row>
    <row r="433" spans="1:130" x14ac:dyDescent="0.15">
      <c r="A433" s="36"/>
      <c r="B433" s="14"/>
      <c r="C433" s="6"/>
      <c r="D433" s="12"/>
      <c r="E433" s="13"/>
      <c r="F433" s="13"/>
      <c r="G433" s="13"/>
      <c r="H433" s="13"/>
      <c r="I433" s="12"/>
      <c r="J433" s="30"/>
      <c r="K433" s="2"/>
      <c r="L433" s="15"/>
      <c r="M433" s="11"/>
      <c r="N433" s="11"/>
      <c r="O433" s="15"/>
      <c r="P433" s="13"/>
      <c r="Q433" s="19"/>
      <c r="R433" s="13"/>
      <c r="S433" s="4"/>
      <c r="T433" s="30"/>
      <c r="U433" s="3"/>
      <c r="V433" s="72">
        <f>[2]Plan1!$A503</f>
        <v>51612</v>
      </c>
      <c r="W433" s="72" t="str">
        <f>[2]Plan1!$C503</f>
        <v>Tiradentes</v>
      </c>
      <c r="X433" s="65"/>
      <c r="Y433" s="1"/>
      <c r="Z433" s="3"/>
      <c r="AA433" s="3"/>
      <c r="AB433" s="3"/>
      <c r="AC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</row>
    <row r="434" spans="1:130" x14ac:dyDescent="0.15">
      <c r="A434" s="36"/>
      <c r="B434" s="14"/>
      <c r="C434" s="6"/>
      <c r="D434" s="12"/>
      <c r="E434" s="13"/>
      <c r="F434" s="13"/>
      <c r="G434" s="13"/>
      <c r="H434" s="13"/>
      <c r="I434" s="12"/>
      <c r="J434" s="30"/>
      <c r="K434" s="2"/>
      <c r="L434" s="15"/>
      <c r="M434" s="11"/>
      <c r="N434" s="11"/>
      <c r="O434" s="15"/>
      <c r="P434" s="13"/>
      <c r="Q434" s="19"/>
      <c r="R434" s="13"/>
      <c r="S434" s="4"/>
      <c r="T434" s="30"/>
      <c r="U434" s="3"/>
      <c r="V434" s="72">
        <f>[2]Plan1!$A504</f>
        <v>51622</v>
      </c>
      <c r="W434" s="72" t="str">
        <f>[2]Plan1!$C504</f>
        <v>Dia do Trabalho</v>
      </c>
      <c r="X434" s="65"/>
      <c r="Y434" s="1"/>
      <c r="Z434" s="3"/>
      <c r="AA434" s="3"/>
      <c r="AB434" s="3"/>
      <c r="AC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</row>
    <row r="435" spans="1:130" x14ac:dyDescent="0.15">
      <c r="A435" s="36"/>
      <c r="B435" s="14"/>
      <c r="C435" s="6"/>
      <c r="D435" s="12"/>
      <c r="E435" s="13"/>
      <c r="F435" s="13"/>
      <c r="G435" s="13"/>
      <c r="H435" s="13"/>
      <c r="I435" s="12"/>
      <c r="J435" s="30"/>
      <c r="K435" s="2"/>
      <c r="L435" s="15"/>
      <c r="M435" s="11"/>
      <c r="N435" s="11"/>
      <c r="O435" s="15"/>
      <c r="P435" s="13"/>
      <c r="Q435" s="19"/>
      <c r="R435" s="13"/>
      <c r="S435" s="4"/>
      <c r="T435" s="30"/>
      <c r="U435" s="3"/>
      <c r="V435" s="72">
        <f>[2]Plan1!$A505</f>
        <v>51672</v>
      </c>
      <c r="W435" s="72" t="str">
        <f>[2]Plan1!$C505</f>
        <v>Corpus Christi</v>
      </c>
      <c r="X435" s="65"/>
      <c r="Y435" s="1"/>
      <c r="Z435" s="3"/>
      <c r="AA435" s="3"/>
      <c r="AB435" s="3"/>
      <c r="AC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</row>
    <row r="436" spans="1:130" x14ac:dyDescent="0.15">
      <c r="A436" s="36"/>
      <c r="B436" s="14"/>
      <c r="C436" s="6"/>
      <c r="D436" s="12"/>
      <c r="E436" s="13"/>
      <c r="F436" s="13"/>
      <c r="G436" s="13"/>
      <c r="H436" s="13"/>
      <c r="I436" s="12"/>
      <c r="J436" s="30"/>
      <c r="K436" s="2"/>
      <c r="L436" s="15"/>
      <c r="M436" s="11"/>
      <c r="N436" s="11"/>
      <c r="O436" s="15"/>
      <c r="P436" s="13"/>
      <c r="Q436" s="19"/>
      <c r="R436" s="13"/>
      <c r="S436" s="4"/>
      <c r="T436" s="30"/>
      <c r="U436" s="3"/>
      <c r="V436" s="72">
        <f>[2]Plan1!$A506</f>
        <v>51751</v>
      </c>
      <c r="W436" s="72" t="str">
        <f>[2]Plan1!$C506</f>
        <v>Independência do Brasil</v>
      </c>
      <c r="X436" s="65"/>
      <c r="Y436" s="1"/>
      <c r="Z436" s="3"/>
      <c r="AA436" s="3"/>
      <c r="AB436" s="3"/>
      <c r="AC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</row>
    <row r="437" spans="1:130" x14ac:dyDescent="0.15">
      <c r="A437" s="36"/>
      <c r="B437" s="14"/>
      <c r="C437" s="6"/>
      <c r="D437" s="12"/>
      <c r="E437" s="13"/>
      <c r="F437" s="13"/>
      <c r="G437" s="13"/>
      <c r="H437" s="13"/>
      <c r="I437" s="12"/>
      <c r="J437" s="30"/>
      <c r="K437" s="2"/>
      <c r="L437" s="15"/>
      <c r="M437" s="11"/>
      <c r="N437" s="11"/>
      <c r="O437" s="15"/>
      <c r="P437" s="13"/>
      <c r="Q437" s="19"/>
      <c r="R437" s="13"/>
      <c r="S437" s="4"/>
      <c r="T437" s="30"/>
      <c r="U437" s="3"/>
      <c r="V437" s="72">
        <f>[2]Plan1!$A507</f>
        <v>51786</v>
      </c>
      <c r="W437" s="72" t="str">
        <f>[2]Plan1!$C507</f>
        <v>Nossa Sr.a Aparecida - Padroeira do Brasil</v>
      </c>
      <c r="X437" s="65"/>
      <c r="Y437" s="1"/>
      <c r="Z437" s="3"/>
      <c r="AA437" s="3"/>
      <c r="AB437" s="3"/>
      <c r="AC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</row>
    <row r="438" spans="1:130" x14ac:dyDescent="0.15">
      <c r="A438" s="36"/>
      <c r="B438" s="14"/>
      <c r="C438" s="6"/>
      <c r="D438" s="12"/>
      <c r="E438" s="13"/>
      <c r="F438" s="13"/>
      <c r="G438" s="13"/>
      <c r="H438" s="13"/>
      <c r="I438" s="12"/>
      <c r="J438" s="30"/>
      <c r="K438" s="2"/>
      <c r="L438" s="15"/>
      <c r="M438" s="11"/>
      <c r="N438" s="11"/>
      <c r="O438" s="15"/>
      <c r="P438" s="13"/>
      <c r="Q438" s="19"/>
      <c r="R438" s="13"/>
      <c r="S438" s="4"/>
      <c r="T438" s="30"/>
      <c r="U438" s="3"/>
      <c r="V438" s="72">
        <f>[2]Plan1!$A508</f>
        <v>51807</v>
      </c>
      <c r="W438" s="72" t="str">
        <f>[2]Plan1!$C508</f>
        <v>Finados</v>
      </c>
      <c r="X438" s="65"/>
      <c r="Y438" s="1"/>
      <c r="Z438" s="3"/>
      <c r="AA438" s="3"/>
      <c r="AB438" s="3"/>
      <c r="AC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</row>
    <row r="439" spans="1:130" x14ac:dyDescent="0.15">
      <c r="A439" s="36"/>
      <c r="B439" s="14"/>
      <c r="C439" s="6"/>
      <c r="D439" s="12"/>
      <c r="E439" s="13"/>
      <c r="F439" s="13"/>
      <c r="G439" s="13"/>
      <c r="H439" s="13"/>
      <c r="I439" s="12"/>
      <c r="J439" s="30"/>
      <c r="K439" s="2"/>
      <c r="L439" s="15"/>
      <c r="M439" s="11"/>
      <c r="N439" s="11"/>
      <c r="O439" s="15"/>
      <c r="P439" s="13"/>
      <c r="Q439" s="19"/>
      <c r="R439" s="13"/>
      <c r="S439" s="4"/>
      <c r="T439" s="30"/>
      <c r="U439" s="3"/>
      <c r="V439" s="72">
        <f>[2]Plan1!$A509</f>
        <v>51820</v>
      </c>
      <c r="W439" s="72" t="str">
        <f>[2]Plan1!$C509</f>
        <v>Proclamação da República</v>
      </c>
      <c r="X439" s="65"/>
      <c r="Y439" s="1"/>
      <c r="Z439" s="3"/>
      <c r="AA439" s="3"/>
      <c r="AB439" s="3"/>
      <c r="AC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</row>
    <row r="440" spans="1:130" x14ac:dyDescent="0.15">
      <c r="A440" s="36"/>
      <c r="B440" s="14"/>
      <c r="C440" s="6"/>
      <c r="D440" s="12"/>
      <c r="E440" s="13"/>
      <c r="F440" s="13"/>
      <c r="G440" s="13"/>
      <c r="H440" s="13"/>
      <c r="I440" s="12"/>
      <c r="J440" s="30"/>
      <c r="K440" s="2"/>
      <c r="L440" s="15"/>
      <c r="M440" s="11"/>
      <c r="N440" s="11"/>
      <c r="O440" s="15"/>
      <c r="P440" s="13"/>
      <c r="Q440" s="19"/>
      <c r="R440" s="13"/>
      <c r="S440" s="4"/>
      <c r="T440" s="30"/>
      <c r="U440" s="3"/>
      <c r="V440" s="72">
        <f>[2]Plan1!$A510</f>
        <v>51825</v>
      </c>
      <c r="W440" s="72" t="str">
        <f>[2]Plan1!$C510</f>
        <v>Dia Nacional de Zumbi e da Consciência Negra</v>
      </c>
      <c r="X440" s="65"/>
      <c r="Y440" s="1"/>
      <c r="Z440" s="3"/>
      <c r="AA440" s="3"/>
      <c r="AB440" s="3"/>
      <c r="AC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</row>
    <row r="441" spans="1:130" x14ac:dyDescent="0.15">
      <c r="A441" s="36"/>
      <c r="B441" s="14"/>
      <c r="C441" s="6"/>
      <c r="D441" s="12"/>
      <c r="E441" s="13"/>
      <c r="F441" s="13"/>
      <c r="G441" s="13"/>
      <c r="H441" s="13"/>
      <c r="I441" s="12"/>
      <c r="J441" s="30"/>
      <c r="K441" s="2"/>
      <c r="L441" s="15"/>
      <c r="M441" s="11"/>
      <c r="N441" s="11"/>
      <c r="O441" s="15"/>
      <c r="P441" s="13"/>
      <c r="Q441" s="19"/>
      <c r="R441" s="13"/>
      <c r="S441" s="4"/>
      <c r="T441" s="30"/>
      <c r="U441" s="3"/>
      <c r="V441" s="72">
        <f>[2]Plan1!$A511</f>
        <v>51860</v>
      </c>
      <c r="W441" s="72" t="str">
        <f>[2]Plan1!$C511</f>
        <v>Natal</v>
      </c>
      <c r="X441" s="65"/>
      <c r="Y441" s="1"/>
      <c r="Z441" s="3"/>
      <c r="AA441" s="3"/>
      <c r="AB441" s="3"/>
      <c r="AC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</row>
    <row r="442" spans="1:130" x14ac:dyDescent="0.15">
      <c r="A442" s="36"/>
      <c r="B442" s="14"/>
      <c r="C442" s="6"/>
      <c r="D442" s="12"/>
      <c r="E442" s="13"/>
      <c r="F442" s="13"/>
      <c r="G442" s="13"/>
      <c r="H442" s="13"/>
      <c r="I442" s="12"/>
      <c r="J442" s="30"/>
      <c r="K442" s="2"/>
      <c r="L442" s="15"/>
      <c r="M442" s="11"/>
      <c r="N442" s="11"/>
      <c r="O442" s="15"/>
      <c r="P442" s="13"/>
      <c r="Q442" s="19"/>
      <c r="R442" s="13"/>
      <c r="S442" s="4"/>
      <c r="T442" s="30"/>
      <c r="U442" s="3"/>
      <c r="V442" s="72">
        <f>[2]Plan1!$A512</f>
        <v>51867</v>
      </c>
      <c r="W442" s="72" t="str">
        <f>[2]Plan1!$C512</f>
        <v>Confraternização Universal</v>
      </c>
      <c r="X442" s="65"/>
      <c r="Y442" s="1"/>
      <c r="Z442" s="3"/>
      <c r="AA442" s="3"/>
      <c r="AB442" s="3"/>
      <c r="AC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</row>
    <row r="443" spans="1:130" x14ac:dyDescent="0.15">
      <c r="A443" s="36"/>
      <c r="B443" s="14"/>
      <c r="C443" s="6"/>
      <c r="D443" s="12"/>
      <c r="E443" s="13"/>
      <c r="F443" s="13"/>
      <c r="G443" s="13"/>
      <c r="H443" s="13"/>
      <c r="I443" s="12"/>
      <c r="J443" s="30"/>
      <c r="K443" s="2"/>
      <c r="L443" s="15"/>
      <c r="M443" s="11"/>
      <c r="N443" s="11"/>
      <c r="O443" s="15"/>
      <c r="P443" s="13"/>
      <c r="Q443" s="19"/>
      <c r="R443" s="13"/>
      <c r="S443" s="4"/>
      <c r="T443" s="30"/>
      <c r="U443" s="3"/>
      <c r="V443" s="72">
        <f>[2]Plan1!$A513</f>
        <v>51914</v>
      </c>
      <c r="W443" s="72" t="str">
        <f>[2]Plan1!$C513</f>
        <v>Carnaval</v>
      </c>
      <c r="X443" s="65"/>
      <c r="Y443" s="1"/>
      <c r="Z443" s="3"/>
      <c r="AA443" s="3"/>
      <c r="AB443" s="3"/>
      <c r="AC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</row>
    <row r="444" spans="1:130" x14ac:dyDescent="0.15">
      <c r="A444" s="36"/>
      <c r="B444" s="14"/>
      <c r="C444" s="6"/>
      <c r="D444" s="12"/>
      <c r="E444" s="13"/>
      <c r="F444" s="13"/>
      <c r="G444" s="13"/>
      <c r="H444" s="13"/>
      <c r="I444" s="12"/>
      <c r="J444" s="30"/>
      <c r="K444" s="2"/>
      <c r="L444" s="15"/>
      <c r="M444" s="11"/>
      <c r="N444" s="11"/>
      <c r="O444" s="15"/>
      <c r="P444" s="13"/>
      <c r="Q444" s="19"/>
      <c r="R444" s="13"/>
      <c r="S444" s="4"/>
      <c r="T444" s="30"/>
      <c r="U444" s="3"/>
      <c r="V444" s="72">
        <f>[2]Plan1!$A514</f>
        <v>51915</v>
      </c>
      <c r="W444" s="72" t="str">
        <f>[2]Plan1!$C514</f>
        <v>Carnaval</v>
      </c>
      <c r="X444" s="65"/>
      <c r="Y444" s="1"/>
      <c r="Z444" s="3"/>
      <c r="AA444" s="3"/>
      <c r="AB444" s="3"/>
      <c r="AC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</row>
    <row r="445" spans="1:130" x14ac:dyDescent="0.15">
      <c r="A445" s="36"/>
      <c r="B445" s="14"/>
      <c r="C445" s="6"/>
      <c r="D445" s="12"/>
      <c r="E445" s="13"/>
      <c r="F445" s="13"/>
      <c r="G445" s="13"/>
      <c r="H445" s="13"/>
      <c r="I445" s="12"/>
      <c r="J445" s="30"/>
      <c r="K445" s="2"/>
      <c r="L445" s="15"/>
      <c r="M445" s="11"/>
      <c r="N445" s="11"/>
      <c r="O445" s="15"/>
      <c r="P445" s="13"/>
      <c r="Q445" s="19"/>
      <c r="R445" s="13"/>
      <c r="S445" s="4"/>
      <c r="T445" s="30"/>
      <c r="U445" s="3"/>
      <c r="V445" s="72">
        <f>[2]Plan1!$A515</f>
        <v>51960</v>
      </c>
      <c r="W445" s="72" t="str">
        <f>[2]Plan1!$C515</f>
        <v>Paixão de Cristo</v>
      </c>
      <c r="X445" s="65"/>
      <c r="Y445" s="1"/>
      <c r="Z445" s="3"/>
      <c r="AA445" s="3"/>
      <c r="AB445" s="3"/>
      <c r="AC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</row>
    <row r="446" spans="1:130" x14ac:dyDescent="0.15">
      <c r="A446" s="36"/>
      <c r="B446" s="14"/>
      <c r="C446" s="6"/>
      <c r="D446" s="12"/>
      <c r="E446" s="13"/>
      <c r="F446" s="13"/>
      <c r="G446" s="13"/>
      <c r="H446" s="13"/>
      <c r="I446" s="12"/>
      <c r="J446" s="30"/>
      <c r="K446" s="2"/>
      <c r="L446" s="15"/>
      <c r="M446" s="11"/>
      <c r="N446" s="11"/>
      <c r="O446" s="15"/>
      <c r="P446" s="13"/>
      <c r="Q446" s="19"/>
      <c r="R446" s="13"/>
      <c r="S446" s="4"/>
      <c r="T446" s="30"/>
      <c r="U446" s="3"/>
      <c r="V446" s="72">
        <f>[2]Plan1!$A516</f>
        <v>51977</v>
      </c>
      <c r="W446" s="72" t="str">
        <f>[2]Plan1!$C516</f>
        <v>Tiradentes</v>
      </c>
      <c r="X446" s="65"/>
      <c r="Y446" s="1"/>
      <c r="Z446" s="3"/>
      <c r="AA446" s="3"/>
      <c r="AB446" s="3"/>
      <c r="AC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</row>
    <row r="447" spans="1:130" x14ac:dyDescent="0.15">
      <c r="A447" s="36"/>
      <c r="B447" s="14"/>
      <c r="C447" s="6"/>
      <c r="D447" s="12"/>
      <c r="E447" s="13"/>
      <c r="F447" s="13"/>
      <c r="G447" s="13"/>
      <c r="H447" s="13"/>
      <c r="I447" s="12"/>
      <c r="J447" s="30"/>
      <c r="K447" s="2"/>
      <c r="L447" s="15"/>
      <c r="M447" s="11"/>
      <c r="N447" s="11"/>
      <c r="O447" s="15"/>
      <c r="P447" s="13"/>
      <c r="Q447" s="19"/>
      <c r="R447" s="13"/>
      <c r="S447" s="4"/>
      <c r="T447" s="30"/>
      <c r="U447" s="3"/>
      <c r="V447" s="72">
        <f>[2]Plan1!$A517</f>
        <v>51987</v>
      </c>
      <c r="W447" s="72" t="str">
        <f>[2]Plan1!$C517</f>
        <v>Dia do Trabalho</v>
      </c>
      <c r="X447" s="65"/>
      <c r="Y447" s="1"/>
      <c r="Z447" s="3"/>
      <c r="AA447" s="3"/>
      <c r="AB447" s="3"/>
      <c r="AC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</row>
    <row r="448" spans="1:130" x14ac:dyDescent="0.15">
      <c r="A448" s="36"/>
      <c r="B448" s="14"/>
      <c r="C448" s="6"/>
      <c r="D448" s="12"/>
      <c r="E448" s="13"/>
      <c r="F448" s="13"/>
      <c r="G448" s="13"/>
      <c r="H448" s="13"/>
      <c r="I448" s="12"/>
      <c r="J448" s="30"/>
      <c r="K448" s="2"/>
      <c r="L448" s="15"/>
      <c r="M448" s="11"/>
      <c r="N448" s="11"/>
      <c r="O448" s="15"/>
      <c r="P448" s="13"/>
      <c r="Q448" s="19"/>
      <c r="R448" s="13"/>
      <c r="S448" s="4"/>
      <c r="T448" s="30"/>
      <c r="U448" s="3"/>
      <c r="V448" s="72">
        <f>[2]Plan1!$A518</f>
        <v>52022</v>
      </c>
      <c r="W448" s="72" t="str">
        <f>[2]Plan1!$C518</f>
        <v>Corpus Christi</v>
      </c>
      <c r="X448" s="65"/>
      <c r="Y448" s="1"/>
      <c r="Z448" s="3"/>
      <c r="AA448" s="3"/>
      <c r="AB448" s="3"/>
      <c r="AC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</row>
    <row r="449" spans="1:130" x14ac:dyDescent="0.15">
      <c r="A449" s="36"/>
      <c r="B449" s="14"/>
      <c r="C449" s="6"/>
      <c r="D449" s="12"/>
      <c r="E449" s="13"/>
      <c r="F449" s="13"/>
      <c r="G449" s="13"/>
      <c r="H449" s="13"/>
      <c r="I449" s="12"/>
      <c r="J449" s="30"/>
      <c r="K449" s="2"/>
      <c r="L449" s="15"/>
      <c r="M449" s="11"/>
      <c r="N449" s="11"/>
      <c r="O449" s="15"/>
      <c r="P449" s="13"/>
      <c r="Q449" s="19"/>
      <c r="R449" s="13"/>
      <c r="S449" s="4"/>
      <c r="T449" s="30"/>
      <c r="U449" s="3"/>
      <c r="V449" s="72">
        <f>[2]Plan1!$A519</f>
        <v>52116</v>
      </c>
      <c r="W449" s="72" t="str">
        <f>[2]Plan1!$C519</f>
        <v>Independência do Brasil</v>
      </c>
      <c r="X449" s="65"/>
      <c r="Y449" s="1"/>
      <c r="Z449" s="3"/>
      <c r="AA449" s="3"/>
      <c r="AB449" s="3"/>
      <c r="AC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</row>
    <row r="450" spans="1:130" x14ac:dyDescent="0.15">
      <c r="A450" s="36"/>
      <c r="B450" s="14"/>
      <c r="C450" s="6"/>
      <c r="D450" s="12"/>
      <c r="E450" s="13"/>
      <c r="F450" s="13"/>
      <c r="G450" s="13"/>
      <c r="H450" s="13"/>
      <c r="I450" s="12"/>
      <c r="J450" s="30"/>
      <c r="K450" s="2"/>
      <c r="L450" s="15"/>
      <c r="M450" s="11"/>
      <c r="N450" s="11"/>
      <c r="O450" s="15"/>
      <c r="P450" s="13"/>
      <c r="Q450" s="19"/>
      <c r="R450" s="13"/>
      <c r="S450" s="4"/>
      <c r="T450" s="30"/>
      <c r="U450" s="3"/>
      <c r="V450" s="72">
        <f>[2]Plan1!$A520</f>
        <v>52151</v>
      </c>
      <c r="W450" s="72" t="str">
        <f>[2]Plan1!$C520</f>
        <v>Nossa Sr.a Aparecida - Padroeira do Brasil</v>
      </c>
      <c r="X450" s="65"/>
      <c r="Y450" s="1"/>
      <c r="Z450" s="3"/>
      <c r="AA450" s="3"/>
      <c r="AB450" s="3"/>
      <c r="AC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</row>
    <row r="451" spans="1:130" x14ac:dyDescent="0.15">
      <c r="A451" s="36"/>
      <c r="B451" s="14"/>
      <c r="C451" s="6"/>
      <c r="D451" s="12"/>
      <c r="E451" s="13"/>
      <c r="F451" s="13"/>
      <c r="G451" s="13"/>
      <c r="H451" s="13"/>
      <c r="I451" s="12"/>
      <c r="J451" s="30"/>
      <c r="K451" s="2"/>
      <c r="L451" s="15"/>
      <c r="M451" s="11"/>
      <c r="N451" s="11"/>
      <c r="O451" s="15"/>
      <c r="P451" s="13"/>
      <c r="Q451" s="19"/>
      <c r="R451" s="13"/>
      <c r="S451" s="4"/>
      <c r="T451" s="30"/>
      <c r="U451" s="3"/>
      <c r="V451" s="72">
        <f>[2]Plan1!$A521</f>
        <v>52172</v>
      </c>
      <c r="W451" s="72" t="str">
        <f>[2]Plan1!$C521</f>
        <v>Finados</v>
      </c>
      <c r="X451" s="65"/>
      <c r="Y451" s="1"/>
      <c r="Z451" s="3"/>
      <c r="AA451" s="3"/>
      <c r="AB451" s="3"/>
      <c r="AC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</row>
    <row r="452" spans="1:130" x14ac:dyDescent="0.15">
      <c r="A452" s="36"/>
      <c r="B452" s="14"/>
      <c r="C452" s="6"/>
      <c r="D452" s="12"/>
      <c r="E452" s="13"/>
      <c r="F452" s="13"/>
      <c r="G452" s="13"/>
      <c r="H452" s="13"/>
      <c r="I452" s="12"/>
      <c r="J452" s="30"/>
      <c r="K452" s="2"/>
      <c r="L452" s="15"/>
      <c r="M452" s="11"/>
      <c r="N452" s="11"/>
      <c r="O452" s="15"/>
      <c r="P452" s="13"/>
      <c r="Q452" s="19"/>
      <c r="R452" s="13"/>
      <c r="S452" s="4"/>
      <c r="T452" s="30"/>
      <c r="U452" s="3"/>
      <c r="V452" s="72">
        <f>[2]Plan1!$A522</f>
        <v>52185</v>
      </c>
      <c r="W452" s="72" t="str">
        <f>[2]Plan1!$C522</f>
        <v>Proclamação da República</v>
      </c>
      <c r="X452" s="65"/>
      <c r="Y452" s="1"/>
      <c r="Z452" s="3"/>
      <c r="AA452" s="3"/>
      <c r="AB452" s="3"/>
      <c r="AC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</row>
    <row r="453" spans="1:130" x14ac:dyDescent="0.15">
      <c r="A453" s="36"/>
      <c r="B453" s="14"/>
      <c r="C453" s="6"/>
      <c r="D453" s="12"/>
      <c r="E453" s="13"/>
      <c r="F453" s="13"/>
      <c r="G453" s="13"/>
      <c r="H453" s="13"/>
      <c r="I453" s="12"/>
      <c r="J453" s="30"/>
      <c r="K453" s="2"/>
      <c r="L453" s="15"/>
      <c r="M453" s="11"/>
      <c r="N453" s="11"/>
      <c r="O453" s="15"/>
      <c r="P453" s="13"/>
      <c r="Q453" s="19"/>
      <c r="R453" s="13"/>
      <c r="S453" s="4"/>
      <c r="T453" s="30"/>
      <c r="U453" s="3"/>
      <c r="V453" s="72">
        <f>[2]Plan1!$A523</f>
        <v>52190</v>
      </c>
      <c r="W453" s="72" t="str">
        <f>[2]Plan1!$C523</f>
        <v>Dia Nacional de Zumbi e da Consciência Negra</v>
      </c>
      <c r="X453" s="65"/>
      <c r="Y453" s="1"/>
      <c r="Z453" s="3"/>
      <c r="AA453" s="3"/>
      <c r="AB453" s="3"/>
      <c r="AC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</row>
    <row r="454" spans="1:130" x14ac:dyDescent="0.15">
      <c r="A454" s="36"/>
      <c r="B454" s="14"/>
      <c r="C454" s="6"/>
      <c r="D454" s="12"/>
      <c r="E454" s="13"/>
      <c r="F454" s="13"/>
      <c r="G454" s="13"/>
      <c r="H454" s="13"/>
      <c r="I454" s="12"/>
      <c r="J454" s="30"/>
      <c r="K454" s="2"/>
      <c r="L454" s="15"/>
      <c r="M454" s="11"/>
      <c r="N454" s="11"/>
      <c r="O454" s="15"/>
      <c r="P454" s="13"/>
      <c r="Q454" s="19"/>
      <c r="R454" s="13"/>
      <c r="S454" s="4"/>
      <c r="T454" s="30"/>
      <c r="U454" s="3"/>
      <c r="V454" s="72">
        <f>[2]Plan1!$A524</f>
        <v>52225</v>
      </c>
      <c r="W454" s="72" t="str">
        <f>[2]Plan1!$C524</f>
        <v>Natal</v>
      </c>
      <c r="X454" s="65"/>
      <c r="Y454" s="1"/>
      <c r="Z454" s="3"/>
      <c r="AA454" s="3"/>
      <c r="AB454" s="3"/>
      <c r="AC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</row>
    <row r="455" spans="1:130" x14ac:dyDescent="0.15">
      <c r="A455" s="36"/>
      <c r="B455" s="14"/>
      <c r="C455" s="6"/>
      <c r="D455" s="12"/>
      <c r="E455" s="13"/>
      <c r="F455" s="13"/>
      <c r="G455" s="13"/>
      <c r="H455" s="13"/>
      <c r="I455" s="12"/>
      <c r="J455" s="30"/>
      <c r="K455" s="2"/>
      <c r="L455" s="15"/>
      <c r="M455" s="11"/>
      <c r="N455" s="11"/>
      <c r="O455" s="15"/>
      <c r="P455" s="13"/>
      <c r="Q455" s="19"/>
      <c r="R455" s="13"/>
      <c r="S455" s="4"/>
      <c r="T455" s="30"/>
      <c r="U455" s="3"/>
      <c r="V455" s="72">
        <f>[2]Plan1!$A525</f>
        <v>52232</v>
      </c>
      <c r="W455" s="72" t="str">
        <f>[2]Plan1!$C525</f>
        <v>Confraternização Universal</v>
      </c>
      <c r="X455" s="65"/>
      <c r="Y455" s="1"/>
      <c r="Z455" s="3"/>
      <c r="AA455" s="3"/>
      <c r="AB455" s="3"/>
      <c r="AC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</row>
    <row r="456" spans="1:130" x14ac:dyDescent="0.15">
      <c r="A456" s="36"/>
      <c r="B456" s="14"/>
      <c r="C456" s="6"/>
      <c r="D456" s="12"/>
      <c r="E456" s="13"/>
      <c r="F456" s="13"/>
      <c r="G456" s="13"/>
      <c r="H456" s="13"/>
      <c r="I456" s="12"/>
      <c r="J456" s="30"/>
      <c r="K456" s="2"/>
      <c r="L456" s="15"/>
      <c r="M456" s="11"/>
      <c r="N456" s="11"/>
      <c r="O456" s="15"/>
      <c r="P456" s="13"/>
      <c r="Q456" s="19"/>
      <c r="R456" s="13"/>
      <c r="S456" s="4"/>
      <c r="T456" s="30"/>
      <c r="U456" s="3"/>
      <c r="V456" s="72">
        <f>[2]Plan1!$A526</f>
        <v>52271</v>
      </c>
      <c r="W456" s="72" t="str">
        <f>[2]Plan1!$C526</f>
        <v>Carnaval</v>
      </c>
      <c r="X456" s="65"/>
      <c r="Y456" s="1"/>
      <c r="Z456" s="3"/>
      <c r="AA456" s="3"/>
      <c r="AB456" s="3"/>
      <c r="AC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</row>
    <row r="457" spans="1:130" x14ac:dyDescent="0.15">
      <c r="A457" s="36"/>
      <c r="B457" s="14"/>
      <c r="C457" s="6"/>
      <c r="D457" s="12"/>
      <c r="E457" s="13"/>
      <c r="F457" s="13"/>
      <c r="G457" s="13"/>
      <c r="H457" s="13"/>
      <c r="I457" s="12"/>
      <c r="J457" s="30"/>
      <c r="K457" s="2"/>
      <c r="L457" s="15"/>
      <c r="M457" s="11"/>
      <c r="N457" s="11"/>
      <c r="O457" s="15"/>
      <c r="P457" s="13"/>
      <c r="Q457" s="19"/>
      <c r="R457" s="13"/>
      <c r="S457" s="4"/>
      <c r="T457" s="30"/>
      <c r="U457" s="3"/>
      <c r="V457" s="72">
        <f>[2]Plan1!$A527</f>
        <v>52272</v>
      </c>
      <c r="W457" s="72" t="str">
        <f>[2]Plan1!$C527</f>
        <v>Carnaval</v>
      </c>
      <c r="X457" s="65"/>
      <c r="Y457" s="1"/>
      <c r="Z457" s="3"/>
      <c r="AA457" s="3"/>
      <c r="AB457" s="3"/>
      <c r="AC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</row>
    <row r="458" spans="1:130" x14ac:dyDescent="0.15">
      <c r="A458" s="36"/>
      <c r="B458" s="14"/>
      <c r="C458" s="6"/>
      <c r="D458" s="12"/>
      <c r="E458" s="13"/>
      <c r="F458" s="13"/>
      <c r="G458" s="13"/>
      <c r="H458" s="13"/>
      <c r="I458" s="12"/>
      <c r="J458" s="30"/>
      <c r="K458" s="2"/>
      <c r="L458" s="15"/>
      <c r="M458" s="11"/>
      <c r="N458" s="11"/>
      <c r="O458" s="15"/>
      <c r="P458" s="13"/>
      <c r="Q458" s="19"/>
      <c r="R458" s="13"/>
      <c r="S458" s="4"/>
      <c r="T458" s="30"/>
      <c r="U458" s="3"/>
      <c r="V458" s="72">
        <f>[2]Plan1!$A528</f>
        <v>52317</v>
      </c>
      <c r="W458" s="72" t="str">
        <f>[2]Plan1!$C528</f>
        <v>Paixão de Cristo</v>
      </c>
      <c r="X458" s="65"/>
      <c r="Y458" s="1"/>
      <c r="Z458" s="3"/>
      <c r="AA458" s="3"/>
      <c r="AB458" s="3"/>
      <c r="AC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</row>
    <row r="459" spans="1:130" x14ac:dyDescent="0.15">
      <c r="A459" s="36"/>
      <c r="B459" s="14"/>
      <c r="C459" s="6"/>
      <c r="D459" s="12"/>
      <c r="E459" s="13"/>
      <c r="F459" s="13"/>
      <c r="G459" s="13"/>
      <c r="H459" s="13"/>
      <c r="I459" s="12"/>
      <c r="J459" s="30"/>
      <c r="K459" s="2"/>
      <c r="L459" s="15"/>
      <c r="M459" s="11"/>
      <c r="N459" s="11"/>
      <c r="O459" s="15"/>
      <c r="P459" s="13"/>
      <c r="Q459" s="19"/>
      <c r="R459" s="13"/>
      <c r="S459" s="4"/>
      <c r="T459" s="30"/>
      <c r="U459" s="3"/>
      <c r="V459" s="72">
        <f>[2]Plan1!$A529</f>
        <v>52342</v>
      </c>
      <c r="W459" s="72" t="str">
        <f>[2]Plan1!$C529</f>
        <v>Tiradentes</v>
      </c>
      <c r="X459" s="65"/>
      <c r="Y459" s="1"/>
      <c r="Z459" s="3"/>
      <c r="AA459" s="3"/>
      <c r="AB459" s="3"/>
      <c r="AC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</row>
    <row r="460" spans="1:130" x14ac:dyDescent="0.15">
      <c r="A460" s="36"/>
      <c r="B460" s="14"/>
      <c r="C460" s="6"/>
      <c r="D460" s="12"/>
      <c r="E460" s="13"/>
      <c r="F460" s="13"/>
      <c r="G460" s="13"/>
      <c r="H460" s="13"/>
      <c r="I460" s="12"/>
      <c r="J460" s="30"/>
      <c r="K460" s="2"/>
      <c r="L460" s="15"/>
      <c r="M460" s="11"/>
      <c r="N460" s="11"/>
      <c r="O460" s="15"/>
      <c r="P460" s="13"/>
      <c r="Q460" s="19"/>
      <c r="R460" s="13"/>
      <c r="S460" s="4"/>
      <c r="T460" s="30"/>
      <c r="U460" s="3"/>
      <c r="V460" s="72">
        <f>[2]Plan1!$A530</f>
        <v>52352</v>
      </c>
      <c r="W460" s="72" t="str">
        <f>[2]Plan1!$C530</f>
        <v>Dia do Trabalho</v>
      </c>
      <c r="X460" s="65"/>
      <c r="Y460" s="1"/>
      <c r="Z460" s="3"/>
      <c r="AA460" s="3"/>
      <c r="AB460" s="3"/>
      <c r="AC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</row>
    <row r="461" spans="1:130" x14ac:dyDescent="0.15">
      <c r="A461" s="36"/>
      <c r="B461" s="14"/>
      <c r="C461" s="6"/>
      <c r="D461" s="12"/>
      <c r="E461" s="13"/>
      <c r="F461" s="13"/>
      <c r="G461" s="13"/>
      <c r="H461" s="13"/>
      <c r="I461" s="12"/>
      <c r="J461" s="30"/>
      <c r="K461" s="2"/>
      <c r="L461" s="15"/>
      <c r="M461" s="11"/>
      <c r="N461" s="11"/>
      <c r="O461" s="15"/>
      <c r="P461" s="13"/>
      <c r="Q461" s="19"/>
      <c r="R461" s="13"/>
      <c r="S461" s="4"/>
      <c r="T461" s="30"/>
      <c r="U461" s="3"/>
      <c r="V461" s="72">
        <f>[2]Plan1!$A531</f>
        <v>52379</v>
      </c>
      <c r="W461" s="72" t="str">
        <f>[2]Plan1!$C531</f>
        <v>Corpus Christi</v>
      </c>
      <c r="X461" s="65"/>
      <c r="Y461" s="1"/>
      <c r="Z461" s="3"/>
      <c r="AA461" s="3"/>
      <c r="AB461" s="3"/>
      <c r="AC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</row>
    <row r="462" spans="1:130" x14ac:dyDescent="0.15">
      <c r="A462" s="36"/>
      <c r="B462" s="14"/>
      <c r="C462" s="6"/>
      <c r="D462" s="12"/>
      <c r="E462" s="13"/>
      <c r="F462" s="13"/>
      <c r="G462" s="13"/>
      <c r="H462" s="13"/>
      <c r="I462" s="12"/>
      <c r="J462" s="30"/>
      <c r="K462" s="2"/>
      <c r="L462" s="15"/>
      <c r="M462" s="11"/>
      <c r="N462" s="11"/>
      <c r="O462" s="15"/>
      <c r="P462" s="13"/>
      <c r="Q462" s="19"/>
      <c r="R462" s="13"/>
      <c r="S462" s="4"/>
      <c r="T462" s="30"/>
      <c r="U462" s="3"/>
      <c r="V462" s="72">
        <f>[2]Plan1!$A532</f>
        <v>52481</v>
      </c>
      <c r="W462" s="72" t="str">
        <f>[2]Plan1!$C532</f>
        <v>Independência do Brasil</v>
      </c>
      <c r="X462" s="65"/>
      <c r="Y462" s="1"/>
      <c r="Z462" s="3"/>
      <c r="AA462" s="3"/>
      <c r="AB462" s="3"/>
      <c r="AC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</row>
    <row r="463" spans="1:130" x14ac:dyDescent="0.15">
      <c r="A463" s="36"/>
      <c r="B463" s="14"/>
      <c r="C463" s="6"/>
      <c r="D463" s="12"/>
      <c r="E463" s="13"/>
      <c r="F463" s="13"/>
      <c r="G463" s="13"/>
      <c r="H463" s="13"/>
      <c r="I463" s="12"/>
      <c r="J463" s="30"/>
      <c r="K463" s="2"/>
      <c r="L463" s="15"/>
      <c r="M463" s="11"/>
      <c r="N463" s="11"/>
      <c r="O463" s="15"/>
      <c r="P463" s="13"/>
      <c r="Q463" s="19"/>
      <c r="R463" s="13"/>
      <c r="S463" s="4"/>
      <c r="T463" s="30"/>
      <c r="U463" s="3"/>
      <c r="V463" s="72">
        <f>[2]Plan1!$A533</f>
        <v>52516</v>
      </c>
      <c r="W463" s="72" t="str">
        <f>[2]Plan1!$C533</f>
        <v>Nossa Sr.a Aparecida - Padroeira do Brasil</v>
      </c>
      <c r="X463" s="65"/>
      <c r="Y463" s="1"/>
      <c r="Z463" s="3"/>
      <c r="AA463" s="3"/>
      <c r="AB463" s="3"/>
      <c r="AC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</row>
    <row r="464" spans="1:130" x14ac:dyDescent="0.15">
      <c r="A464" s="36"/>
      <c r="B464" s="14"/>
      <c r="C464" s="6"/>
      <c r="D464" s="12"/>
      <c r="E464" s="13"/>
      <c r="F464" s="13"/>
      <c r="G464" s="13"/>
      <c r="H464" s="13"/>
      <c r="I464" s="12"/>
      <c r="J464" s="30"/>
      <c r="K464" s="2"/>
      <c r="L464" s="15"/>
      <c r="M464" s="11"/>
      <c r="N464" s="11"/>
      <c r="O464" s="15"/>
      <c r="P464" s="13"/>
      <c r="Q464" s="19"/>
      <c r="R464" s="13"/>
      <c r="S464" s="4"/>
      <c r="T464" s="30"/>
      <c r="U464" s="3"/>
      <c r="V464" s="72">
        <f>[2]Plan1!$A534</f>
        <v>52537</v>
      </c>
      <c r="W464" s="72" t="str">
        <f>[2]Plan1!$C534</f>
        <v>Finados</v>
      </c>
      <c r="X464" s="65"/>
      <c r="Y464" s="1"/>
      <c r="Z464" s="3"/>
      <c r="AA464" s="3"/>
      <c r="AB464" s="3"/>
      <c r="AC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</row>
    <row r="465" spans="1:130" x14ac:dyDescent="0.15">
      <c r="A465" s="36"/>
      <c r="B465" s="14"/>
      <c r="C465" s="6"/>
      <c r="D465" s="12"/>
      <c r="E465" s="13"/>
      <c r="F465" s="13"/>
      <c r="G465" s="13"/>
      <c r="H465" s="13"/>
      <c r="I465" s="12"/>
      <c r="J465" s="30"/>
      <c r="K465" s="2"/>
      <c r="L465" s="15"/>
      <c r="M465" s="11"/>
      <c r="N465" s="11"/>
      <c r="O465" s="15"/>
      <c r="P465" s="13"/>
      <c r="Q465" s="19"/>
      <c r="R465" s="13"/>
      <c r="S465" s="4"/>
      <c r="T465" s="30"/>
      <c r="U465" s="3"/>
      <c r="V465" s="72">
        <f>[2]Plan1!$A535</f>
        <v>52550</v>
      </c>
      <c r="W465" s="72" t="str">
        <f>[2]Plan1!$C535</f>
        <v>Proclamação da República</v>
      </c>
      <c r="X465" s="65"/>
      <c r="Y465" s="1"/>
      <c r="Z465" s="3"/>
      <c r="AA465" s="3"/>
      <c r="AB465" s="3"/>
      <c r="AC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</row>
    <row r="466" spans="1:130" x14ac:dyDescent="0.15">
      <c r="A466" s="36"/>
      <c r="B466" s="14"/>
      <c r="C466" s="6"/>
      <c r="D466" s="12"/>
      <c r="E466" s="13"/>
      <c r="F466" s="13"/>
      <c r="G466" s="13"/>
      <c r="H466" s="13"/>
      <c r="I466" s="12"/>
      <c r="J466" s="30"/>
      <c r="K466" s="2"/>
      <c r="L466" s="15"/>
      <c r="M466" s="11"/>
      <c r="N466" s="11"/>
      <c r="O466" s="15"/>
      <c r="P466" s="13"/>
      <c r="Q466" s="19"/>
      <c r="R466" s="13"/>
      <c r="S466" s="4"/>
      <c r="T466" s="30"/>
      <c r="U466" s="3"/>
      <c r="V466" s="72">
        <f>[2]Plan1!$A536</f>
        <v>52555</v>
      </c>
      <c r="W466" s="72" t="str">
        <f>[2]Plan1!$C536</f>
        <v>Dia Nacional de Zumbi e da Consciência Negra</v>
      </c>
      <c r="X466" s="65"/>
      <c r="Y466" s="1"/>
      <c r="Z466" s="3"/>
      <c r="AA466" s="3"/>
      <c r="AB466" s="3"/>
      <c r="AC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</row>
    <row r="467" spans="1:130" x14ac:dyDescent="0.15">
      <c r="A467" s="36"/>
      <c r="B467" s="14"/>
      <c r="C467" s="6"/>
      <c r="D467" s="12"/>
      <c r="E467" s="13"/>
      <c r="F467" s="13"/>
      <c r="G467" s="13"/>
      <c r="H467" s="13"/>
      <c r="I467" s="12"/>
      <c r="J467" s="30"/>
      <c r="K467" s="2"/>
      <c r="L467" s="15"/>
      <c r="M467" s="11"/>
      <c r="N467" s="11"/>
      <c r="O467" s="15"/>
      <c r="P467" s="13"/>
      <c r="Q467" s="19"/>
      <c r="R467" s="13"/>
      <c r="S467" s="4"/>
      <c r="T467" s="30"/>
      <c r="U467" s="3"/>
      <c r="V467" s="72">
        <f>[2]Plan1!$A537</f>
        <v>52590</v>
      </c>
      <c r="W467" s="72" t="str">
        <f>[2]Plan1!$C537</f>
        <v>Natal</v>
      </c>
      <c r="X467" s="65"/>
      <c r="Y467" s="1"/>
      <c r="Z467" s="3"/>
      <c r="AA467" s="3"/>
      <c r="AB467" s="3"/>
      <c r="AC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</row>
    <row r="468" spans="1:130" x14ac:dyDescent="0.15">
      <c r="A468" s="36"/>
      <c r="B468" s="14"/>
      <c r="C468" s="6"/>
      <c r="D468" s="12"/>
      <c r="E468" s="13"/>
      <c r="F468" s="13"/>
      <c r="G468" s="13"/>
      <c r="H468" s="13"/>
      <c r="I468" s="12"/>
      <c r="J468" s="30"/>
      <c r="K468" s="2"/>
      <c r="L468" s="15"/>
      <c r="M468" s="11"/>
      <c r="N468" s="11"/>
      <c r="O468" s="15"/>
      <c r="P468" s="13"/>
      <c r="Q468" s="19"/>
      <c r="R468" s="13"/>
      <c r="S468" s="4"/>
      <c r="T468" s="30"/>
      <c r="U468" s="3"/>
      <c r="V468" s="72">
        <f>[2]Plan1!$A538</f>
        <v>52597</v>
      </c>
      <c r="W468" s="72" t="str">
        <f>[2]Plan1!$C538</f>
        <v>Confraternização Universal</v>
      </c>
      <c r="X468" s="65"/>
      <c r="Y468" s="1"/>
      <c r="Z468" s="3"/>
      <c r="AA468" s="3"/>
      <c r="AB468" s="3"/>
      <c r="AC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</row>
    <row r="469" spans="1:130" x14ac:dyDescent="0.15">
      <c r="A469" s="36"/>
      <c r="B469" s="14"/>
      <c r="C469" s="6"/>
      <c r="D469" s="12"/>
      <c r="E469" s="13"/>
      <c r="F469" s="13"/>
      <c r="G469" s="13"/>
      <c r="H469" s="13"/>
      <c r="I469" s="12"/>
      <c r="J469" s="30"/>
      <c r="K469" s="2"/>
      <c r="L469" s="15"/>
      <c r="M469" s="11"/>
      <c r="N469" s="11"/>
      <c r="O469" s="15"/>
      <c r="P469" s="13"/>
      <c r="Q469" s="19"/>
      <c r="R469" s="13"/>
      <c r="S469" s="4"/>
      <c r="T469" s="30"/>
      <c r="U469" s="3"/>
      <c r="V469" s="72">
        <f>[2]Plan1!$A539</f>
        <v>52656</v>
      </c>
      <c r="W469" s="72" t="str">
        <f>[2]Plan1!$C539</f>
        <v>Carnaval</v>
      </c>
      <c r="X469" s="65"/>
      <c r="Y469" s="1"/>
      <c r="Z469" s="3"/>
      <c r="AA469" s="3"/>
      <c r="AB469" s="3"/>
      <c r="AC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</row>
    <row r="470" spans="1:130" x14ac:dyDescent="0.15">
      <c r="A470" s="36"/>
      <c r="B470" s="14"/>
      <c r="C470" s="6"/>
      <c r="D470" s="12"/>
      <c r="E470" s="13"/>
      <c r="F470" s="13"/>
      <c r="G470" s="13"/>
      <c r="H470" s="13"/>
      <c r="I470" s="12"/>
      <c r="J470" s="30"/>
      <c r="K470" s="2"/>
      <c r="L470" s="15"/>
      <c r="M470" s="11"/>
      <c r="N470" s="11"/>
      <c r="O470" s="15"/>
      <c r="P470" s="13"/>
      <c r="Q470" s="19"/>
      <c r="R470" s="13"/>
      <c r="S470" s="4"/>
      <c r="T470" s="30"/>
      <c r="U470" s="3"/>
      <c r="V470" s="72">
        <f>[2]Plan1!$A540</f>
        <v>52657</v>
      </c>
      <c r="W470" s="72" t="str">
        <f>[2]Plan1!$C540</f>
        <v>Carnaval</v>
      </c>
      <c r="X470" s="65"/>
      <c r="Y470" s="1"/>
      <c r="Z470" s="3"/>
      <c r="AA470" s="3"/>
      <c r="AB470" s="3"/>
      <c r="AC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</row>
    <row r="471" spans="1:130" x14ac:dyDescent="0.15">
      <c r="A471" s="36"/>
      <c r="B471" s="14"/>
      <c r="C471" s="6"/>
      <c r="D471" s="12"/>
      <c r="E471" s="13"/>
      <c r="F471" s="13"/>
      <c r="G471" s="13"/>
      <c r="H471" s="13"/>
      <c r="I471" s="12"/>
      <c r="J471" s="30"/>
      <c r="K471" s="2"/>
      <c r="L471" s="15"/>
      <c r="M471" s="11"/>
      <c r="N471" s="11"/>
      <c r="O471" s="15"/>
      <c r="P471" s="13"/>
      <c r="Q471" s="19"/>
      <c r="R471" s="13"/>
      <c r="S471" s="4"/>
      <c r="T471" s="30"/>
      <c r="U471" s="3"/>
      <c r="V471" s="72">
        <f>[2]Plan1!$A541</f>
        <v>52702</v>
      </c>
      <c r="W471" s="72" t="str">
        <f>[2]Plan1!$C541</f>
        <v>Paixão de Cristo</v>
      </c>
      <c r="X471" s="65"/>
      <c r="Y471" s="1"/>
      <c r="Z471" s="3"/>
      <c r="AA471" s="3"/>
      <c r="AB471" s="3"/>
      <c r="AC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</row>
    <row r="472" spans="1:130" x14ac:dyDescent="0.15">
      <c r="A472" s="36"/>
      <c r="B472" s="14"/>
      <c r="C472" s="6"/>
      <c r="D472" s="12"/>
      <c r="E472" s="13"/>
      <c r="F472" s="13"/>
      <c r="G472" s="13"/>
      <c r="H472" s="13"/>
      <c r="I472" s="12"/>
      <c r="J472" s="30"/>
      <c r="K472" s="2"/>
      <c r="L472" s="15"/>
      <c r="M472" s="11"/>
      <c r="N472" s="11"/>
      <c r="O472" s="15"/>
      <c r="P472" s="13"/>
      <c r="Q472" s="19"/>
      <c r="R472" s="13"/>
      <c r="S472" s="4"/>
      <c r="T472" s="30"/>
      <c r="U472" s="3"/>
      <c r="V472" s="72">
        <f>[2]Plan1!$A542</f>
        <v>52708</v>
      </c>
      <c r="W472" s="72" t="str">
        <f>[2]Plan1!$C542</f>
        <v>Tiradentes</v>
      </c>
      <c r="X472" s="65"/>
      <c r="Y472" s="1"/>
      <c r="Z472" s="3"/>
      <c r="AA472" s="3"/>
      <c r="AB472" s="3"/>
      <c r="AC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</row>
    <row r="473" spans="1:130" x14ac:dyDescent="0.15">
      <c r="A473" s="36"/>
      <c r="B473" s="14"/>
      <c r="C473" s="6"/>
      <c r="D473" s="12"/>
      <c r="E473" s="13"/>
      <c r="F473" s="13"/>
      <c r="G473" s="13"/>
      <c r="H473" s="13"/>
      <c r="I473" s="12"/>
      <c r="J473" s="30"/>
      <c r="K473" s="2"/>
      <c r="L473" s="15"/>
      <c r="M473" s="11"/>
      <c r="N473" s="11"/>
      <c r="O473" s="15"/>
      <c r="P473" s="13"/>
      <c r="Q473" s="19"/>
      <c r="R473" s="13"/>
      <c r="S473" s="4"/>
      <c r="T473" s="30"/>
      <c r="U473" s="3"/>
      <c r="V473" s="72">
        <f>[2]Plan1!$A543</f>
        <v>52718</v>
      </c>
      <c r="W473" s="72" t="str">
        <f>[2]Plan1!$C543</f>
        <v>Dia do Trabalho</v>
      </c>
      <c r="X473" s="65"/>
      <c r="Y473" s="1"/>
      <c r="Z473" s="3"/>
      <c r="AA473" s="3"/>
      <c r="AB473" s="3"/>
      <c r="AC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</row>
    <row r="474" spans="1:130" x14ac:dyDescent="0.15">
      <c r="A474" s="36"/>
      <c r="B474" s="14"/>
      <c r="C474" s="6"/>
      <c r="D474" s="12"/>
      <c r="E474" s="13"/>
      <c r="F474" s="13"/>
      <c r="G474" s="13"/>
      <c r="H474" s="13"/>
      <c r="I474" s="12"/>
      <c r="J474" s="30"/>
      <c r="K474" s="2"/>
      <c r="L474" s="15"/>
      <c r="M474" s="11"/>
      <c r="N474" s="11"/>
      <c r="O474" s="15"/>
      <c r="P474" s="13"/>
      <c r="Q474" s="19"/>
      <c r="R474" s="13"/>
      <c r="S474" s="4"/>
      <c r="T474" s="30"/>
      <c r="U474" s="3"/>
      <c r="V474" s="72">
        <f>[2]Plan1!$A544</f>
        <v>52764</v>
      </c>
      <c r="W474" s="72" t="str">
        <f>[2]Plan1!$C544</f>
        <v>Corpus Christi</v>
      </c>
      <c r="X474" s="65"/>
      <c r="Y474" s="1"/>
      <c r="Z474" s="3"/>
      <c r="AA474" s="3"/>
      <c r="AB474" s="3"/>
      <c r="AC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</row>
    <row r="475" spans="1:130" x14ac:dyDescent="0.15">
      <c r="A475" s="36"/>
      <c r="B475" s="14"/>
      <c r="C475" s="6"/>
      <c r="D475" s="12"/>
      <c r="E475" s="13"/>
      <c r="F475" s="13"/>
      <c r="G475" s="13"/>
      <c r="H475" s="13"/>
      <c r="I475" s="12"/>
      <c r="J475" s="30"/>
      <c r="K475" s="2"/>
      <c r="L475" s="15"/>
      <c r="M475" s="11"/>
      <c r="N475" s="11"/>
      <c r="O475" s="15"/>
      <c r="P475" s="13"/>
      <c r="Q475" s="19"/>
      <c r="R475" s="13"/>
      <c r="S475" s="4"/>
      <c r="T475" s="30"/>
      <c r="U475" s="3"/>
      <c r="V475" s="72">
        <f>[2]Plan1!$A545</f>
        <v>52847</v>
      </c>
      <c r="W475" s="72" t="str">
        <f>[2]Plan1!$C545</f>
        <v>Independência do Brasil</v>
      </c>
      <c r="X475" s="65"/>
      <c r="Y475" s="1"/>
      <c r="Z475" s="3"/>
      <c r="AA475" s="3"/>
      <c r="AB475" s="3"/>
      <c r="AC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</row>
    <row r="476" spans="1:130" x14ac:dyDescent="0.15">
      <c r="A476" s="36"/>
      <c r="B476" s="14"/>
      <c r="C476" s="6"/>
      <c r="D476" s="12"/>
      <c r="E476" s="13"/>
      <c r="F476" s="13"/>
      <c r="G476" s="13"/>
      <c r="H476" s="13"/>
      <c r="I476" s="12"/>
      <c r="J476" s="30"/>
      <c r="K476" s="2"/>
      <c r="L476" s="15"/>
      <c r="M476" s="11"/>
      <c r="N476" s="11"/>
      <c r="O476" s="15"/>
      <c r="P476" s="13"/>
      <c r="Q476" s="19"/>
      <c r="R476" s="13"/>
      <c r="S476" s="4"/>
      <c r="T476" s="30"/>
      <c r="U476" s="3"/>
      <c r="V476" s="72">
        <f>[2]Plan1!$A546</f>
        <v>52882</v>
      </c>
      <c r="W476" s="72" t="str">
        <f>[2]Plan1!$C546</f>
        <v>Nossa Sr.a Aparecida - Padroeira do Brasil</v>
      </c>
      <c r="X476" s="65"/>
      <c r="Y476" s="1"/>
      <c r="Z476" s="3"/>
      <c r="AA476" s="3"/>
      <c r="AB476" s="3"/>
      <c r="AC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</row>
    <row r="477" spans="1:130" x14ac:dyDescent="0.15">
      <c r="A477" s="36"/>
      <c r="B477" s="14"/>
      <c r="C477" s="6"/>
      <c r="D477" s="12"/>
      <c r="E477" s="13"/>
      <c r="F477" s="13"/>
      <c r="G477" s="13"/>
      <c r="H477" s="13"/>
      <c r="I477" s="12"/>
      <c r="J477" s="30"/>
      <c r="K477" s="2"/>
      <c r="L477" s="15"/>
      <c r="M477" s="11"/>
      <c r="N477" s="11"/>
      <c r="O477" s="15"/>
      <c r="P477" s="13"/>
      <c r="Q477" s="19"/>
      <c r="R477" s="13"/>
      <c r="S477" s="4"/>
      <c r="T477" s="30"/>
      <c r="U477" s="3"/>
      <c r="V477" s="72">
        <f>[2]Plan1!$A547</f>
        <v>52903</v>
      </c>
      <c r="W477" s="72" t="str">
        <f>[2]Plan1!$C547</f>
        <v>Finados</v>
      </c>
      <c r="X477" s="65"/>
      <c r="Y477" s="1"/>
      <c r="Z477" s="3"/>
      <c r="AA477" s="3"/>
      <c r="AB477" s="3"/>
      <c r="AC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</row>
    <row r="478" spans="1:130" x14ac:dyDescent="0.15">
      <c r="A478" s="36"/>
      <c r="B478" s="14"/>
      <c r="C478" s="6"/>
      <c r="D478" s="12"/>
      <c r="E478" s="13"/>
      <c r="F478" s="13"/>
      <c r="G478" s="13"/>
      <c r="H478" s="13"/>
      <c r="I478" s="12"/>
      <c r="J478" s="30"/>
      <c r="K478" s="2"/>
      <c r="L478" s="15"/>
      <c r="M478" s="11"/>
      <c r="N478" s="11"/>
      <c r="O478" s="15"/>
      <c r="P478" s="13"/>
      <c r="Q478" s="19"/>
      <c r="R478" s="13"/>
      <c r="S478" s="4"/>
      <c r="T478" s="30"/>
      <c r="U478" s="3"/>
      <c r="V478" s="72">
        <f>[2]Plan1!$A548</f>
        <v>52916</v>
      </c>
      <c r="W478" s="72" t="str">
        <f>[2]Plan1!$C548</f>
        <v>Proclamação da República</v>
      </c>
      <c r="X478" s="65"/>
      <c r="Y478" s="1"/>
      <c r="Z478" s="3"/>
      <c r="AA478" s="3"/>
      <c r="AB478" s="3"/>
      <c r="AC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</row>
    <row r="479" spans="1:130" x14ac:dyDescent="0.15">
      <c r="A479" s="36"/>
      <c r="B479" s="14"/>
      <c r="C479" s="6"/>
      <c r="D479" s="12"/>
      <c r="E479" s="13"/>
      <c r="F479" s="13"/>
      <c r="G479" s="13"/>
      <c r="H479" s="13"/>
      <c r="I479" s="12"/>
      <c r="J479" s="30"/>
      <c r="K479" s="2"/>
      <c r="L479" s="15"/>
      <c r="M479" s="11"/>
      <c r="N479" s="11"/>
      <c r="O479" s="15"/>
      <c r="P479" s="13"/>
      <c r="Q479" s="19"/>
      <c r="R479" s="13"/>
      <c r="S479" s="4"/>
      <c r="T479" s="30"/>
      <c r="U479" s="3"/>
      <c r="V479" s="72">
        <f>[2]Plan1!$A549</f>
        <v>52921</v>
      </c>
      <c r="W479" s="72" t="str">
        <f>[2]Plan1!$C549</f>
        <v>Dia Nacional de Zumbi e da Consciência Negra</v>
      </c>
      <c r="X479" s="65"/>
      <c r="Y479" s="1"/>
      <c r="Z479" s="3"/>
      <c r="AA479" s="3"/>
      <c r="AB479" s="3"/>
      <c r="AC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</row>
    <row r="480" spans="1:130" x14ac:dyDescent="0.15">
      <c r="A480" s="36"/>
      <c r="B480" s="14"/>
      <c r="C480" s="6"/>
      <c r="D480" s="12"/>
      <c r="E480" s="13"/>
      <c r="F480" s="13"/>
      <c r="G480" s="13"/>
      <c r="H480" s="13"/>
      <c r="I480" s="12"/>
      <c r="J480" s="30"/>
      <c r="K480" s="2"/>
      <c r="L480" s="15"/>
      <c r="M480" s="11"/>
      <c r="N480" s="11"/>
      <c r="O480" s="15"/>
      <c r="P480" s="13"/>
      <c r="Q480" s="19"/>
      <c r="R480" s="13"/>
      <c r="S480" s="4"/>
      <c r="T480" s="30"/>
      <c r="U480" s="3"/>
      <c r="V480" s="72">
        <f>[2]Plan1!$A550</f>
        <v>52956</v>
      </c>
      <c r="W480" s="72" t="str">
        <f>[2]Plan1!$C550</f>
        <v>Natal</v>
      </c>
      <c r="X480" s="65"/>
      <c r="Y480" s="1"/>
      <c r="Z480" s="3"/>
      <c r="AA480" s="3"/>
      <c r="AB480" s="3"/>
      <c r="AC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</row>
    <row r="481" spans="1:130" x14ac:dyDescent="0.15">
      <c r="A481" s="36"/>
      <c r="B481" s="14"/>
      <c r="C481" s="6"/>
      <c r="D481" s="12"/>
      <c r="E481" s="13"/>
      <c r="F481" s="13"/>
      <c r="G481" s="13"/>
      <c r="H481" s="13"/>
      <c r="I481" s="12"/>
      <c r="J481" s="30"/>
      <c r="K481" s="2"/>
      <c r="L481" s="15"/>
      <c r="M481" s="11"/>
      <c r="N481" s="11"/>
      <c r="O481" s="15"/>
      <c r="P481" s="13"/>
      <c r="Q481" s="19"/>
      <c r="R481" s="13"/>
      <c r="S481" s="4"/>
      <c r="T481" s="30"/>
      <c r="U481" s="3"/>
      <c r="V481" s="72">
        <f>[2]Plan1!$A551</f>
        <v>52963</v>
      </c>
      <c r="W481" s="72" t="str">
        <f>[2]Plan1!$C551</f>
        <v>Confraternização Universal</v>
      </c>
      <c r="X481" s="65"/>
      <c r="Y481" s="1"/>
      <c r="Z481" s="3"/>
      <c r="AA481" s="3"/>
      <c r="AB481" s="3"/>
      <c r="AC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</row>
    <row r="482" spans="1:130" x14ac:dyDescent="0.15">
      <c r="A482" s="36"/>
      <c r="B482" s="14"/>
      <c r="C482" s="6"/>
      <c r="D482" s="12"/>
      <c r="E482" s="13"/>
      <c r="F482" s="13"/>
      <c r="G482" s="13"/>
      <c r="H482" s="13"/>
      <c r="I482" s="12"/>
      <c r="J482" s="30"/>
      <c r="K482" s="2"/>
      <c r="L482" s="15"/>
      <c r="M482" s="11"/>
      <c r="N482" s="11"/>
      <c r="O482" s="15"/>
      <c r="P482" s="13"/>
      <c r="Q482" s="19"/>
      <c r="R482" s="13"/>
      <c r="S482" s="4"/>
      <c r="T482" s="30"/>
      <c r="U482" s="3"/>
      <c r="V482" s="72">
        <f>[2]Plan1!$A552</f>
        <v>53013</v>
      </c>
      <c r="W482" s="72" t="str">
        <f>[2]Plan1!$C552</f>
        <v>Carnaval</v>
      </c>
      <c r="X482" s="65"/>
      <c r="Y482" s="1"/>
      <c r="Z482" s="3"/>
      <c r="AA482" s="3"/>
      <c r="AB482" s="3"/>
      <c r="AC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</row>
    <row r="483" spans="1:130" x14ac:dyDescent="0.15">
      <c r="A483" s="36"/>
      <c r="B483" s="14"/>
      <c r="C483" s="6"/>
      <c r="D483" s="12"/>
      <c r="E483" s="13"/>
      <c r="F483" s="13"/>
      <c r="G483" s="13"/>
      <c r="H483" s="13"/>
      <c r="I483" s="12"/>
      <c r="J483" s="30"/>
      <c r="K483" s="2"/>
      <c r="L483" s="15"/>
      <c r="M483" s="11"/>
      <c r="N483" s="11"/>
      <c r="O483" s="15"/>
      <c r="P483" s="13"/>
      <c r="Q483" s="19"/>
      <c r="R483" s="13"/>
      <c r="S483" s="4"/>
      <c r="T483" s="30"/>
      <c r="U483" s="3"/>
      <c r="V483" s="72">
        <f>[2]Plan1!$A553</f>
        <v>53014</v>
      </c>
      <c r="W483" s="72" t="str">
        <f>[2]Plan1!$C553</f>
        <v>Carnaval</v>
      </c>
      <c r="X483" s="65"/>
      <c r="Y483" s="1"/>
      <c r="Z483" s="3"/>
      <c r="AA483" s="3"/>
      <c r="AB483" s="3"/>
      <c r="AC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</row>
    <row r="484" spans="1:130" x14ac:dyDescent="0.15">
      <c r="A484" s="36"/>
      <c r="B484" s="14"/>
      <c r="C484" s="6"/>
      <c r="D484" s="12"/>
      <c r="E484" s="13"/>
      <c r="F484" s="13"/>
      <c r="G484" s="13"/>
      <c r="H484" s="13"/>
      <c r="I484" s="12"/>
      <c r="J484" s="30"/>
      <c r="K484" s="2"/>
      <c r="L484" s="15"/>
      <c r="M484" s="11"/>
      <c r="N484" s="11"/>
      <c r="O484" s="15"/>
      <c r="P484" s="13"/>
      <c r="Q484" s="19"/>
      <c r="R484" s="13"/>
      <c r="S484" s="4"/>
      <c r="T484" s="30"/>
      <c r="U484" s="3"/>
      <c r="V484" s="72">
        <f>[2]Plan1!$A554</f>
        <v>53059</v>
      </c>
      <c r="W484" s="72" t="str">
        <f>[2]Plan1!$C554</f>
        <v>Paixão de Cristo</v>
      </c>
      <c r="X484" s="65"/>
      <c r="Y484" s="1"/>
      <c r="Z484" s="3"/>
      <c r="AA484" s="3"/>
      <c r="AB484" s="3"/>
      <c r="AC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</row>
    <row r="485" spans="1:130" x14ac:dyDescent="0.15">
      <c r="A485" s="36"/>
      <c r="B485" s="14"/>
      <c r="C485" s="6"/>
      <c r="D485" s="12"/>
      <c r="E485" s="13"/>
      <c r="F485" s="13"/>
      <c r="G485" s="13"/>
      <c r="H485" s="13"/>
      <c r="I485" s="12"/>
      <c r="J485" s="30"/>
      <c r="K485" s="2"/>
      <c r="L485" s="15"/>
      <c r="M485" s="11"/>
      <c r="N485" s="11"/>
      <c r="O485" s="15"/>
      <c r="P485" s="13"/>
      <c r="Q485" s="19"/>
      <c r="R485" s="13"/>
      <c r="S485" s="4"/>
      <c r="T485" s="30"/>
      <c r="U485" s="3"/>
      <c r="V485" s="72">
        <f>[2]Plan1!$A555</f>
        <v>53073</v>
      </c>
      <c r="W485" s="72" t="str">
        <f>[2]Plan1!$C555</f>
        <v>Tiradentes</v>
      </c>
      <c r="X485" s="66"/>
      <c r="Y485" s="23"/>
      <c r="Z485" s="20"/>
      <c r="AA485" s="20"/>
      <c r="AB485" s="20"/>
      <c r="AC485" s="20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</row>
    <row r="486" spans="1:130" x14ac:dyDescent="0.15">
      <c r="A486" s="36"/>
      <c r="B486" s="14"/>
      <c r="C486" s="6"/>
      <c r="D486" s="12"/>
      <c r="E486" s="13"/>
      <c r="F486" s="13"/>
      <c r="G486" s="13"/>
      <c r="H486" s="13"/>
      <c r="I486" s="12"/>
      <c r="J486" s="30"/>
      <c r="K486" s="2"/>
      <c r="L486" s="15"/>
      <c r="M486" s="11"/>
      <c r="N486" s="11"/>
      <c r="O486" s="15"/>
      <c r="P486" s="13"/>
      <c r="Q486" s="19"/>
      <c r="R486" s="13"/>
      <c r="S486" s="4"/>
      <c r="T486" s="30"/>
      <c r="U486" s="3"/>
      <c r="V486" s="72">
        <f>[2]Plan1!$A556</f>
        <v>53083</v>
      </c>
      <c r="W486" s="72" t="str">
        <f>[2]Plan1!$C556</f>
        <v>Dia do Trabalho</v>
      </c>
      <c r="X486" s="66"/>
      <c r="Y486" s="23"/>
      <c r="Z486" s="20"/>
      <c r="AA486" s="20"/>
      <c r="AB486" s="20"/>
      <c r="AC486" s="20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</row>
    <row r="487" spans="1:130" x14ac:dyDescent="0.15">
      <c r="A487" s="36"/>
      <c r="B487" s="14"/>
      <c r="C487" s="6"/>
      <c r="D487" s="12"/>
      <c r="E487" s="13"/>
      <c r="F487" s="13"/>
      <c r="G487" s="13"/>
      <c r="H487" s="13"/>
      <c r="I487" s="12"/>
      <c r="J487" s="30"/>
      <c r="K487" s="2"/>
      <c r="L487" s="15"/>
      <c r="M487" s="11"/>
      <c r="N487" s="11"/>
      <c r="O487" s="15"/>
      <c r="P487" s="13"/>
      <c r="Q487" s="19"/>
      <c r="R487" s="13"/>
      <c r="S487" s="4"/>
      <c r="T487" s="30"/>
      <c r="U487" s="3"/>
      <c r="V487" s="72">
        <f>[2]Plan1!$A557</f>
        <v>53121</v>
      </c>
      <c r="W487" s="72" t="str">
        <f>[2]Plan1!$C557</f>
        <v>Corpus Christi</v>
      </c>
      <c r="X487" s="65"/>
      <c r="Y487" s="1"/>
      <c r="Z487" s="3"/>
      <c r="AA487" s="3"/>
      <c r="AB487" s="3"/>
      <c r="AC487" s="3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</row>
    <row r="488" spans="1:130" x14ac:dyDescent="0.15">
      <c r="A488" s="36"/>
      <c r="B488" s="14"/>
      <c r="C488" s="6"/>
      <c r="D488" s="12"/>
      <c r="E488" s="13"/>
      <c r="F488" s="13"/>
      <c r="G488" s="13"/>
      <c r="H488" s="13"/>
      <c r="I488" s="12"/>
      <c r="J488" s="30"/>
      <c r="K488" s="2"/>
      <c r="L488" s="15"/>
      <c r="M488" s="11"/>
      <c r="N488" s="11"/>
      <c r="O488" s="15"/>
      <c r="P488" s="13"/>
      <c r="Q488" s="19"/>
      <c r="R488" s="13"/>
      <c r="S488" s="4"/>
      <c r="T488" s="30"/>
      <c r="U488" s="3"/>
      <c r="V488" s="72">
        <f>[2]Plan1!$A558</f>
        <v>53212</v>
      </c>
      <c r="W488" s="72" t="str">
        <f>[2]Plan1!$C558</f>
        <v>Independência do Brasil</v>
      </c>
      <c r="X488" s="65"/>
      <c r="Y488" s="1"/>
      <c r="Z488" s="3"/>
      <c r="AA488" s="3"/>
      <c r="AB488" s="3"/>
      <c r="AC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</row>
    <row r="489" spans="1:130" x14ac:dyDescent="0.15">
      <c r="A489" s="36"/>
      <c r="B489" s="14"/>
      <c r="C489" s="6"/>
      <c r="D489" s="12"/>
      <c r="E489" s="13"/>
      <c r="F489" s="13"/>
      <c r="G489" s="13"/>
      <c r="H489" s="13"/>
      <c r="I489" s="12"/>
      <c r="J489" s="30"/>
      <c r="K489" s="2"/>
      <c r="L489" s="15"/>
      <c r="M489" s="11"/>
      <c r="N489" s="11"/>
      <c r="O489" s="15"/>
      <c r="P489" s="13"/>
      <c r="Q489" s="19"/>
      <c r="R489" s="13"/>
      <c r="S489" s="4"/>
      <c r="T489" s="30"/>
      <c r="U489" s="3"/>
      <c r="V489" s="72">
        <f>[2]Plan1!$A559</f>
        <v>53247</v>
      </c>
      <c r="W489" s="72" t="str">
        <f>[2]Plan1!$C559</f>
        <v>Nossa Sr.a Aparecida - Padroeira do Brasil</v>
      </c>
      <c r="X489" s="65"/>
      <c r="Y489" s="1"/>
      <c r="Z489" s="3"/>
      <c r="AA489" s="3"/>
      <c r="AB489" s="3"/>
      <c r="AC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</row>
    <row r="490" spans="1:130" x14ac:dyDescent="0.15">
      <c r="A490" s="36"/>
      <c r="B490" s="14"/>
      <c r="C490" s="6"/>
      <c r="D490" s="12"/>
      <c r="E490" s="13"/>
      <c r="F490" s="13"/>
      <c r="G490" s="13"/>
      <c r="H490" s="13"/>
      <c r="I490" s="12"/>
      <c r="J490" s="30"/>
      <c r="K490" s="2"/>
      <c r="L490" s="15"/>
      <c r="M490" s="11"/>
      <c r="N490" s="11"/>
      <c r="O490" s="15"/>
      <c r="P490" s="13"/>
      <c r="Q490" s="19"/>
      <c r="R490" s="13"/>
      <c r="S490" s="4"/>
      <c r="T490" s="30"/>
      <c r="U490" s="3"/>
      <c r="V490" s="72">
        <f>[2]Plan1!$A560</f>
        <v>53268</v>
      </c>
      <c r="W490" s="72" t="str">
        <f>[2]Plan1!$C560</f>
        <v>Finados</v>
      </c>
      <c r="X490" s="65"/>
      <c r="Y490" s="1"/>
      <c r="Z490" s="3"/>
      <c r="AA490" s="3"/>
      <c r="AB490" s="3"/>
      <c r="AC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</row>
    <row r="491" spans="1:130" x14ac:dyDescent="0.15">
      <c r="A491" s="36"/>
      <c r="B491" s="14"/>
      <c r="C491" s="6"/>
      <c r="D491" s="12"/>
      <c r="E491" s="13"/>
      <c r="F491" s="13"/>
      <c r="G491" s="13"/>
      <c r="H491" s="13"/>
      <c r="I491" s="12"/>
      <c r="J491" s="30"/>
      <c r="K491" s="2"/>
      <c r="L491" s="15"/>
      <c r="M491" s="11"/>
      <c r="N491" s="11"/>
      <c r="O491" s="15"/>
      <c r="P491" s="13"/>
      <c r="Q491" s="19"/>
      <c r="R491" s="13"/>
      <c r="S491" s="4"/>
      <c r="T491" s="30"/>
      <c r="U491" s="3"/>
      <c r="V491" s="72">
        <f>[2]Plan1!$A561</f>
        <v>53281</v>
      </c>
      <c r="W491" s="72" t="str">
        <f>[2]Plan1!$C561</f>
        <v>Proclamação da República</v>
      </c>
      <c r="X491" s="65"/>
      <c r="Y491" s="1"/>
      <c r="Z491" s="3"/>
      <c r="AA491" s="3"/>
      <c r="AB491" s="3"/>
      <c r="AC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</row>
    <row r="492" spans="1:130" x14ac:dyDescent="0.15">
      <c r="A492" s="36"/>
      <c r="B492" s="14"/>
      <c r="C492" s="6"/>
      <c r="D492" s="12"/>
      <c r="E492" s="13"/>
      <c r="F492" s="13"/>
      <c r="G492" s="13"/>
      <c r="H492" s="13"/>
      <c r="I492" s="12"/>
      <c r="J492" s="30"/>
      <c r="K492" s="2"/>
      <c r="L492" s="15"/>
      <c r="M492" s="11"/>
      <c r="N492" s="11"/>
      <c r="O492" s="15"/>
      <c r="P492" s="13"/>
      <c r="Q492" s="19"/>
      <c r="R492" s="13"/>
      <c r="S492" s="4"/>
      <c r="T492" s="30"/>
      <c r="U492" s="3"/>
      <c r="V492" s="72">
        <f>[2]Plan1!$A562</f>
        <v>53286</v>
      </c>
      <c r="W492" s="72" t="str">
        <f>[2]Plan1!$C562</f>
        <v>Dia Nacional de Zumbi e da Consciência Negra</v>
      </c>
      <c r="X492" s="65"/>
      <c r="Y492" s="1"/>
      <c r="Z492" s="3"/>
      <c r="AA492" s="3"/>
      <c r="AB492" s="3"/>
      <c r="AC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</row>
    <row r="493" spans="1:130" x14ac:dyDescent="0.15">
      <c r="A493" s="36"/>
      <c r="B493" s="14"/>
      <c r="C493" s="6"/>
      <c r="D493" s="12"/>
      <c r="E493" s="13"/>
      <c r="F493" s="13"/>
      <c r="G493" s="13"/>
      <c r="H493" s="13"/>
      <c r="I493" s="12"/>
      <c r="J493" s="30"/>
      <c r="K493" s="2"/>
      <c r="L493" s="15"/>
      <c r="M493" s="11"/>
      <c r="N493" s="11"/>
      <c r="O493" s="15"/>
      <c r="P493" s="13"/>
      <c r="Q493" s="19"/>
      <c r="R493" s="13"/>
      <c r="S493" s="4"/>
      <c r="T493" s="30"/>
      <c r="U493" s="3"/>
      <c r="V493" s="72">
        <f>[2]Plan1!$A563</f>
        <v>53321</v>
      </c>
      <c r="W493" s="72" t="str">
        <f>[2]Plan1!$C563</f>
        <v>Natal</v>
      </c>
      <c r="X493" s="65"/>
      <c r="Y493" s="1"/>
      <c r="Z493" s="3"/>
      <c r="AA493" s="3"/>
      <c r="AB493" s="3"/>
      <c r="AC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</row>
    <row r="494" spans="1:130" x14ac:dyDescent="0.15">
      <c r="A494" s="36"/>
      <c r="B494" s="14"/>
      <c r="C494" s="6"/>
      <c r="D494" s="12"/>
      <c r="E494" s="13"/>
      <c r="F494" s="13"/>
      <c r="G494" s="13"/>
      <c r="H494" s="13"/>
      <c r="I494" s="12"/>
      <c r="J494" s="30"/>
      <c r="K494" s="2"/>
      <c r="L494" s="15"/>
      <c r="M494" s="11"/>
      <c r="N494" s="11"/>
      <c r="O494" s="15"/>
      <c r="P494" s="13"/>
      <c r="Q494" s="19"/>
      <c r="R494" s="13"/>
      <c r="S494" s="4"/>
      <c r="T494" s="30"/>
      <c r="U494" s="3"/>
      <c r="V494" s="72">
        <f>[2]Plan1!$A564</f>
        <v>53328</v>
      </c>
      <c r="W494" s="72" t="str">
        <f>[2]Plan1!$C564</f>
        <v>Confraternização Universal</v>
      </c>
      <c r="X494" s="65"/>
      <c r="Y494" s="1"/>
      <c r="Z494" s="3"/>
      <c r="AA494" s="3"/>
      <c r="AB494" s="3"/>
      <c r="AC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</row>
    <row r="495" spans="1:130" x14ac:dyDescent="0.15">
      <c r="A495" s="36"/>
      <c r="B495" s="14"/>
      <c r="C495" s="6"/>
      <c r="D495" s="12"/>
      <c r="E495" s="13"/>
      <c r="F495" s="13"/>
      <c r="G495" s="13"/>
      <c r="H495" s="13"/>
      <c r="I495" s="12"/>
      <c r="J495" s="30"/>
      <c r="K495" s="2"/>
      <c r="L495" s="15"/>
      <c r="M495" s="11"/>
      <c r="N495" s="11"/>
      <c r="O495" s="15"/>
      <c r="P495" s="13"/>
      <c r="Q495" s="19"/>
      <c r="R495" s="13"/>
      <c r="S495" s="4"/>
      <c r="T495" s="30"/>
      <c r="U495" s="3"/>
      <c r="V495" s="72">
        <f>[2]Plan1!$A565</f>
        <v>53363</v>
      </c>
      <c r="W495" s="72" t="str">
        <f>[2]Plan1!$C565</f>
        <v>Carnaval</v>
      </c>
      <c r="X495" s="65"/>
      <c r="Y495" s="1"/>
      <c r="Z495" s="3"/>
      <c r="AA495" s="3"/>
      <c r="AB495" s="3"/>
      <c r="AC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</row>
    <row r="496" spans="1:130" x14ac:dyDescent="0.15">
      <c r="A496" s="36"/>
      <c r="B496" s="14"/>
      <c r="C496" s="6"/>
      <c r="D496" s="12"/>
      <c r="E496" s="13"/>
      <c r="F496" s="13"/>
      <c r="G496" s="13"/>
      <c r="H496" s="13"/>
      <c r="I496" s="12"/>
      <c r="J496" s="30"/>
      <c r="K496" s="2"/>
      <c r="L496" s="15"/>
      <c r="M496" s="11"/>
      <c r="N496" s="11"/>
      <c r="O496" s="15"/>
      <c r="P496" s="13"/>
      <c r="Q496" s="19"/>
      <c r="R496" s="13"/>
      <c r="S496" s="4"/>
      <c r="T496" s="30"/>
      <c r="U496" s="3"/>
      <c r="V496" s="72">
        <f>[2]Plan1!$A566</f>
        <v>53364</v>
      </c>
      <c r="W496" s="72" t="str">
        <f>[2]Plan1!$C566</f>
        <v>Carnaval</v>
      </c>
      <c r="X496" s="65"/>
      <c r="Y496" s="1"/>
      <c r="Z496" s="3"/>
      <c r="AA496" s="3"/>
      <c r="AB496" s="3"/>
      <c r="AC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</row>
    <row r="497" spans="1:130" x14ac:dyDescent="0.15">
      <c r="A497" s="36"/>
      <c r="B497" s="14"/>
      <c r="C497" s="6"/>
      <c r="D497" s="12"/>
      <c r="E497" s="13"/>
      <c r="F497" s="13"/>
      <c r="G497" s="13"/>
      <c r="H497" s="13"/>
      <c r="I497" s="12"/>
      <c r="J497" s="30"/>
      <c r="K497" s="2"/>
      <c r="L497" s="15"/>
      <c r="M497" s="11"/>
      <c r="N497" s="11"/>
      <c r="O497" s="15"/>
      <c r="P497" s="13"/>
      <c r="Q497" s="19"/>
      <c r="R497" s="13"/>
      <c r="S497" s="4"/>
      <c r="T497" s="30"/>
      <c r="U497" s="3"/>
      <c r="V497" s="72">
        <f>[2]Plan1!$A567</f>
        <v>53409</v>
      </c>
      <c r="W497" s="72" t="str">
        <f>[2]Plan1!$C567</f>
        <v>Paixão de Cristo</v>
      </c>
      <c r="X497" s="65"/>
      <c r="Y497" s="1"/>
      <c r="Z497" s="3"/>
      <c r="AA497" s="3"/>
      <c r="AB497" s="3"/>
      <c r="AC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</row>
    <row r="498" spans="1:130" x14ac:dyDescent="0.15">
      <c r="A498" s="36"/>
      <c r="B498" s="14"/>
      <c r="C498" s="6"/>
      <c r="D498" s="12"/>
      <c r="E498" s="13"/>
      <c r="F498" s="13"/>
      <c r="G498" s="13"/>
      <c r="H498" s="13"/>
      <c r="I498" s="12"/>
      <c r="J498" s="30"/>
      <c r="K498" s="2"/>
      <c r="L498" s="15"/>
      <c r="M498" s="11"/>
      <c r="N498" s="11"/>
      <c r="O498" s="15"/>
      <c r="P498" s="13"/>
      <c r="Q498" s="19"/>
      <c r="R498" s="13"/>
      <c r="S498" s="4"/>
      <c r="T498" s="30"/>
      <c r="U498" s="3"/>
      <c r="V498" s="72">
        <f>[2]Plan1!$A568</f>
        <v>53438</v>
      </c>
      <c r="W498" s="72" t="str">
        <f>[2]Plan1!$C568</f>
        <v>Tiradentes</v>
      </c>
      <c r="X498" s="65"/>
      <c r="Y498" s="1"/>
      <c r="Z498" s="3"/>
      <c r="AA498" s="3"/>
      <c r="AB498" s="3"/>
      <c r="AC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</row>
    <row r="499" spans="1:130" x14ac:dyDescent="0.15">
      <c r="A499" s="36"/>
      <c r="B499" s="14"/>
      <c r="C499" s="6"/>
      <c r="D499" s="12"/>
      <c r="E499" s="13"/>
      <c r="F499" s="13"/>
      <c r="G499" s="13"/>
      <c r="H499" s="13"/>
      <c r="I499" s="12"/>
      <c r="J499" s="30"/>
      <c r="K499" s="2"/>
      <c r="L499" s="15"/>
      <c r="M499" s="11"/>
      <c r="N499" s="11"/>
      <c r="O499" s="15"/>
      <c r="P499" s="13"/>
      <c r="Q499" s="19"/>
      <c r="R499" s="13"/>
      <c r="S499" s="4"/>
      <c r="T499" s="30"/>
      <c r="U499" s="3"/>
      <c r="V499" s="72">
        <f>[2]Plan1!$A569</f>
        <v>53448</v>
      </c>
      <c r="W499" s="72" t="str">
        <f>[2]Plan1!$C569</f>
        <v>Dia do Trabalho</v>
      </c>
      <c r="X499" s="65"/>
      <c r="Y499" s="1"/>
      <c r="Z499" s="3"/>
      <c r="AA499" s="3"/>
      <c r="AB499" s="3"/>
      <c r="AC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</row>
    <row r="500" spans="1:130" x14ac:dyDescent="0.15">
      <c r="A500" s="36"/>
      <c r="B500" s="14"/>
      <c r="C500" s="6"/>
      <c r="D500" s="12"/>
      <c r="E500" s="13"/>
      <c r="F500" s="13"/>
      <c r="G500" s="13"/>
      <c r="H500" s="13"/>
      <c r="I500" s="12"/>
      <c r="J500" s="30"/>
      <c r="K500" s="2"/>
      <c r="L500" s="15"/>
      <c r="M500" s="11"/>
      <c r="N500" s="11"/>
      <c r="O500" s="15"/>
      <c r="P500" s="13"/>
      <c r="Q500" s="19"/>
      <c r="R500" s="13"/>
      <c r="S500" s="4"/>
      <c r="T500" s="30"/>
      <c r="U500" s="3"/>
      <c r="V500" s="72">
        <f>[2]Plan1!$A570</f>
        <v>53471</v>
      </c>
      <c r="W500" s="72" t="str">
        <f>[2]Plan1!$C570</f>
        <v>Corpus Christi</v>
      </c>
      <c r="X500" s="65"/>
      <c r="Y500" s="1"/>
      <c r="Z500" s="3"/>
      <c r="AA500" s="3"/>
      <c r="AB500" s="3"/>
      <c r="AC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</row>
    <row r="501" spans="1:130" x14ac:dyDescent="0.15">
      <c r="A501" s="36"/>
      <c r="B501" s="14"/>
      <c r="C501" s="6"/>
      <c r="D501" s="12"/>
      <c r="E501" s="13"/>
      <c r="F501" s="13"/>
      <c r="G501" s="13"/>
      <c r="H501" s="13"/>
      <c r="I501" s="12"/>
      <c r="J501" s="30"/>
      <c r="K501" s="2"/>
      <c r="L501" s="15"/>
      <c r="M501" s="11"/>
      <c r="N501" s="11"/>
      <c r="O501" s="15"/>
      <c r="P501" s="13"/>
      <c r="Q501" s="19"/>
      <c r="R501" s="13"/>
      <c r="S501" s="4"/>
      <c r="T501" s="30"/>
      <c r="U501" s="3"/>
      <c r="V501" s="72">
        <f>[2]Plan1!$A571</f>
        <v>53577</v>
      </c>
      <c r="W501" s="72" t="str">
        <f>[2]Plan1!$C571</f>
        <v>Independência do Brasil</v>
      </c>
      <c r="X501" s="65"/>
      <c r="Y501" s="1"/>
      <c r="Z501" s="3"/>
      <c r="AA501" s="3"/>
      <c r="AB501" s="3"/>
      <c r="AC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</row>
    <row r="502" spans="1:130" x14ac:dyDescent="0.15">
      <c r="A502" s="36"/>
      <c r="B502" s="14"/>
      <c r="C502" s="6"/>
      <c r="D502" s="12"/>
      <c r="E502" s="13"/>
      <c r="F502" s="13"/>
      <c r="G502" s="13"/>
      <c r="H502" s="13"/>
      <c r="I502" s="12"/>
      <c r="J502" s="30"/>
      <c r="K502" s="2"/>
      <c r="L502" s="15"/>
      <c r="M502" s="11"/>
      <c r="N502" s="11"/>
      <c r="O502" s="15"/>
      <c r="P502" s="13"/>
      <c r="Q502" s="19"/>
      <c r="R502" s="13"/>
      <c r="S502" s="4"/>
      <c r="T502" s="30"/>
      <c r="U502" s="3"/>
      <c r="V502" s="72">
        <f>[2]Plan1!$A572</f>
        <v>53612</v>
      </c>
      <c r="W502" s="72" t="str">
        <f>[2]Plan1!$C572</f>
        <v>Nossa Sr.a Aparecida - Padroeira do Brasil</v>
      </c>
      <c r="X502" s="65"/>
      <c r="Y502" s="1"/>
      <c r="Z502" s="3"/>
      <c r="AA502" s="3"/>
      <c r="AB502" s="3"/>
      <c r="AC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</row>
    <row r="503" spans="1:130" x14ac:dyDescent="0.15">
      <c r="A503" s="36"/>
      <c r="B503" s="14"/>
      <c r="C503" s="6"/>
      <c r="D503" s="12"/>
      <c r="E503" s="13"/>
      <c r="F503" s="13"/>
      <c r="G503" s="13"/>
      <c r="H503" s="13"/>
      <c r="I503" s="12"/>
      <c r="J503" s="30"/>
      <c r="K503" s="2"/>
      <c r="L503" s="15"/>
      <c r="M503" s="11"/>
      <c r="N503" s="11"/>
      <c r="O503" s="15"/>
      <c r="P503" s="13"/>
      <c r="Q503" s="19"/>
      <c r="R503" s="13"/>
      <c r="S503" s="4"/>
      <c r="T503" s="30"/>
      <c r="U503" s="3"/>
      <c r="V503" s="72">
        <f>[2]Plan1!$A573</f>
        <v>53633</v>
      </c>
      <c r="W503" s="72" t="str">
        <f>[2]Plan1!$C573</f>
        <v>Finados</v>
      </c>
      <c r="X503" s="65"/>
      <c r="Y503" s="1"/>
      <c r="Z503" s="3"/>
      <c r="AA503" s="3"/>
      <c r="AB503" s="3"/>
      <c r="AC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</row>
    <row r="504" spans="1:130" x14ac:dyDescent="0.15">
      <c r="A504" s="36"/>
      <c r="B504" s="14"/>
      <c r="C504" s="6"/>
      <c r="D504" s="12"/>
      <c r="E504" s="13"/>
      <c r="F504" s="13"/>
      <c r="G504" s="13"/>
      <c r="H504" s="13"/>
      <c r="I504" s="12"/>
      <c r="J504" s="30"/>
      <c r="K504" s="2"/>
      <c r="L504" s="15"/>
      <c r="M504" s="11"/>
      <c r="N504" s="11"/>
      <c r="O504" s="15"/>
      <c r="P504" s="13"/>
      <c r="Q504" s="19"/>
      <c r="R504" s="13"/>
      <c r="S504" s="4"/>
      <c r="T504" s="30"/>
      <c r="U504" s="3"/>
      <c r="V504" s="72">
        <f>[2]Plan1!$A574</f>
        <v>53646</v>
      </c>
      <c r="W504" s="72" t="str">
        <f>[2]Plan1!$C574</f>
        <v>Proclamação da República</v>
      </c>
      <c r="X504" s="65"/>
      <c r="Y504" s="1"/>
      <c r="Z504" s="3"/>
      <c r="AA504" s="3"/>
      <c r="AB504" s="3"/>
      <c r="AC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</row>
    <row r="505" spans="1:130" x14ac:dyDescent="0.15">
      <c r="A505" s="36"/>
      <c r="B505" s="14"/>
      <c r="C505" s="6"/>
      <c r="D505" s="12"/>
      <c r="E505" s="13"/>
      <c r="F505" s="13"/>
      <c r="G505" s="13"/>
      <c r="H505" s="13"/>
      <c r="I505" s="12"/>
      <c r="J505" s="30"/>
      <c r="K505" s="2"/>
      <c r="L505" s="15"/>
      <c r="M505" s="11"/>
      <c r="N505" s="11"/>
      <c r="O505" s="15"/>
      <c r="P505" s="13"/>
      <c r="Q505" s="19"/>
      <c r="R505" s="13"/>
      <c r="S505" s="4"/>
      <c r="T505" s="30"/>
      <c r="U505" s="3"/>
      <c r="V505" s="72">
        <f>[2]Plan1!$A575</f>
        <v>53651</v>
      </c>
      <c r="W505" s="72" t="str">
        <f>[2]Plan1!$C575</f>
        <v>Dia Nacional de Zumbi e da Consciência Negra</v>
      </c>
      <c r="X505" s="65"/>
      <c r="Y505" s="1"/>
      <c r="Z505" s="3"/>
      <c r="AA505" s="3"/>
      <c r="AB505" s="3"/>
      <c r="AC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</row>
    <row r="506" spans="1:130" x14ac:dyDescent="0.15">
      <c r="A506" s="36"/>
      <c r="B506" s="14"/>
      <c r="C506" s="6"/>
      <c r="D506" s="12"/>
      <c r="E506" s="13"/>
      <c r="F506" s="13"/>
      <c r="G506" s="13"/>
      <c r="H506" s="13"/>
      <c r="I506" s="12"/>
      <c r="J506" s="30"/>
      <c r="K506" s="2"/>
      <c r="L506" s="15"/>
      <c r="M506" s="11"/>
      <c r="N506" s="11"/>
      <c r="O506" s="15"/>
      <c r="P506" s="13"/>
      <c r="Q506" s="19"/>
      <c r="R506" s="13"/>
      <c r="S506" s="4"/>
      <c r="T506" s="30"/>
      <c r="U506" s="3"/>
      <c r="V506" s="72">
        <f>[2]Plan1!$A576</f>
        <v>53686</v>
      </c>
      <c r="W506" s="72" t="str">
        <f>[2]Plan1!$C576</f>
        <v>Natal</v>
      </c>
      <c r="X506" s="65"/>
      <c r="Y506" s="1"/>
      <c r="Z506" s="3"/>
      <c r="AA506" s="3"/>
      <c r="AB506" s="3"/>
      <c r="AC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</row>
    <row r="507" spans="1:130" x14ac:dyDescent="0.15">
      <c r="A507" s="36"/>
      <c r="B507" s="14"/>
      <c r="C507" s="6"/>
      <c r="D507" s="12"/>
      <c r="E507" s="13"/>
      <c r="F507" s="13"/>
      <c r="G507" s="13"/>
      <c r="H507" s="13"/>
      <c r="I507" s="12"/>
      <c r="J507" s="30"/>
      <c r="K507" s="2"/>
      <c r="L507" s="15"/>
      <c r="M507" s="11"/>
      <c r="N507" s="11"/>
      <c r="O507" s="15"/>
      <c r="P507" s="13"/>
      <c r="Q507" s="19"/>
      <c r="R507" s="13"/>
      <c r="S507" s="4"/>
      <c r="T507" s="30"/>
      <c r="U507" s="3"/>
      <c r="V507" s="72">
        <f>[2]Plan1!$A577</f>
        <v>53693</v>
      </c>
      <c r="W507" s="72" t="str">
        <f>[2]Plan1!$C577</f>
        <v>Confraternização Universal</v>
      </c>
      <c r="X507" s="65"/>
      <c r="Y507" s="1"/>
      <c r="Z507" s="3"/>
      <c r="AA507" s="3"/>
      <c r="AB507" s="3"/>
      <c r="AC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</row>
    <row r="508" spans="1:130" x14ac:dyDescent="0.15">
      <c r="A508" s="36"/>
      <c r="B508" s="14"/>
      <c r="C508" s="6"/>
      <c r="D508" s="12"/>
      <c r="E508" s="13"/>
      <c r="F508" s="13"/>
      <c r="G508" s="13"/>
      <c r="H508" s="13"/>
      <c r="I508" s="12"/>
      <c r="J508" s="30"/>
      <c r="K508" s="2"/>
      <c r="L508" s="15"/>
      <c r="M508" s="11"/>
      <c r="N508" s="11"/>
      <c r="O508" s="15"/>
      <c r="P508" s="13"/>
      <c r="Q508" s="19"/>
      <c r="R508" s="13"/>
      <c r="S508" s="4"/>
      <c r="T508" s="30"/>
      <c r="U508" s="3"/>
      <c r="V508" s="72">
        <f>[2]Plan1!$A578</f>
        <v>53748</v>
      </c>
      <c r="W508" s="72" t="str">
        <f>[2]Plan1!$C578</f>
        <v>Carnaval</v>
      </c>
      <c r="X508" s="65"/>
      <c r="Y508" s="1"/>
      <c r="Z508" s="3"/>
      <c r="AA508" s="3"/>
      <c r="AB508" s="3"/>
      <c r="AC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</row>
    <row r="509" spans="1:130" x14ac:dyDescent="0.15">
      <c r="A509" s="36"/>
      <c r="B509" s="14"/>
      <c r="C509" s="6"/>
      <c r="D509" s="12"/>
      <c r="E509" s="13"/>
      <c r="F509" s="13"/>
      <c r="G509" s="13"/>
      <c r="H509" s="13"/>
      <c r="I509" s="12"/>
      <c r="J509" s="30"/>
      <c r="K509" s="2"/>
      <c r="L509" s="15"/>
      <c r="M509" s="11"/>
      <c r="N509" s="11"/>
      <c r="O509" s="15"/>
      <c r="P509" s="13"/>
      <c r="Q509" s="19"/>
      <c r="R509" s="13"/>
      <c r="S509" s="4"/>
      <c r="T509" s="30"/>
      <c r="U509" s="3"/>
      <c r="V509" s="72">
        <f>[2]Plan1!$A579</f>
        <v>53749</v>
      </c>
      <c r="W509" s="72" t="str">
        <f>[2]Plan1!$C579</f>
        <v>Carnaval</v>
      </c>
      <c r="X509" s="65"/>
      <c r="Y509" s="1"/>
      <c r="Z509" s="3"/>
      <c r="AA509" s="3"/>
      <c r="AB509" s="3"/>
      <c r="AC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</row>
    <row r="510" spans="1:130" x14ac:dyDescent="0.15">
      <c r="A510" s="36"/>
      <c r="B510" s="14"/>
      <c r="C510" s="6"/>
      <c r="D510" s="12"/>
      <c r="E510" s="13"/>
      <c r="F510" s="13"/>
      <c r="G510" s="13"/>
      <c r="H510" s="13"/>
      <c r="I510" s="12"/>
      <c r="J510" s="30"/>
      <c r="K510" s="2"/>
      <c r="L510" s="15"/>
      <c r="M510" s="11"/>
      <c r="N510" s="11"/>
      <c r="O510" s="15"/>
      <c r="P510" s="13"/>
      <c r="Q510" s="19"/>
      <c r="R510" s="13"/>
      <c r="S510" s="4"/>
      <c r="T510" s="30"/>
      <c r="U510" s="3"/>
      <c r="V510" s="72">
        <f>[2]Plan1!$A580</f>
        <v>53794</v>
      </c>
      <c r="W510" s="72" t="str">
        <f>[2]Plan1!$C580</f>
        <v>Paixão de Cristo</v>
      </c>
      <c r="X510" s="65"/>
      <c r="Y510" s="1"/>
      <c r="Z510" s="3"/>
      <c r="AA510" s="3"/>
      <c r="AB510" s="3"/>
      <c r="AC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</row>
    <row r="511" spans="1:130" x14ac:dyDescent="0.15">
      <c r="A511" s="36"/>
      <c r="B511" s="14"/>
      <c r="C511" s="6"/>
      <c r="D511" s="12"/>
      <c r="E511" s="13"/>
      <c r="F511" s="13"/>
      <c r="G511" s="13"/>
      <c r="H511" s="13"/>
      <c r="I511" s="12"/>
      <c r="J511" s="30"/>
      <c r="K511" s="2"/>
      <c r="L511" s="15"/>
      <c r="M511" s="11"/>
      <c r="N511" s="11"/>
      <c r="O511" s="15"/>
      <c r="P511" s="13"/>
      <c r="Q511" s="19"/>
      <c r="R511" s="13"/>
      <c r="S511" s="4"/>
      <c r="T511" s="30"/>
      <c r="U511" s="3"/>
      <c r="V511" s="72">
        <f>[2]Plan1!$A581</f>
        <v>53803</v>
      </c>
      <c r="W511" s="72" t="str">
        <f>[2]Plan1!$C581</f>
        <v>Tiradentes</v>
      </c>
      <c r="X511" s="65"/>
      <c r="Y511" s="1"/>
      <c r="Z511" s="3"/>
      <c r="AA511" s="3"/>
      <c r="AB511" s="3"/>
      <c r="AC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</row>
    <row r="512" spans="1:130" x14ac:dyDescent="0.15">
      <c r="A512" s="36"/>
      <c r="B512" s="14"/>
      <c r="C512" s="6"/>
      <c r="D512" s="12"/>
      <c r="E512" s="13"/>
      <c r="F512" s="13"/>
      <c r="G512" s="13"/>
      <c r="H512" s="13"/>
      <c r="I512" s="12"/>
      <c r="J512" s="30"/>
      <c r="K512" s="2"/>
      <c r="L512" s="15"/>
      <c r="M512" s="11"/>
      <c r="N512" s="11"/>
      <c r="O512" s="15"/>
      <c r="P512" s="13"/>
      <c r="Q512" s="19"/>
      <c r="R512" s="13"/>
      <c r="S512" s="4"/>
      <c r="T512" s="30"/>
      <c r="U512" s="3"/>
      <c r="V512" s="72">
        <f>[2]Plan1!$A582</f>
        <v>53813</v>
      </c>
      <c r="W512" s="72" t="str">
        <f>[2]Plan1!$C582</f>
        <v>Dia do Trabalho</v>
      </c>
      <c r="X512" s="65"/>
      <c r="Y512" s="1"/>
      <c r="Z512" s="3"/>
      <c r="AA512" s="3"/>
      <c r="AB512" s="3"/>
      <c r="AC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</row>
    <row r="513" spans="1:130" x14ac:dyDescent="0.15">
      <c r="A513" s="36"/>
      <c r="B513" s="14"/>
      <c r="C513" s="6"/>
      <c r="D513" s="12"/>
      <c r="E513" s="13"/>
      <c r="F513" s="13"/>
      <c r="G513" s="13"/>
      <c r="H513" s="13"/>
      <c r="I513" s="12"/>
      <c r="J513" s="30"/>
      <c r="K513" s="2"/>
      <c r="L513" s="15"/>
      <c r="M513" s="11"/>
      <c r="N513" s="11"/>
      <c r="O513" s="15"/>
      <c r="P513" s="13"/>
      <c r="Q513" s="19"/>
      <c r="R513" s="13"/>
      <c r="S513" s="4"/>
      <c r="T513" s="30"/>
      <c r="U513" s="3"/>
      <c r="V513" s="72">
        <f>[2]Plan1!$A583</f>
        <v>53856</v>
      </c>
      <c r="W513" s="72" t="str">
        <f>[2]Plan1!$C583</f>
        <v>Corpus Christi</v>
      </c>
      <c r="X513" s="65"/>
      <c r="Y513" s="1"/>
      <c r="Z513" s="3"/>
      <c r="AA513" s="3"/>
      <c r="AB513" s="3"/>
      <c r="AC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</row>
    <row r="514" spans="1:130" x14ac:dyDescent="0.15">
      <c r="A514" s="36"/>
      <c r="B514" s="14"/>
      <c r="C514" s="6"/>
      <c r="D514" s="12"/>
      <c r="E514" s="13"/>
      <c r="F514" s="13"/>
      <c r="G514" s="13"/>
      <c r="H514" s="13"/>
      <c r="I514" s="12"/>
      <c r="J514" s="30"/>
      <c r="K514" s="2"/>
      <c r="L514" s="15"/>
      <c r="M514" s="11"/>
      <c r="N514" s="11"/>
      <c r="O514" s="15"/>
      <c r="P514" s="13"/>
      <c r="Q514" s="19"/>
      <c r="R514" s="13"/>
      <c r="S514" s="4"/>
      <c r="T514" s="30"/>
      <c r="U514" s="3"/>
      <c r="V514" s="72">
        <f>[2]Plan1!$A584</f>
        <v>53942</v>
      </c>
      <c r="W514" s="72" t="str">
        <f>[2]Plan1!$C584</f>
        <v>Independência do Brasil</v>
      </c>
      <c r="X514" s="65"/>
      <c r="Y514" s="1"/>
      <c r="Z514" s="3"/>
      <c r="AA514" s="3"/>
      <c r="AB514" s="3"/>
      <c r="AC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</row>
    <row r="515" spans="1:130" x14ac:dyDescent="0.15">
      <c r="A515" s="36"/>
      <c r="B515" s="14"/>
      <c r="C515" s="6"/>
      <c r="D515" s="12"/>
      <c r="E515" s="13"/>
      <c r="F515" s="13"/>
      <c r="G515" s="13"/>
      <c r="H515" s="13"/>
      <c r="I515" s="12"/>
      <c r="J515" s="30"/>
      <c r="K515" s="2"/>
      <c r="L515" s="15"/>
      <c r="M515" s="11"/>
      <c r="N515" s="11"/>
      <c r="O515" s="15"/>
      <c r="P515" s="13"/>
      <c r="Q515" s="19"/>
      <c r="R515" s="13"/>
      <c r="S515" s="4"/>
      <c r="T515" s="30"/>
      <c r="U515" s="3"/>
      <c r="V515" s="72">
        <f>[2]Plan1!$A585</f>
        <v>53977</v>
      </c>
      <c r="W515" s="72" t="str">
        <f>[2]Plan1!$C585</f>
        <v>Nossa Sr.a Aparecida - Padroeira do Brasil</v>
      </c>
      <c r="X515" s="65"/>
      <c r="Y515" s="1"/>
      <c r="Z515" s="3"/>
      <c r="AA515" s="3"/>
      <c r="AB515" s="3"/>
      <c r="AC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</row>
    <row r="516" spans="1:130" x14ac:dyDescent="0.15">
      <c r="A516" s="36"/>
      <c r="B516" s="14"/>
      <c r="C516" s="6"/>
      <c r="D516" s="12"/>
      <c r="E516" s="13"/>
      <c r="F516" s="13"/>
      <c r="G516" s="13"/>
      <c r="H516" s="13"/>
      <c r="I516" s="12"/>
      <c r="J516" s="30"/>
      <c r="K516" s="2"/>
      <c r="L516" s="15"/>
      <c r="M516" s="11"/>
      <c r="N516" s="11"/>
      <c r="O516" s="15"/>
      <c r="P516" s="13"/>
      <c r="Q516" s="19"/>
      <c r="R516" s="13"/>
      <c r="S516" s="4"/>
      <c r="T516" s="30"/>
      <c r="U516" s="3"/>
      <c r="V516" s="72">
        <f>[2]Plan1!$A586</f>
        <v>53998</v>
      </c>
      <c r="W516" s="72" t="str">
        <f>[2]Plan1!$C586</f>
        <v>Finados</v>
      </c>
      <c r="X516" s="65"/>
      <c r="Y516" s="1"/>
      <c r="Z516" s="3"/>
      <c r="AA516" s="3"/>
      <c r="AB516" s="3"/>
      <c r="AC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</row>
    <row r="517" spans="1:130" x14ac:dyDescent="0.15">
      <c r="A517" s="36"/>
      <c r="B517" s="14"/>
      <c r="C517" s="6"/>
      <c r="D517" s="12"/>
      <c r="E517" s="13"/>
      <c r="F517" s="13"/>
      <c r="G517" s="13"/>
      <c r="H517" s="13"/>
      <c r="I517" s="12"/>
      <c r="J517" s="30"/>
      <c r="K517" s="2"/>
      <c r="L517" s="15"/>
      <c r="M517" s="11"/>
      <c r="N517" s="11"/>
      <c r="O517" s="15"/>
      <c r="P517" s="13"/>
      <c r="Q517" s="19"/>
      <c r="R517" s="13"/>
      <c r="S517" s="4"/>
      <c r="T517" s="30"/>
      <c r="U517" s="3"/>
      <c r="V517" s="72">
        <f>[2]Plan1!$A587</f>
        <v>54011</v>
      </c>
      <c r="W517" s="72" t="str">
        <f>[2]Plan1!$C587</f>
        <v>Proclamação da República</v>
      </c>
      <c r="X517" s="65"/>
      <c r="Y517" s="1"/>
      <c r="Z517" s="3"/>
      <c r="AA517" s="3"/>
      <c r="AB517" s="3"/>
      <c r="AC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</row>
    <row r="518" spans="1:130" x14ac:dyDescent="0.15">
      <c r="A518" s="36"/>
      <c r="B518" s="14"/>
      <c r="C518" s="6"/>
      <c r="D518" s="12"/>
      <c r="E518" s="13"/>
      <c r="F518" s="13"/>
      <c r="G518" s="13"/>
      <c r="H518" s="13"/>
      <c r="I518" s="12"/>
      <c r="J518" s="30"/>
      <c r="K518" s="2"/>
      <c r="L518" s="15"/>
      <c r="M518" s="11"/>
      <c r="N518" s="11"/>
      <c r="O518" s="15"/>
      <c r="P518" s="13"/>
      <c r="Q518" s="19"/>
      <c r="R518" s="13"/>
      <c r="S518" s="4"/>
      <c r="T518" s="30"/>
      <c r="U518" s="3"/>
      <c r="V518" s="72">
        <f>[2]Plan1!$A588</f>
        <v>54016</v>
      </c>
      <c r="W518" s="72" t="str">
        <f>[2]Plan1!$C588</f>
        <v>Dia Nacional de Zumbi e da Consciência Negra</v>
      </c>
      <c r="X518" s="65"/>
      <c r="Y518" s="1"/>
      <c r="Z518" s="3"/>
      <c r="AA518" s="3"/>
      <c r="AB518" s="3"/>
      <c r="AC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</row>
    <row r="519" spans="1:130" x14ac:dyDescent="0.15">
      <c r="A519" s="36"/>
      <c r="B519" s="14"/>
      <c r="C519" s="6"/>
      <c r="D519" s="12"/>
      <c r="E519" s="13"/>
      <c r="F519" s="13"/>
      <c r="G519" s="13"/>
      <c r="H519" s="13"/>
      <c r="I519" s="12"/>
      <c r="J519" s="30"/>
      <c r="K519" s="2"/>
      <c r="L519" s="15"/>
      <c r="M519" s="11"/>
      <c r="N519" s="11"/>
      <c r="O519" s="15"/>
      <c r="P519" s="13"/>
      <c r="Q519" s="19"/>
      <c r="R519" s="13"/>
      <c r="S519" s="4"/>
      <c r="T519" s="30"/>
      <c r="U519" s="3"/>
      <c r="V519" s="72">
        <f>[2]Plan1!$A589</f>
        <v>54051</v>
      </c>
      <c r="W519" s="72" t="str">
        <f>[2]Plan1!$C589</f>
        <v>Natal</v>
      </c>
      <c r="X519" s="65"/>
      <c r="Y519" s="1"/>
      <c r="Z519" s="3"/>
      <c r="AA519" s="3"/>
      <c r="AB519" s="3"/>
      <c r="AC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</row>
    <row r="520" spans="1:130" x14ac:dyDescent="0.15">
      <c r="A520" s="36"/>
      <c r="B520" s="14"/>
      <c r="C520" s="6"/>
      <c r="D520" s="12"/>
      <c r="E520" s="13"/>
      <c r="F520" s="13"/>
      <c r="G520" s="13"/>
      <c r="H520" s="13"/>
      <c r="I520" s="12"/>
      <c r="J520" s="30"/>
      <c r="K520" s="2"/>
      <c r="L520" s="15"/>
      <c r="M520" s="11"/>
      <c r="N520" s="11"/>
      <c r="O520" s="15"/>
      <c r="P520" s="13"/>
      <c r="Q520" s="19"/>
      <c r="R520" s="13"/>
      <c r="S520" s="4"/>
      <c r="T520" s="30"/>
      <c r="U520" s="3"/>
      <c r="V520" s="72">
        <f>[2]Plan1!$A590</f>
        <v>54058</v>
      </c>
      <c r="W520" s="72" t="str">
        <f>[2]Plan1!$C590</f>
        <v>Confraternização Universal</v>
      </c>
      <c r="X520" s="65"/>
      <c r="Y520" s="1"/>
      <c r="Z520" s="3"/>
      <c r="AA520" s="3"/>
      <c r="AB520" s="3"/>
      <c r="AC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</row>
    <row r="521" spans="1:130" x14ac:dyDescent="0.15">
      <c r="A521" s="36"/>
      <c r="B521" s="14"/>
      <c r="C521" s="6"/>
      <c r="D521" s="12"/>
      <c r="E521" s="13"/>
      <c r="F521" s="13"/>
      <c r="G521" s="13"/>
      <c r="H521" s="13"/>
      <c r="I521" s="12"/>
      <c r="J521" s="30"/>
      <c r="K521" s="2"/>
      <c r="L521" s="15"/>
      <c r="M521" s="11"/>
      <c r="N521" s="11"/>
      <c r="O521" s="15"/>
      <c r="P521" s="13"/>
      <c r="Q521" s="19"/>
      <c r="R521" s="13"/>
      <c r="S521" s="4"/>
      <c r="T521" s="30"/>
      <c r="U521" s="3"/>
      <c r="V521" s="72">
        <f>[2]Plan1!$A591</f>
        <v>54105</v>
      </c>
      <c r="W521" s="72" t="str">
        <f>[2]Plan1!$C591</f>
        <v>Carnaval</v>
      </c>
      <c r="X521" s="65"/>
      <c r="Y521" s="1"/>
      <c r="Z521" s="3"/>
      <c r="AA521" s="3"/>
      <c r="AB521" s="3"/>
      <c r="AC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</row>
    <row r="522" spans="1:130" x14ac:dyDescent="0.15">
      <c r="A522" s="36"/>
      <c r="B522" s="14"/>
      <c r="C522" s="6"/>
      <c r="D522" s="12"/>
      <c r="E522" s="13"/>
      <c r="F522" s="13"/>
      <c r="G522" s="13"/>
      <c r="H522" s="13"/>
      <c r="I522" s="12"/>
      <c r="J522" s="30"/>
      <c r="K522" s="2"/>
      <c r="L522" s="15"/>
      <c r="M522" s="11"/>
      <c r="N522" s="11"/>
      <c r="O522" s="15"/>
      <c r="P522" s="13"/>
      <c r="Q522" s="19"/>
      <c r="R522" s="13"/>
      <c r="S522" s="4"/>
      <c r="T522" s="30"/>
      <c r="U522" s="3"/>
      <c r="V522" s="72">
        <f>[2]Plan1!$A592</f>
        <v>54106</v>
      </c>
      <c r="W522" s="72" t="str">
        <f>[2]Plan1!$C592</f>
        <v>Carnaval</v>
      </c>
      <c r="X522" s="65"/>
      <c r="Y522" s="1"/>
      <c r="Z522" s="3"/>
      <c r="AA522" s="3"/>
      <c r="AB522" s="3"/>
      <c r="AC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</row>
    <row r="523" spans="1:130" x14ac:dyDescent="0.15">
      <c r="A523" s="36"/>
      <c r="B523" s="14"/>
      <c r="C523" s="6"/>
      <c r="D523" s="12"/>
      <c r="E523" s="13"/>
      <c r="F523" s="13"/>
      <c r="G523" s="13"/>
      <c r="H523" s="13"/>
      <c r="I523" s="12"/>
      <c r="J523" s="30"/>
      <c r="K523" s="2"/>
      <c r="L523" s="15"/>
      <c r="M523" s="11"/>
      <c r="N523" s="11"/>
      <c r="O523" s="15"/>
      <c r="P523" s="13"/>
      <c r="Q523" s="19"/>
      <c r="R523" s="13"/>
      <c r="S523" s="4"/>
      <c r="T523" s="30"/>
      <c r="U523" s="3"/>
      <c r="V523" s="72">
        <f>[2]Plan1!$A593</f>
        <v>54151</v>
      </c>
      <c r="W523" s="72" t="str">
        <f>[2]Plan1!$C593</f>
        <v>Paixão de Cristo</v>
      </c>
      <c r="X523" s="65"/>
      <c r="Y523" s="1"/>
      <c r="Z523" s="3"/>
      <c r="AA523" s="3"/>
      <c r="AB523" s="3"/>
      <c r="AC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</row>
    <row r="524" spans="1:130" x14ac:dyDescent="0.15">
      <c r="A524" s="36"/>
      <c r="B524" s="14"/>
      <c r="C524" s="6"/>
      <c r="D524" s="12"/>
      <c r="E524" s="13"/>
      <c r="F524" s="13"/>
      <c r="G524" s="13"/>
      <c r="H524" s="13"/>
      <c r="I524" s="12"/>
      <c r="J524" s="30"/>
      <c r="K524" s="2"/>
      <c r="L524" s="15"/>
      <c r="M524" s="11"/>
      <c r="N524" s="11"/>
      <c r="O524" s="15"/>
      <c r="P524" s="13"/>
      <c r="Q524" s="19"/>
      <c r="R524" s="13"/>
      <c r="S524" s="4"/>
      <c r="T524" s="30"/>
      <c r="U524" s="3"/>
      <c r="V524" s="72">
        <f>[2]Plan1!$A594</f>
        <v>54169</v>
      </c>
      <c r="W524" s="72" t="str">
        <f>[2]Plan1!$C594</f>
        <v>Tiradentes</v>
      </c>
      <c r="X524" s="65"/>
      <c r="Y524" s="1"/>
      <c r="Z524" s="3"/>
      <c r="AA524" s="3"/>
      <c r="AB524" s="3"/>
      <c r="AC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</row>
    <row r="525" spans="1:130" x14ac:dyDescent="0.15">
      <c r="A525" s="36"/>
      <c r="B525" s="14"/>
      <c r="C525" s="6"/>
      <c r="D525" s="12"/>
      <c r="E525" s="13"/>
      <c r="F525" s="13"/>
      <c r="G525" s="13"/>
      <c r="H525" s="13"/>
      <c r="I525" s="12"/>
      <c r="J525" s="30"/>
      <c r="K525" s="2"/>
      <c r="L525" s="15"/>
      <c r="M525" s="11"/>
      <c r="N525" s="11"/>
      <c r="O525" s="15"/>
      <c r="P525" s="13"/>
      <c r="Q525" s="19"/>
      <c r="R525" s="13"/>
      <c r="S525" s="4"/>
      <c r="T525" s="30"/>
      <c r="U525" s="3"/>
      <c r="V525" s="72">
        <f>[2]Plan1!$A595</f>
        <v>54179</v>
      </c>
      <c r="W525" s="72" t="str">
        <f>[2]Plan1!$C595</f>
        <v>Dia do Trabalho</v>
      </c>
      <c r="X525" s="65"/>
      <c r="Y525" s="1"/>
      <c r="Z525" s="3"/>
      <c r="AA525" s="3"/>
      <c r="AB525" s="3"/>
      <c r="AC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</row>
    <row r="526" spans="1:130" x14ac:dyDescent="0.15">
      <c r="A526" s="36"/>
      <c r="B526" s="14"/>
      <c r="C526" s="6"/>
      <c r="D526" s="12"/>
      <c r="E526" s="13"/>
      <c r="F526" s="13"/>
      <c r="G526" s="13"/>
      <c r="H526" s="13"/>
      <c r="I526" s="12"/>
      <c r="J526" s="30"/>
      <c r="K526" s="2"/>
      <c r="L526" s="15"/>
      <c r="M526" s="11"/>
      <c r="N526" s="11"/>
      <c r="O526" s="15"/>
      <c r="P526" s="13"/>
      <c r="Q526" s="19"/>
      <c r="R526" s="13"/>
      <c r="S526" s="4"/>
      <c r="T526" s="30"/>
      <c r="U526" s="3"/>
      <c r="V526" s="72">
        <f>[2]Plan1!$A596</f>
        <v>54213</v>
      </c>
      <c r="W526" s="72" t="str">
        <f>[2]Plan1!$C596</f>
        <v>Corpus Christi</v>
      </c>
      <c r="X526" s="65"/>
      <c r="Y526" s="1"/>
      <c r="Z526" s="3"/>
      <c r="AA526" s="3"/>
      <c r="AB526" s="3"/>
      <c r="AC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</row>
    <row r="527" spans="1:130" x14ac:dyDescent="0.15">
      <c r="A527" s="36"/>
      <c r="B527" s="14"/>
      <c r="C527" s="6"/>
      <c r="D527" s="12"/>
      <c r="E527" s="13"/>
      <c r="F527" s="13"/>
      <c r="G527" s="13"/>
      <c r="H527" s="13"/>
      <c r="I527" s="12"/>
      <c r="J527" s="30"/>
      <c r="K527" s="2"/>
      <c r="L527" s="15"/>
      <c r="M527" s="11"/>
      <c r="N527" s="11"/>
      <c r="O527" s="15"/>
      <c r="P527" s="13"/>
      <c r="Q527" s="19"/>
      <c r="R527" s="13"/>
      <c r="S527" s="4"/>
      <c r="T527" s="30"/>
      <c r="U527" s="3"/>
      <c r="V527" s="72">
        <f>[2]Plan1!$A597</f>
        <v>54308</v>
      </c>
      <c r="W527" s="72" t="str">
        <f>[2]Plan1!$C597</f>
        <v>Independência do Brasil</v>
      </c>
      <c r="X527" s="65"/>
      <c r="Y527" s="1"/>
      <c r="Z527" s="3"/>
      <c r="AA527" s="3"/>
      <c r="AB527" s="3"/>
      <c r="AC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</row>
    <row r="528" spans="1:130" x14ac:dyDescent="0.15">
      <c r="A528" s="36"/>
      <c r="B528" s="14"/>
      <c r="C528" s="6"/>
      <c r="D528" s="12"/>
      <c r="E528" s="13"/>
      <c r="F528" s="13"/>
      <c r="G528" s="13"/>
      <c r="H528" s="13"/>
      <c r="I528" s="12"/>
      <c r="J528" s="30"/>
      <c r="K528" s="2"/>
      <c r="L528" s="15"/>
      <c r="M528" s="11"/>
      <c r="N528" s="11"/>
      <c r="O528" s="15"/>
      <c r="P528" s="13"/>
      <c r="Q528" s="19"/>
      <c r="R528" s="13"/>
      <c r="S528" s="4"/>
      <c r="T528" s="30"/>
      <c r="U528" s="3"/>
      <c r="V528" s="72">
        <f>[2]Plan1!$A598</f>
        <v>54343</v>
      </c>
      <c r="W528" s="72" t="str">
        <f>[2]Plan1!$C598</f>
        <v>Nossa Sr.a Aparecida - Padroeira do Brasil</v>
      </c>
      <c r="X528" s="65"/>
      <c r="Y528" s="1"/>
      <c r="Z528" s="3"/>
      <c r="AA528" s="3"/>
      <c r="AB528" s="3"/>
      <c r="AC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</row>
    <row r="529" spans="1:130" x14ac:dyDescent="0.15">
      <c r="A529" s="36"/>
      <c r="B529" s="14"/>
      <c r="C529" s="6"/>
      <c r="D529" s="12"/>
      <c r="E529" s="13"/>
      <c r="F529" s="13"/>
      <c r="G529" s="13"/>
      <c r="H529" s="13"/>
      <c r="I529" s="12"/>
      <c r="J529" s="30"/>
      <c r="K529" s="2"/>
      <c r="L529" s="15"/>
      <c r="M529" s="11"/>
      <c r="N529" s="11"/>
      <c r="O529" s="15"/>
      <c r="P529" s="13"/>
      <c r="Q529" s="19"/>
      <c r="R529" s="13"/>
      <c r="S529" s="4"/>
      <c r="T529" s="30"/>
      <c r="U529" s="3"/>
      <c r="V529" s="72">
        <f>[2]Plan1!$A599</f>
        <v>54364</v>
      </c>
      <c r="W529" s="72" t="str">
        <f>[2]Plan1!$C599</f>
        <v>Finados</v>
      </c>
      <c r="X529" s="65"/>
      <c r="Y529" s="1"/>
      <c r="Z529" s="3"/>
      <c r="AA529" s="3"/>
      <c r="AB529" s="3"/>
      <c r="AC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</row>
    <row r="530" spans="1:130" x14ac:dyDescent="0.15">
      <c r="A530" s="36"/>
      <c r="B530" s="14"/>
      <c r="C530" s="6"/>
      <c r="D530" s="12"/>
      <c r="E530" s="13"/>
      <c r="F530" s="13"/>
      <c r="G530" s="13"/>
      <c r="H530" s="13"/>
      <c r="I530" s="12"/>
      <c r="J530" s="30"/>
      <c r="K530" s="2"/>
      <c r="L530" s="15"/>
      <c r="M530" s="11"/>
      <c r="N530" s="11"/>
      <c r="O530" s="15"/>
      <c r="P530" s="13"/>
      <c r="Q530" s="19"/>
      <c r="R530" s="13"/>
      <c r="S530" s="4"/>
      <c r="T530" s="30"/>
      <c r="U530" s="3"/>
      <c r="V530" s="72">
        <f>[2]Plan1!$A600</f>
        <v>54377</v>
      </c>
      <c r="W530" s="72" t="str">
        <f>[2]Plan1!$C600</f>
        <v>Proclamação da República</v>
      </c>
      <c r="X530" s="65"/>
      <c r="Y530" s="1"/>
      <c r="Z530" s="3"/>
      <c r="AA530" s="3"/>
      <c r="AB530" s="3"/>
      <c r="AC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</row>
    <row r="531" spans="1:130" x14ac:dyDescent="0.15">
      <c r="A531" s="36"/>
      <c r="B531" s="14"/>
      <c r="C531" s="6"/>
      <c r="D531" s="12"/>
      <c r="E531" s="13"/>
      <c r="F531" s="13"/>
      <c r="G531" s="13"/>
      <c r="H531" s="13"/>
      <c r="I531" s="12"/>
      <c r="J531" s="30"/>
      <c r="K531" s="2"/>
      <c r="L531" s="15"/>
      <c r="M531" s="11"/>
      <c r="N531" s="11"/>
      <c r="O531" s="15"/>
      <c r="P531" s="13"/>
      <c r="Q531" s="19"/>
      <c r="R531" s="13"/>
      <c r="S531" s="4"/>
      <c r="T531" s="30"/>
      <c r="U531" s="3"/>
      <c r="V531" s="72">
        <f>[2]Plan1!$A601</f>
        <v>54382</v>
      </c>
      <c r="W531" s="72" t="str">
        <f>[2]Plan1!$C601</f>
        <v>Dia Nacional de Zumbi e da Consciência Negra</v>
      </c>
      <c r="X531" s="65"/>
      <c r="Y531" s="1"/>
      <c r="Z531" s="3"/>
      <c r="AA531" s="3"/>
      <c r="AB531" s="3"/>
      <c r="AC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</row>
    <row r="532" spans="1:130" x14ac:dyDescent="0.15">
      <c r="A532" s="36"/>
      <c r="B532" s="14"/>
      <c r="C532" s="6"/>
      <c r="D532" s="12"/>
      <c r="E532" s="13"/>
      <c r="F532" s="13"/>
      <c r="G532" s="13"/>
      <c r="H532" s="13"/>
      <c r="I532" s="12"/>
      <c r="J532" s="30"/>
      <c r="K532" s="2"/>
      <c r="L532" s="15"/>
      <c r="M532" s="11"/>
      <c r="N532" s="11"/>
      <c r="O532" s="15"/>
      <c r="P532" s="13"/>
      <c r="Q532" s="19"/>
      <c r="R532" s="13"/>
      <c r="S532" s="4"/>
      <c r="T532" s="30"/>
      <c r="U532" s="3"/>
      <c r="V532" s="72">
        <f>[2]Plan1!$A602</f>
        <v>54417</v>
      </c>
      <c r="W532" s="72" t="str">
        <f>[2]Plan1!$C602</f>
        <v>Natal</v>
      </c>
      <c r="X532" s="65"/>
      <c r="Y532" s="1"/>
      <c r="Z532" s="3"/>
      <c r="AA532" s="3"/>
      <c r="AB532" s="3"/>
      <c r="AC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</row>
    <row r="533" spans="1:130" x14ac:dyDescent="0.15">
      <c r="A533" s="36"/>
      <c r="B533" s="14"/>
      <c r="C533" s="6"/>
      <c r="D533" s="12"/>
      <c r="E533" s="13"/>
      <c r="F533" s="13"/>
      <c r="G533" s="13"/>
      <c r="H533" s="13"/>
      <c r="I533" s="12"/>
      <c r="J533" s="30"/>
      <c r="K533" s="2"/>
      <c r="L533" s="15"/>
      <c r="M533" s="11"/>
      <c r="N533" s="11"/>
      <c r="O533" s="15"/>
      <c r="P533" s="13"/>
      <c r="Q533" s="19"/>
      <c r="R533" s="13"/>
      <c r="S533" s="4"/>
      <c r="T533" s="30"/>
      <c r="U533" s="3"/>
      <c r="V533" s="72">
        <f>[2]Plan1!$A603</f>
        <v>54424</v>
      </c>
      <c r="W533" s="72" t="str">
        <f>[2]Plan1!$C603</f>
        <v>Confraternização Universal</v>
      </c>
      <c r="X533" s="65"/>
      <c r="Y533" s="1"/>
      <c r="Z533" s="3"/>
      <c r="AA533" s="3"/>
      <c r="AB533" s="3"/>
      <c r="AC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</row>
    <row r="534" spans="1:130" x14ac:dyDescent="0.15">
      <c r="A534" s="36"/>
      <c r="B534" s="14"/>
      <c r="C534" s="6"/>
      <c r="D534" s="12"/>
      <c r="E534" s="13"/>
      <c r="F534" s="13"/>
      <c r="G534" s="13"/>
      <c r="H534" s="13"/>
      <c r="I534" s="12"/>
      <c r="J534" s="30"/>
      <c r="K534" s="2"/>
      <c r="L534" s="15"/>
      <c r="M534" s="11"/>
      <c r="N534" s="11"/>
      <c r="O534" s="15"/>
      <c r="P534" s="13"/>
      <c r="Q534" s="19"/>
      <c r="R534" s="13"/>
      <c r="S534" s="4"/>
      <c r="T534" s="30"/>
      <c r="U534" s="3"/>
      <c r="V534" s="72">
        <f>[2]Plan1!$A604</f>
        <v>54483</v>
      </c>
      <c r="W534" s="72" t="str">
        <f>[2]Plan1!$C604</f>
        <v>Carnaval</v>
      </c>
      <c r="X534" s="65"/>
      <c r="Y534" s="1"/>
      <c r="Z534" s="3"/>
      <c r="AA534" s="3"/>
      <c r="AB534" s="3"/>
      <c r="AC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</row>
    <row r="535" spans="1:130" x14ac:dyDescent="0.15">
      <c r="A535" s="36"/>
      <c r="B535" s="14"/>
      <c r="C535" s="6"/>
      <c r="D535" s="12"/>
      <c r="E535" s="13"/>
      <c r="F535" s="13"/>
      <c r="G535" s="13"/>
      <c r="H535" s="13"/>
      <c r="I535" s="12"/>
      <c r="J535" s="30"/>
      <c r="K535" s="2"/>
      <c r="L535" s="15"/>
      <c r="M535" s="11"/>
      <c r="N535" s="11"/>
      <c r="O535" s="15"/>
      <c r="P535" s="13"/>
      <c r="Q535" s="19"/>
      <c r="R535" s="13"/>
      <c r="S535" s="4"/>
      <c r="T535" s="30"/>
      <c r="U535" s="3"/>
      <c r="V535" s="72">
        <f>[2]Plan1!$A605</f>
        <v>54484</v>
      </c>
      <c r="W535" s="72" t="str">
        <f>[2]Plan1!$C605</f>
        <v>Carnaval</v>
      </c>
      <c r="X535" s="65"/>
      <c r="Y535" s="1"/>
      <c r="Z535" s="3"/>
      <c r="AA535" s="3"/>
      <c r="AB535" s="3"/>
      <c r="AC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</row>
    <row r="536" spans="1:130" x14ac:dyDescent="0.15">
      <c r="A536" s="36"/>
      <c r="B536" s="14"/>
      <c r="C536" s="6"/>
      <c r="D536" s="12"/>
      <c r="E536" s="13"/>
      <c r="F536" s="13"/>
      <c r="G536" s="13"/>
      <c r="H536" s="13"/>
      <c r="I536" s="12"/>
      <c r="J536" s="30"/>
      <c r="K536" s="2"/>
      <c r="L536" s="15"/>
      <c r="M536" s="11"/>
      <c r="N536" s="11"/>
      <c r="O536" s="15"/>
      <c r="P536" s="13"/>
      <c r="Q536" s="19"/>
      <c r="R536" s="13"/>
      <c r="S536" s="4"/>
      <c r="T536" s="30"/>
      <c r="U536" s="3"/>
      <c r="V536" s="72">
        <f>[2]Plan1!$A606</f>
        <v>54529</v>
      </c>
      <c r="W536" s="72" t="str">
        <f>[2]Plan1!$C606</f>
        <v>Paixão de Cristo</v>
      </c>
      <c r="X536" s="65"/>
      <c r="Y536" s="1"/>
      <c r="Z536" s="3"/>
      <c r="AA536" s="3"/>
      <c r="AB536" s="3"/>
      <c r="AC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</row>
    <row r="537" spans="1:130" x14ac:dyDescent="0.15">
      <c r="A537" s="36"/>
      <c r="B537" s="14"/>
      <c r="C537" s="6"/>
      <c r="D537" s="12"/>
      <c r="E537" s="13"/>
      <c r="F537" s="13"/>
      <c r="G537" s="13"/>
      <c r="H537" s="13"/>
      <c r="I537" s="12"/>
      <c r="J537" s="30"/>
      <c r="K537" s="2"/>
      <c r="L537" s="15"/>
      <c r="M537" s="11"/>
      <c r="N537" s="11"/>
      <c r="O537" s="15"/>
      <c r="P537" s="13"/>
      <c r="Q537" s="19"/>
      <c r="R537" s="13"/>
      <c r="S537" s="4"/>
      <c r="T537" s="30"/>
      <c r="U537" s="3"/>
      <c r="V537" s="72">
        <f>[2]Plan1!$A607</f>
        <v>54534</v>
      </c>
      <c r="W537" s="72" t="str">
        <f>[2]Plan1!$C607</f>
        <v>Tiradentes</v>
      </c>
      <c r="X537" s="65"/>
      <c r="Y537" s="1"/>
      <c r="Z537" s="3"/>
      <c r="AA537" s="3"/>
      <c r="AB537" s="3"/>
      <c r="AC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</row>
    <row r="538" spans="1:130" x14ac:dyDescent="0.15">
      <c r="A538" s="36"/>
      <c r="B538" s="14"/>
      <c r="C538" s="6"/>
      <c r="D538" s="12"/>
      <c r="E538" s="13"/>
      <c r="F538" s="13"/>
      <c r="G538" s="13"/>
      <c r="H538" s="13"/>
      <c r="I538" s="12"/>
      <c r="J538" s="30"/>
      <c r="K538" s="2"/>
      <c r="L538" s="15"/>
      <c r="M538" s="11"/>
      <c r="N538" s="11"/>
      <c r="O538" s="15"/>
      <c r="P538" s="13"/>
      <c r="Q538" s="19"/>
      <c r="R538" s="13"/>
      <c r="S538" s="4"/>
      <c r="T538" s="30"/>
      <c r="U538" s="3"/>
      <c r="V538" s="72">
        <f>[2]Plan1!$A608</f>
        <v>54544</v>
      </c>
      <c r="W538" s="72" t="str">
        <f>[2]Plan1!$C608</f>
        <v>Dia do Trabalho</v>
      </c>
      <c r="X538" s="65"/>
      <c r="Y538" s="1"/>
      <c r="Z538" s="3"/>
      <c r="AA538" s="3"/>
      <c r="AB538" s="3"/>
      <c r="AC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</row>
    <row r="539" spans="1:130" x14ac:dyDescent="0.15">
      <c r="A539" s="36"/>
      <c r="B539" s="14"/>
      <c r="C539" s="6"/>
      <c r="D539" s="12"/>
      <c r="E539" s="13"/>
      <c r="F539" s="13"/>
      <c r="G539" s="13"/>
      <c r="H539" s="13"/>
      <c r="I539" s="12"/>
      <c r="J539" s="30"/>
      <c r="K539" s="2"/>
      <c r="L539" s="15"/>
      <c r="M539" s="11"/>
      <c r="N539" s="11"/>
      <c r="O539" s="15"/>
      <c r="P539" s="13"/>
      <c r="Q539" s="19"/>
      <c r="R539" s="13"/>
      <c r="S539" s="4"/>
      <c r="T539" s="30"/>
      <c r="U539" s="3"/>
      <c r="V539" s="72">
        <f>[2]Plan1!$A609</f>
        <v>54591</v>
      </c>
      <c r="W539" s="72" t="str">
        <f>[2]Plan1!$C609</f>
        <v>Corpus Christi</v>
      </c>
      <c r="X539" s="65"/>
      <c r="Y539" s="1"/>
      <c r="Z539" s="3"/>
      <c r="AA539" s="3"/>
      <c r="AB539" s="3"/>
      <c r="AC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</row>
    <row r="540" spans="1:130" x14ac:dyDescent="0.15">
      <c r="A540" s="36"/>
      <c r="B540" s="14"/>
      <c r="C540" s="6"/>
      <c r="D540" s="12"/>
      <c r="E540" s="13"/>
      <c r="F540" s="13"/>
      <c r="G540" s="13"/>
      <c r="H540" s="13"/>
      <c r="I540" s="12"/>
      <c r="J540" s="30"/>
      <c r="K540" s="2"/>
      <c r="L540" s="15"/>
      <c r="M540" s="11"/>
      <c r="N540" s="11"/>
      <c r="O540" s="15"/>
      <c r="P540" s="13"/>
      <c r="Q540" s="19"/>
      <c r="R540" s="13"/>
      <c r="S540" s="4"/>
      <c r="T540" s="30"/>
      <c r="U540" s="3"/>
      <c r="V540" s="72">
        <f>[2]Plan1!$A610</f>
        <v>54673</v>
      </c>
      <c r="W540" s="72" t="str">
        <f>[2]Plan1!$C610</f>
        <v>Independência do Brasil</v>
      </c>
      <c r="X540" s="65"/>
      <c r="Y540" s="1"/>
      <c r="Z540" s="3"/>
      <c r="AA540" s="3"/>
      <c r="AB540" s="3"/>
      <c r="AC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</row>
    <row r="541" spans="1:130" x14ac:dyDescent="0.15">
      <c r="A541" s="36"/>
      <c r="B541" s="14"/>
      <c r="C541" s="6"/>
      <c r="D541" s="12"/>
      <c r="E541" s="13"/>
      <c r="F541" s="13"/>
      <c r="G541" s="13"/>
      <c r="H541" s="13"/>
      <c r="I541" s="12"/>
      <c r="J541" s="30"/>
      <c r="K541" s="2"/>
      <c r="L541" s="15"/>
      <c r="M541" s="11"/>
      <c r="N541" s="11"/>
      <c r="O541" s="15"/>
      <c r="P541" s="13"/>
      <c r="Q541" s="19"/>
      <c r="R541" s="13"/>
      <c r="S541" s="4"/>
      <c r="T541" s="30"/>
      <c r="U541" s="3"/>
      <c r="V541" s="72">
        <f>[2]Plan1!$A611</f>
        <v>54708</v>
      </c>
      <c r="W541" s="72" t="str">
        <f>[2]Plan1!$C611</f>
        <v>Nossa Sr.a Aparecida - Padroeira do Brasil</v>
      </c>
      <c r="X541" s="65"/>
      <c r="Y541" s="1"/>
      <c r="Z541" s="3"/>
      <c r="AA541" s="3"/>
      <c r="AB541" s="3"/>
      <c r="AC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</row>
    <row r="542" spans="1:130" x14ac:dyDescent="0.15">
      <c r="A542" s="36"/>
      <c r="B542" s="14"/>
      <c r="C542" s="6"/>
      <c r="D542" s="12"/>
      <c r="E542" s="13"/>
      <c r="F542" s="13"/>
      <c r="G542" s="13"/>
      <c r="H542" s="13"/>
      <c r="I542" s="12"/>
      <c r="J542" s="30"/>
      <c r="K542" s="2"/>
      <c r="L542" s="15"/>
      <c r="M542" s="11"/>
      <c r="N542" s="11"/>
      <c r="O542" s="15"/>
      <c r="P542" s="13"/>
      <c r="Q542" s="19"/>
      <c r="R542" s="13"/>
      <c r="S542" s="4"/>
      <c r="T542" s="30"/>
      <c r="U542" s="3"/>
      <c r="V542" s="72">
        <f>[2]Plan1!$A612</f>
        <v>54729</v>
      </c>
      <c r="W542" s="72" t="str">
        <f>[2]Plan1!$C612</f>
        <v>Finados</v>
      </c>
      <c r="X542" s="65"/>
      <c r="Y542" s="1"/>
      <c r="Z542" s="3"/>
      <c r="AA542" s="3"/>
      <c r="AB542" s="3"/>
      <c r="AC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</row>
    <row r="543" spans="1:130" x14ac:dyDescent="0.15">
      <c r="A543" s="36"/>
      <c r="B543" s="14"/>
      <c r="C543" s="6"/>
      <c r="D543" s="12"/>
      <c r="E543" s="13"/>
      <c r="F543" s="13"/>
      <c r="G543" s="13"/>
      <c r="H543" s="13"/>
      <c r="I543" s="12"/>
      <c r="J543" s="30"/>
      <c r="K543" s="2"/>
      <c r="L543" s="15"/>
      <c r="M543" s="11"/>
      <c r="N543" s="11"/>
      <c r="O543" s="15"/>
      <c r="P543" s="13"/>
      <c r="Q543" s="19"/>
      <c r="R543" s="13"/>
      <c r="S543" s="4"/>
      <c r="T543" s="30"/>
      <c r="U543" s="3"/>
      <c r="V543" s="72">
        <f>[2]Plan1!$A613</f>
        <v>54742</v>
      </c>
      <c r="W543" s="72" t="str">
        <f>[2]Plan1!$C613</f>
        <v>Proclamação da República</v>
      </c>
      <c r="X543" s="65"/>
      <c r="Y543" s="1"/>
      <c r="Z543" s="3"/>
      <c r="AA543" s="3"/>
      <c r="AB543" s="3"/>
      <c r="AC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</row>
    <row r="544" spans="1:130" x14ac:dyDescent="0.15">
      <c r="A544" s="36"/>
      <c r="B544" s="14"/>
      <c r="C544" s="6"/>
      <c r="D544" s="12"/>
      <c r="E544" s="13"/>
      <c r="F544" s="13"/>
      <c r="G544" s="13"/>
      <c r="H544" s="13"/>
      <c r="I544" s="12"/>
      <c r="J544" s="30"/>
      <c r="K544" s="2"/>
      <c r="L544" s="15"/>
      <c r="M544" s="11"/>
      <c r="N544" s="11"/>
      <c r="O544" s="15"/>
      <c r="P544" s="13"/>
      <c r="Q544" s="19"/>
      <c r="R544" s="13"/>
      <c r="S544" s="4"/>
      <c r="T544" s="30"/>
      <c r="U544" s="3"/>
      <c r="V544" s="72">
        <f>[2]Plan1!$A614</f>
        <v>54747</v>
      </c>
      <c r="W544" s="72" t="str">
        <f>[2]Plan1!$C614</f>
        <v>Dia Nacional de Zumbi e da Consciência Negra</v>
      </c>
      <c r="X544" s="65"/>
      <c r="Y544" s="1"/>
      <c r="Z544" s="3"/>
      <c r="AA544" s="3"/>
      <c r="AB544" s="3"/>
      <c r="AC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</row>
    <row r="545" spans="1:130" x14ac:dyDescent="0.15">
      <c r="A545" s="36"/>
      <c r="B545" s="14"/>
      <c r="C545" s="6"/>
      <c r="D545" s="12"/>
      <c r="E545" s="13"/>
      <c r="F545" s="13"/>
      <c r="G545" s="13"/>
      <c r="H545" s="13"/>
      <c r="I545" s="12"/>
      <c r="J545" s="30"/>
      <c r="K545" s="2"/>
      <c r="L545" s="15"/>
      <c r="M545" s="11"/>
      <c r="N545" s="11"/>
      <c r="O545" s="15"/>
      <c r="P545" s="13"/>
      <c r="Q545" s="19"/>
      <c r="R545" s="13"/>
      <c r="S545" s="4"/>
      <c r="T545" s="30"/>
      <c r="U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</row>
    <row r="546" spans="1:130" x14ac:dyDescent="0.15">
      <c r="A546" s="36"/>
      <c r="B546" s="14"/>
      <c r="C546" s="6"/>
      <c r="D546" s="12"/>
      <c r="E546" s="13"/>
      <c r="F546" s="13"/>
      <c r="G546" s="13"/>
      <c r="H546" s="13"/>
      <c r="I546" s="12"/>
      <c r="J546" s="30"/>
      <c r="K546" s="2"/>
      <c r="L546" s="15"/>
      <c r="M546" s="11"/>
      <c r="N546" s="11"/>
      <c r="O546" s="15"/>
      <c r="P546" s="13"/>
      <c r="Q546" s="19"/>
      <c r="R546" s="13"/>
      <c r="S546" s="4"/>
      <c r="T546" s="30"/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</row>
    <row r="547" spans="1:130" x14ac:dyDescent="0.15">
      <c r="A547" s="36"/>
      <c r="B547" s="14"/>
      <c r="C547" s="6"/>
      <c r="D547" s="12"/>
      <c r="E547" s="13"/>
      <c r="F547" s="13"/>
      <c r="G547" s="13"/>
      <c r="H547" s="13"/>
      <c r="I547" s="12"/>
      <c r="J547" s="30"/>
      <c r="K547" s="2"/>
      <c r="L547" s="15"/>
      <c r="M547" s="11"/>
      <c r="N547" s="11"/>
      <c r="O547" s="15"/>
      <c r="P547" s="13"/>
      <c r="Q547" s="19"/>
      <c r="R547" s="13"/>
      <c r="S547" s="4"/>
      <c r="T547" s="30"/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</row>
    <row r="548" spans="1:130" x14ac:dyDescent="0.15">
      <c r="A548" s="36"/>
      <c r="B548" s="14"/>
      <c r="C548" s="6"/>
      <c r="D548" s="12"/>
      <c r="E548" s="13"/>
      <c r="F548" s="13"/>
      <c r="G548" s="13"/>
      <c r="H548" s="13"/>
      <c r="I548" s="12"/>
      <c r="J548" s="30"/>
      <c r="K548" s="2"/>
      <c r="L548" s="15"/>
      <c r="M548" s="11"/>
      <c r="N548" s="11"/>
      <c r="O548" s="15"/>
      <c r="P548" s="13"/>
      <c r="Q548" s="19"/>
      <c r="R548" s="13"/>
      <c r="S548" s="4"/>
      <c r="T548" s="30"/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</row>
    <row r="549" spans="1:130" x14ac:dyDescent="0.15">
      <c r="A549" s="36"/>
      <c r="B549" s="14"/>
      <c r="C549" s="6"/>
      <c r="D549" s="12"/>
      <c r="E549" s="13"/>
      <c r="F549" s="13"/>
      <c r="G549" s="13"/>
      <c r="H549" s="13"/>
      <c r="I549" s="12"/>
      <c r="J549" s="30"/>
      <c r="K549" s="2"/>
      <c r="L549" s="15"/>
      <c r="M549" s="11"/>
      <c r="N549" s="11"/>
      <c r="O549" s="15"/>
      <c r="P549" s="13"/>
      <c r="Q549" s="19"/>
      <c r="R549" s="13"/>
      <c r="S549" s="4"/>
      <c r="T549" s="30"/>
      <c r="U549" s="3"/>
      <c r="V549" s="3"/>
      <c r="X549" s="3"/>
      <c r="Y549" s="1"/>
      <c r="Z549" s="3"/>
      <c r="AA549" s="3"/>
      <c r="AB549" s="3"/>
      <c r="AC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</row>
    <row r="550" spans="1:130" x14ac:dyDescent="0.15">
      <c r="A550" s="36"/>
      <c r="B550" s="14"/>
      <c r="C550" s="6"/>
      <c r="D550" s="12"/>
      <c r="E550" s="13"/>
      <c r="F550" s="13"/>
      <c r="G550" s="13"/>
      <c r="H550" s="13"/>
      <c r="I550" s="12"/>
      <c r="J550" s="30"/>
      <c r="K550" s="2"/>
      <c r="L550" s="15"/>
      <c r="M550" s="11"/>
      <c r="N550" s="11"/>
      <c r="O550" s="15"/>
      <c r="P550" s="13"/>
      <c r="Q550" s="19"/>
      <c r="R550" s="13"/>
      <c r="S550" s="4"/>
      <c r="T550" s="30"/>
      <c r="U550" s="3"/>
      <c r="V550" s="3"/>
      <c r="X550" s="3"/>
      <c r="Y550" s="1"/>
      <c r="Z550" s="3"/>
      <c r="AA550" s="3"/>
      <c r="AB550" s="3"/>
      <c r="AC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</row>
    <row r="551" spans="1:130" x14ac:dyDescent="0.15">
      <c r="A551" s="36"/>
      <c r="B551" s="14"/>
      <c r="C551" s="6"/>
      <c r="D551" s="12"/>
      <c r="E551" s="13"/>
      <c r="F551" s="13"/>
      <c r="G551" s="13"/>
      <c r="H551" s="13"/>
      <c r="I551" s="12"/>
      <c r="J551" s="30"/>
      <c r="K551" s="2"/>
      <c r="L551" s="15"/>
      <c r="M551" s="11"/>
      <c r="N551" s="11"/>
      <c r="O551" s="15"/>
      <c r="P551" s="13"/>
      <c r="Q551" s="19"/>
      <c r="R551" s="13"/>
      <c r="S551" s="4"/>
      <c r="T551" s="30"/>
      <c r="U551" s="3"/>
      <c r="V551" s="3"/>
      <c r="X551" s="3"/>
      <c r="Y551" s="1"/>
      <c r="Z551" s="3"/>
      <c r="AA551" s="3"/>
      <c r="AB551" s="3"/>
      <c r="AC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</row>
    <row r="552" spans="1:130" x14ac:dyDescent="0.15">
      <c r="A552" s="36"/>
      <c r="B552" s="14"/>
      <c r="C552" s="6"/>
      <c r="D552" s="12"/>
      <c r="E552" s="13"/>
      <c r="F552" s="13"/>
      <c r="G552" s="13"/>
      <c r="H552" s="13"/>
      <c r="I552" s="12"/>
      <c r="J552" s="30"/>
      <c r="K552" s="2"/>
      <c r="L552" s="15"/>
      <c r="M552" s="11"/>
      <c r="N552" s="11"/>
      <c r="O552" s="15"/>
      <c r="P552" s="13"/>
      <c r="Q552" s="19"/>
      <c r="R552" s="13"/>
      <c r="S552" s="4"/>
      <c r="T552" s="30"/>
      <c r="U552" s="3"/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</row>
    <row r="553" spans="1:130" x14ac:dyDescent="0.15">
      <c r="A553" s="36"/>
      <c r="B553" s="14"/>
      <c r="C553" s="6"/>
      <c r="D553" s="12"/>
      <c r="E553" s="13"/>
      <c r="F553" s="13"/>
      <c r="G553" s="13"/>
      <c r="H553" s="13"/>
      <c r="I553" s="12"/>
      <c r="J553" s="30"/>
      <c r="K553" s="2"/>
      <c r="L553" s="15"/>
      <c r="M553" s="11"/>
      <c r="N553" s="11"/>
      <c r="O553" s="15"/>
      <c r="P553" s="13"/>
      <c r="Q553" s="19"/>
      <c r="R553" s="13"/>
      <c r="S553" s="4"/>
      <c r="T553" s="30"/>
      <c r="U553" s="3"/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</row>
    <row r="554" spans="1:130" x14ac:dyDescent="0.15">
      <c r="A554" s="36"/>
      <c r="B554" s="14"/>
      <c r="C554" s="6"/>
      <c r="D554" s="12"/>
      <c r="E554" s="13"/>
      <c r="F554" s="13"/>
      <c r="G554" s="13"/>
      <c r="H554" s="13"/>
      <c r="I554" s="12"/>
      <c r="J554" s="30"/>
      <c r="K554" s="2"/>
      <c r="L554" s="15"/>
      <c r="M554" s="11"/>
      <c r="N554" s="11"/>
      <c r="O554" s="15"/>
      <c r="P554" s="13"/>
      <c r="Q554" s="19"/>
      <c r="R554" s="13"/>
      <c r="S554" s="4"/>
      <c r="T554" s="30"/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</row>
    <row r="555" spans="1:130" x14ac:dyDescent="0.15">
      <c r="A555" s="36"/>
      <c r="B555" s="14"/>
      <c r="C555" s="6"/>
      <c r="D555" s="12"/>
      <c r="E555" s="13"/>
      <c r="F555" s="13"/>
      <c r="G555" s="13"/>
      <c r="H555" s="13"/>
      <c r="I555" s="12"/>
      <c r="J555" s="30"/>
      <c r="K555" s="2"/>
      <c r="L555" s="15"/>
      <c r="M555" s="11"/>
      <c r="N555" s="11"/>
      <c r="O555" s="15"/>
      <c r="P555" s="13"/>
      <c r="Q555" s="19"/>
      <c r="R555" s="13"/>
      <c r="S555" s="4"/>
      <c r="T555" s="30"/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</row>
    <row r="556" spans="1:130" x14ac:dyDescent="0.15">
      <c r="A556" s="36"/>
      <c r="B556" s="14"/>
      <c r="C556" s="6"/>
      <c r="D556" s="12"/>
      <c r="E556" s="13"/>
      <c r="F556" s="13"/>
      <c r="G556" s="13"/>
      <c r="H556" s="13"/>
      <c r="I556" s="12"/>
      <c r="J556" s="30"/>
      <c r="K556" s="2"/>
      <c r="L556" s="15"/>
      <c r="M556" s="11"/>
      <c r="N556" s="11"/>
      <c r="O556" s="15"/>
      <c r="P556" s="13"/>
      <c r="Q556" s="19"/>
      <c r="R556" s="13"/>
      <c r="S556" s="4"/>
      <c r="T556" s="30"/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</row>
    <row r="557" spans="1:130" x14ac:dyDescent="0.15">
      <c r="A557" s="36"/>
      <c r="B557" s="14"/>
      <c r="C557" s="6"/>
      <c r="D557" s="12"/>
      <c r="E557" s="13"/>
      <c r="F557" s="13"/>
      <c r="G557" s="13"/>
      <c r="H557" s="13"/>
      <c r="I557" s="12"/>
      <c r="J557" s="30"/>
      <c r="K557" s="2"/>
      <c r="L557" s="15"/>
      <c r="M557" s="11"/>
      <c r="N557" s="11"/>
      <c r="O557" s="15"/>
      <c r="P557" s="13"/>
      <c r="Q557" s="19"/>
      <c r="R557" s="13"/>
      <c r="S557" s="4"/>
      <c r="T557" s="30"/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</row>
    <row r="558" spans="1:130" x14ac:dyDescent="0.15">
      <c r="A558" s="36"/>
      <c r="B558" s="14"/>
      <c r="C558" s="6"/>
      <c r="D558" s="12"/>
      <c r="E558" s="13"/>
      <c r="F558" s="13"/>
      <c r="G558" s="13"/>
      <c r="H558" s="13"/>
      <c r="I558" s="12"/>
      <c r="J558" s="30"/>
      <c r="K558" s="2"/>
      <c r="L558" s="15"/>
      <c r="M558" s="11"/>
      <c r="N558" s="11"/>
      <c r="O558" s="15"/>
      <c r="P558" s="13"/>
      <c r="Q558" s="19"/>
      <c r="R558" s="13"/>
      <c r="S558" s="4"/>
      <c r="T558" s="30"/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</row>
    <row r="559" spans="1:130" x14ac:dyDescent="0.15">
      <c r="A559" s="36"/>
      <c r="B559" s="14"/>
      <c r="C559" s="6"/>
      <c r="D559" s="12"/>
      <c r="E559" s="13"/>
      <c r="F559" s="13"/>
      <c r="G559" s="13"/>
      <c r="H559" s="13"/>
      <c r="I559" s="12"/>
      <c r="J559" s="30"/>
      <c r="K559" s="2"/>
      <c r="L559" s="15"/>
      <c r="M559" s="11"/>
      <c r="N559" s="11"/>
      <c r="O559" s="15"/>
      <c r="P559" s="13"/>
      <c r="Q559" s="19"/>
      <c r="R559" s="13"/>
      <c r="S559" s="4"/>
      <c r="T559" s="30"/>
      <c r="U559" s="20"/>
      <c r="V559" s="3"/>
      <c r="X559" s="3"/>
      <c r="Y559" s="1"/>
      <c r="Z559" s="3"/>
      <c r="AA559" s="3"/>
      <c r="AB559" s="3"/>
      <c r="AC559" s="3"/>
      <c r="AD559" s="20"/>
      <c r="AE559" s="21"/>
      <c r="AF559" s="20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</row>
    <row r="560" spans="1:130" x14ac:dyDescent="0.15">
      <c r="A560" s="36"/>
      <c r="B560" s="14"/>
      <c r="C560" s="6"/>
      <c r="D560" s="12"/>
      <c r="E560" s="13"/>
      <c r="F560" s="13"/>
      <c r="G560" s="13"/>
      <c r="H560" s="13"/>
      <c r="I560" s="12"/>
      <c r="J560" s="30"/>
      <c r="K560" s="2"/>
      <c r="L560" s="15"/>
      <c r="M560" s="11"/>
      <c r="N560" s="11"/>
      <c r="O560" s="15"/>
      <c r="P560" s="13"/>
      <c r="Q560" s="19"/>
      <c r="R560" s="13"/>
      <c r="S560" s="4"/>
      <c r="T560" s="30"/>
      <c r="U560" s="20"/>
      <c r="V560" s="3"/>
      <c r="X560" s="3"/>
      <c r="Y560" s="1"/>
      <c r="Z560" s="3"/>
      <c r="AA560" s="3"/>
      <c r="AB560" s="3"/>
      <c r="AC560" s="3"/>
      <c r="AD560" s="20"/>
      <c r="AE560" s="21"/>
      <c r="AF560" s="20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</row>
    <row r="561" spans="1:130" x14ac:dyDescent="0.15">
      <c r="A561" s="36"/>
      <c r="B561" s="14"/>
      <c r="C561" s="6"/>
      <c r="D561" s="12"/>
      <c r="E561" s="13"/>
      <c r="F561" s="13"/>
      <c r="G561" s="13"/>
      <c r="H561" s="13"/>
      <c r="I561" s="12"/>
      <c r="J561" s="30"/>
      <c r="K561" s="2"/>
      <c r="L561" s="15"/>
      <c r="M561" s="11"/>
      <c r="N561" s="11"/>
      <c r="O561" s="15"/>
      <c r="P561" s="13"/>
      <c r="Q561" s="19"/>
      <c r="R561" s="13"/>
      <c r="S561" s="4"/>
      <c r="T561" s="30"/>
      <c r="U561" s="3"/>
      <c r="V561" s="3"/>
      <c r="X561" s="3"/>
      <c r="Y561" s="1"/>
      <c r="Z561" s="3"/>
      <c r="AA561" s="3"/>
      <c r="AB561" s="3"/>
      <c r="AC561" s="3"/>
      <c r="AD561" s="3"/>
      <c r="AE561" s="10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</row>
    <row r="562" spans="1:130" x14ac:dyDescent="0.15">
      <c r="A562" s="36"/>
      <c r="B562" s="14"/>
      <c r="C562" s="6"/>
      <c r="D562" s="12"/>
      <c r="E562" s="13"/>
      <c r="F562" s="13"/>
      <c r="G562" s="13"/>
      <c r="H562" s="13"/>
      <c r="I562" s="12"/>
      <c r="J562" s="30"/>
      <c r="K562" s="2"/>
      <c r="L562" s="15"/>
      <c r="M562" s="11"/>
      <c r="N562" s="11"/>
      <c r="O562" s="15"/>
      <c r="P562" s="13"/>
      <c r="Q562" s="19"/>
      <c r="R562" s="13"/>
      <c r="S562" s="4"/>
      <c r="T562" s="30"/>
      <c r="U562" s="3"/>
      <c r="V562" s="3"/>
      <c r="X562" s="3"/>
      <c r="Y562" s="1"/>
      <c r="Z562" s="3"/>
      <c r="AA562" s="3"/>
      <c r="AB562" s="3"/>
      <c r="AC562" s="3"/>
      <c r="AD562" s="3"/>
      <c r="AE562" s="10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</row>
    <row r="563" spans="1:130" x14ac:dyDescent="0.15">
      <c r="A563" s="36"/>
      <c r="B563" s="14"/>
      <c r="C563" s="6"/>
      <c r="D563" s="12"/>
      <c r="E563" s="13"/>
      <c r="F563" s="13"/>
      <c r="G563" s="13"/>
      <c r="H563" s="13"/>
      <c r="I563" s="12"/>
      <c r="J563" s="30"/>
      <c r="K563" s="2"/>
      <c r="L563" s="15"/>
      <c r="M563" s="11"/>
      <c r="N563" s="11"/>
      <c r="O563" s="15"/>
      <c r="P563" s="13"/>
      <c r="Q563" s="19"/>
      <c r="R563" s="13"/>
      <c r="S563" s="4"/>
      <c r="T563" s="30"/>
      <c r="U563" s="3"/>
      <c r="V563" s="3"/>
      <c r="X563" s="3"/>
      <c r="Y563" s="1"/>
      <c r="Z563" s="3"/>
      <c r="AA563" s="3"/>
      <c r="AB563" s="3"/>
      <c r="AC563" s="3"/>
      <c r="AD563" s="3"/>
      <c r="AE563" s="10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</row>
    <row r="564" spans="1:130" x14ac:dyDescent="0.15">
      <c r="A564" s="36"/>
      <c r="B564" s="14"/>
      <c r="C564" s="6"/>
      <c r="D564" s="12"/>
      <c r="E564" s="13"/>
      <c r="F564" s="13"/>
      <c r="G564" s="13"/>
      <c r="H564" s="13"/>
      <c r="I564" s="12"/>
      <c r="J564" s="30"/>
      <c r="K564" s="2"/>
      <c r="L564" s="15"/>
      <c r="M564" s="11"/>
      <c r="N564" s="11"/>
      <c r="O564" s="15"/>
      <c r="P564" s="13"/>
      <c r="Q564" s="19"/>
      <c r="R564" s="13"/>
      <c r="S564" s="4"/>
      <c r="T564" s="30"/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</row>
    <row r="565" spans="1:130" x14ac:dyDescent="0.15">
      <c r="A565" s="36"/>
      <c r="B565" s="14"/>
      <c r="C565" s="6"/>
      <c r="D565" s="12"/>
      <c r="E565" s="13"/>
      <c r="F565" s="13"/>
      <c r="G565" s="13"/>
      <c r="H565" s="13"/>
      <c r="I565" s="12"/>
      <c r="J565" s="30"/>
      <c r="K565" s="2"/>
      <c r="L565" s="15"/>
      <c r="M565" s="11"/>
      <c r="N565" s="11"/>
      <c r="O565" s="15"/>
      <c r="P565" s="13"/>
      <c r="Q565" s="19"/>
      <c r="R565" s="13"/>
      <c r="S565" s="4"/>
      <c r="T565" s="30"/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</row>
    <row r="566" spans="1:130" x14ac:dyDescent="0.15">
      <c r="A566" s="36"/>
      <c r="B566" s="14"/>
      <c r="C566" s="6"/>
      <c r="D566" s="12"/>
      <c r="E566" s="13"/>
      <c r="F566" s="13"/>
      <c r="G566" s="13"/>
      <c r="H566" s="13"/>
      <c r="I566" s="12"/>
      <c r="J566" s="30"/>
      <c r="K566" s="2"/>
      <c r="L566" s="15"/>
      <c r="M566" s="11"/>
      <c r="N566" s="11"/>
      <c r="O566" s="15"/>
      <c r="P566" s="13"/>
      <c r="Q566" s="19"/>
      <c r="R566" s="13"/>
      <c r="S566" s="4"/>
      <c r="T566" s="30"/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</row>
    <row r="567" spans="1:130" x14ac:dyDescent="0.15">
      <c r="A567" s="36"/>
      <c r="B567" s="14"/>
      <c r="C567" s="6"/>
      <c r="D567" s="12"/>
      <c r="E567" s="13"/>
      <c r="F567" s="13"/>
      <c r="G567" s="13"/>
      <c r="H567" s="13"/>
      <c r="I567" s="12"/>
      <c r="J567" s="30"/>
      <c r="K567" s="2"/>
      <c r="L567" s="15"/>
      <c r="M567" s="11"/>
      <c r="N567" s="11"/>
      <c r="O567" s="15"/>
      <c r="P567" s="13"/>
      <c r="Q567" s="19"/>
      <c r="R567" s="13"/>
      <c r="S567" s="4"/>
      <c r="T567" s="30"/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</row>
    <row r="568" spans="1:130" x14ac:dyDescent="0.15">
      <c r="A568" s="36"/>
      <c r="B568" s="14"/>
      <c r="C568" s="6"/>
      <c r="D568" s="12"/>
      <c r="E568" s="13"/>
      <c r="F568" s="13"/>
      <c r="G568" s="13"/>
      <c r="H568" s="13"/>
      <c r="I568" s="12"/>
      <c r="J568" s="30"/>
      <c r="K568" s="2"/>
      <c r="L568" s="15"/>
      <c r="M568" s="11"/>
      <c r="N568" s="11"/>
      <c r="O568" s="15"/>
      <c r="P568" s="13"/>
      <c r="Q568" s="19"/>
      <c r="R568" s="13"/>
      <c r="S568" s="4"/>
      <c r="T568" s="30"/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</row>
    <row r="569" spans="1:130" x14ac:dyDescent="0.15">
      <c r="A569" s="36"/>
      <c r="B569" s="14"/>
      <c r="C569" s="6"/>
      <c r="D569" s="12"/>
      <c r="E569" s="13"/>
      <c r="F569" s="13"/>
      <c r="G569" s="13"/>
      <c r="H569" s="13"/>
      <c r="I569" s="12"/>
      <c r="J569" s="30"/>
      <c r="K569" s="2"/>
      <c r="L569" s="15"/>
      <c r="M569" s="11"/>
      <c r="N569" s="11"/>
      <c r="O569" s="15"/>
      <c r="P569" s="13"/>
      <c r="Q569" s="19"/>
      <c r="R569" s="13"/>
      <c r="S569" s="4"/>
      <c r="T569" s="30"/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</row>
    <row r="570" spans="1:130" x14ac:dyDescent="0.15">
      <c r="A570" s="36"/>
      <c r="B570" s="14"/>
      <c r="C570" s="6"/>
      <c r="D570" s="12"/>
      <c r="E570" s="13"/>
      <c r="F570" s="13"/>
      <c r="G570" s="13"/>
      <c r="H570" s="13"/>
      <c r="I570" s="12"/>
      <c r="J570" s="30"/>
      <c r="K570" s="2"/>
      <c r="L570" s="15"/>
      <c r="M570" s="11"/>
      <c r="N570" s="11"/>
      <c r="O570" s="15"/>
      <c r="P570" s="13"/>
      <c r="Q570" s="19"/>
      <c r="R570" s="13"/>
      <c r="S570" s="4"/>
      <c r="T570" s="30"/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</row>
    <row r="571" spans="1:130" x14ac:dyDescent="0.15">
      <c r="A571" s="36"/>
      <c r="B571" s="14"/>
      <c r="C571" s="6"/>
      <c r="D571" s="12"/>
      <c r="E571" s="13"/>
      <c r="F571" s="13"/>
      <c r="G571" s="13"/>
      <c r="H571" s="13"/>
      <c r="I571" s="12"/>
      <c r="J571" s="30"/>
      <c r="K571" s="2"/>
      <c r="L571" s="15"/>
      <c r="M571" s="11"/>
      <c r="N571" s="11"/>
      <c r="O571" s="15"/>
      <c r="P571" s="13"/>
      <c r="Q571" s="19"/>
      <c r="R571" s="13"/>
      <c r="S571" s="4"/>
      <c r="T571" s="30"/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</row>
    <row r="572" spans="1:130" x14ac:dyDescent="0.15">
      <c r="A572" s="36"/>
      <c r="B572" s="14"/>
      <c r="C572" s="6"/>
      <c r="D572" s="12"/>
      <c r="E572" s="13"/>
      <c r="F572" s="13"/>
      <c r="G572" s="13"/>
      <c r="H572" s="13"/>
      <c r="I572" s="12"/>
      <c r="J572" s="30"/>
      <c r="K572" s="2"/>
      <c r="L572" s="15"/>
      <c r="M572" s="11"/>
      <c r="N572" s="11"/>
      <c r="O572" s="15"/>
      <c r="P572" s="13"/>
      <c r="Q572" s="19"/>
      <c r="R572" s="13"/>
      <c r="S572" s="4"/>
      <c r="T572" s="30"/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</row>
    <row r="573" spans="1:130" x14ac:dyDescent="0.15">
      <c r="A573" s="36"/>
      <c r="B573" s="14"/>
      <c r="C573" s="6"/>
      <c r="D573" s="12"/>
      <c r="E573" s="13"/>
      <c r="F573" s="13"/>
      <c r="G573" s="13"/>
      <c r="H573" s="13"/>
      <c r="I573" s="12"/>
      <c r="J573" s="30"/>
      <c r="K573" s="2"/>
      <c r="L573" s="15"/>
      <c r="M573" s="11"/>
      <c r="N573" s="11"/>
      <c r="O573" s="15"/>
      <c r="P573" s="13"/>
      <c r="Q573" s="19"/>
      <c r="R573" s="13"/>
      <c r="S573" s="4"/>
      <c r="T573" s="30"/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</row>
    <row r="574" spans="1:130" x14ac:dyDescent="0.15">
      <c r="A574" s="36"/>
      <c r="B574" s="14"/>
      <c r="C574" s="6"/>
      <c r="D574" s="12"/>
      <c r="E574" s="13"/>
      <c r="F574" s="13"/>
      <c r="G574" s="13"/>
      <c r="H574" s="13"/>
      <c r="I574" s="12"/>
      <c r="J574" s="30"/>
      <c r="K574" s="2"/>
      <c r="L574" s="15"/>
      <c r="M574" s="11"/>
      <c r="N574" s="11"/>
      <c r="O574" s="15"/>
      <c r="P574" s="13"/>
      <c r="Q574" s="19"/>
      <c r="R574" s="13"/>
      <c r="S574" s="4"/>
      <c r="T574" s="30"/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</row>
    <row r="575" spans="1:130" x14ac:dyDescent="0.15">
      <c r="A575" s="36"/>
      <c r="B575" s="14"/>
      <c r="C575" s="6"/>
      <c r="D575" s="12"/>
      <c r="E575" s="13"/>
      <c r="F575" s="13"/>
      <c r="G575" s="13"/>
      <c r="H575" s="13"/>
      <c r="I575" s="12"/>
      <c r="J575" s="30"/>
      <c r="K575" s="2"/>
      <c r="L575" s="15"/>
      <c r="M575" s="11"/>
      <c r="N575" s="11"/>
      <c r="O575" s="15"/>
      <c r="P575" s="13"/>
      <c r="Q575" s="19"/>
      <c r="R575" s="13"/>
      <c r="S575" s="4"/>
      <c r="T575" s="30"/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</row>
    <row r="576" spans="1:130" x14ac:dyDescent="0.15">
      <c r="A576" s="36"/>
      <c r="B576" s="14"/>
      <c r="C576" s="6"/>
      <c r="D576" s="12"/>
      <c r="E576" s="13"/>
      <c r="F576" s="13"/>
      <c r="G576" s="13"/>
      <c r="H576" s="13"/>
      <c r="I576" s="12"/>
      <c r="J576" s="30"/>
      <c r="K576" s="2"/>
      <c r="L576" s="15"/>
      <c r="M576" s="11"/>
      <c r="N576" s="11"/>
      <c r="O576" s="15"/>
      <c r="P576" s="13"/>
      <c r="Q576" s="19"/>
      <c r="R576" s="13"/>
      <c r="S576" s="4"/>
      <c r="T576" s="30"/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</row>
    <row r="577" spans="1:130" x14ac:dyDescent="0.15">
      <c r="A577" s="36"/>
      <c r="B577" s="14"/>
      <c r="C577" s="6"/>
      <c r="D577" s="12"/>
      <c r="E577" s="13"/>
      <c r="F577" s="13"/>
      <c r="G577" s="13"/>
      <c r="H577" s="13"/>
      <c r="I577" s="12"/>
      <c r="J577" s="30"/>
      <c r="K577" s="2"/>
      <c r="L577" s="15"/>
      <c r="M577" s="11"/>
      <c r="N577" s="11"/>
      <c r="O577" s="15"/>
      <c r="P577" s="13"/>
      <c r="Q577" s="19"/>
      <c r="R577" s="13"/>
      <c r="S577" s="4"/>
      <c r="T577" s="30"/>
      <c r="U577" s="3"/>
      <c r="V577" s="20"/>
      <c r="X577" s="20"/>
      <c r="Y577" s="23"/>
      <c r="Z577" s="20"/>
      <c r="AA577" s="20"/>
      <c r="AB577" s="20"/>
      <c r="AC577" s="20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</row>
    <row r="578" spans="1:130" x14ac:dyDescent="0.15">
      <c r="A578" s="36"/>
      <c r="B578" s="14"/>
      <c r="C578" s="6"/>
      <c r="D578" s="12"/>
      <c r="E578" s="13"/>
      <c r="F578" s="13"/>
      <c r="G578" s="13"/>
      <c r="H578" s="13"/>
      <c r="I578" s="12"/>
      <c r="J578" s="30"/>
      <c r="K578" s="2"/>
      <c r="L578" s="15"/>
      <c r="M578" s="11"/>
      <c r="N578" s="11"/>
      <c r="O578" s="15"/>
      <c r="P578" s="13"/>
      <c r="Q578" s="19"/>
      <c r="R578" s="13"/>
      <c r="S578" s="4"/>
      <c r="T578" s="30"/>
      <c r="U578" s="3"/>
      <c r="V578" s="20"/>
      <c r="X578" s="20"/>
      <c r="Y578" s="23"/>
      <c r="Z578" s="20"/>
      <c r="AA578" s="20"/>
      <c r="AB578" s="20"/>
      <c r="AC578" s="20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</row>
    <row r="579" spans="1:130" x14ac:dyDescent="0.15">
      <c r="A579" s="36"/>
      <c r="B579" s="14"/>
      <c r="C579" s="6"/>
      <c r="D579" s="12"/>
      <c r="E579" s="13"/>
      <c r="F579" s="13"/>
      <c r="G579" s="13"/>
      <c r="H579" s="13"/>
      <c r="I579" s="12"/>
      <c r="J579" s="30"/>
      <c r="K579" s="2"/>
      <c r="L579" s="15"/>
      <c r="M579" s="11"/>
      <c r="N579" s="11"/>
      <c r="O579" s="15"/>
      <c r="P579" s="13"/>
      <c r="Q579" s="19"/>
      <c r="R579" s="13"/>
      <c r="S579" s="4"/>
      <c r="T579" s="30"/>
      <c r="U579" s="3"/>
      <c r="V579" s="3"/>
      <c r="X579" s="3"/>
      <c r="Y579" s="1"/>
      <c r="Z579" s="3"/>
      <c r="AA579" s="3"/>
      <c r="AB579" s="3"/>
      <c r="AC579" s="3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</row>
    <row r="580" spans="1:130" x14ac:dyDescent="0.15">
      <c r="A580" s="36"/>
      <c r="B580" s="14"/>
      <c r="C580" s="6"/>
      <c r="D580" s="12"/>
      <c r="E580" s="13"/>
      <c r="F580" s="13"/>
      <c r="G580" s="13"/>
      <c r="H580" s="13"/>
      <c r="I580" s="12"/>
      <c r="J580" s="30"/>
      <c r="K580" s="2"/>
      <c r="L580" s="15"/>
      <c r="M580" s="11"/>
      <c r="N580" s="11"/>
      <c r="O580" s="15"/>
      <c r="P580" s="13"/>
      <c r="Q580" s="19"/>
      <c r="R580" s="13"/>
      <c r="S580" s="4"/>
      <c r="T580" s="30"/>
      <c r="U580" s="3"/>
      <c r="V580" s="3"/>
      <c r="X580" s="3"/>
      <c r="Y580" s="1"/>
      <c r="Z580" s="3"/>
      <c r="AA580" s="3"/>
      <c r="AB580" s="3"/>
      <c r="AC580" s="3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</row>
    <row r="581" spans="1:130" x14ac:dyDescent="0.15">
      <c r="A581" s="36"/>
      <c r="B581" s="14"/>
      <c r="C581" s="6"/>
      <c r="D581" s="12"/>
      <c r="E581" s="13"/>
      <c r="F581" s="13"/>
      <c r="G581" s="13"/>
      <c r="H581" s="13"/>
      <c r="I581" s="12"/>
      <c r="J581" s="30"/>
      <c r="K581" s="2"/>
      <c r="L581" s="15"/>
      <c r="M581" s="11"/>
      <c r="N581" s="11"/>
      <c r="O581" s="15"/>
      <c r="P581" s="13"/>
      <c r="Q581" s="19"/>
      <c r="R581" s="13"/>
      <c r="S581" s="4"/>
      <c r="T581" s="30"/>
      <c r="U581" s="3"/>
      <c r="V581" s="3"/>
      <c r="X581" s="3"/>
      <c r="Y581" s="1"/>
      <c r="Z581" s="3"/>
      <c r="AA581" s="3"/>
      <c r="AB581" s="3"/>
      <c r="AC581" s="3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</row>
    <row r="582" spans="1:130" x14ac:dyDescent="0.15">
      <c r="A582" s="36"/>
      <c r="B582" s="14"/>
      <c r="C582" s="6"/>
      <c r="D582" s="12"/>
      <c r="E582" s="13"/>
      <c r="F582" s="13"/>
      <c r="G582" s="13"/>
      <c r="H582" s="13"/>
      <c r="I582" s="12"/>
      <c r="J582" s="30"/>
      <c r="K582" s="2"/>
      <c r="L582" s="15"/>
      <c r="M582" s="11"/>
      <c r="N582" s="11"/>
      <c r="O582" s="15"/>
      <c r="P582" s="13"/>
      <c r="Q582" s="19"/>
      <c r="R582" s="13"/>
      <c r="S582" s="4"/>
      <c r="T582" s="30"/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</row>
    <row r="583" spans="1:130" x14ac:dyDescent="0.15">
      <c r="A583" s="36"/>
      <c r="B583" s="14"/>
      <c r="C583" s="6"/>
      <c r="D583" s="12"/>
      <c r="E583" s="13"/>
      <c r="F583" s="13"/>
      <c r="G583" s="13"/>
      <c r="H583" s="13"/>
      <c r="I583" s="12"/>
      <c r="J583" s="30"/>
      <c r="K583" s="2"/>
      <c r="L583" s="15"/>
      <c r="M583" s="11"/>
      <c r="N583" s="11"/>
      <c r="O583" s="15"/>
      <c r="P583" s="13"/>
      <c r="Q583" s="19"/>
      <c r="R583" s="13"/>
      <c r="S583" s="4"/>
      <c r="T583" s="30"/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</row>
    <row r="584" spans="1:130" x14ac:dyDescent="0.15">
      <c r="A584" s="36"/>
      <c r="B584" s="14"/>
      <c r="C584" s="6"/>
      <c r="D584" s="12"/>
      <c r="E584" s="13"/>
      <c r="F584" s="13"/>
      <c r="G584" s="13"/>
      <c r="H584" s="13"/>
      <c r="I584" s="12"/>
      <c r="J584" s="30"/>
      <c r="K584" s="2"/>
      <c r="L584" s="15"/>
      <c r="M584" s="11"/>
      <c r="N584" s="11"/>
      <c r="O584" s="15"/>
      <c r="P584" s="13"/>
      <c r="Q584" s="19"/>
      <c r="R584" s="13"/>
      <c r="S584" s="4"/>
      <c r="T584" s="30"/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</row>
    <row r="585" spans="1:130" x14ac:dyDescent="0.15">
      <c r="A585" s="36"/>
      <c r="B585" s="14"/>
      <c r="C585" s="6"/>
      <c r="D585" s="12"/>
      <c r="E585" s="13"/>
      <c r="F585" s="13"/>
      <c r="G585" s="13"/>
      <c r="H585" s="13"/>
      <c r="I585" s="12"/>
      <c r="J585" s="30"/>
      <c r="K585" s="2"/>
      <c r="L585" s="15"/>
      <c r="M585" s="11"/>
      <c r="N585" s="11"/>
      <c r="O585" s="15"/>
      <c r="P585" s="13"/>
      <c r="Q585" s="19"/>
      <c r="R585" s="13"/>
      <c r="S585" s="4"/>
      <c r="T585" s="30"/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</row>
    <row r="586" spans="1:130" x14ac:dyDescent="0.15">
      <c r="A586" s="36"/>
      <c r="B586" s="14"/>
      <c r="C586" s="6"/>
      <c r="D586" s="12"/>
      <c r="E586" s="13"/>
      <c r="F586" s="13"/>
      <c r="G586" s="13"/>
      <c r="H586" s="13"/>
      <c r="I586" s="12"/>
      <c r="J586" s="30"/>
      <c r="K586" s="2"/>
      <c r="L586" s="15"/>
      <c r="M586" s="11"/>
      <c r="N586" s="11"/>
      <c r="O586" s="15"/>
      <c r="P586" s="13"/>
      <c r="Q586" s="19"/>
      <c r="R586" s="13"/>
      <c r="S586" s="4"/>
      <c r="T586" s="30"/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</row>
    <row r="587" spans="1:130" x14ac:dyDescent="0.15">
      <c r="A587" s="36"/>
      <c r="B587" s="14"/>
      <c r="C587" s="6"/>
      <c r="D587" s="12"/>
      <c r="E587" s="13"/>
      <c r="F587" s="13"/>
      <c r="G587" s="13"/>
      <c r="H587" s="13"/>
      <c r="I587" s="12"/>
      <c r="J587" s="30"/>
      <c r="K587" s="2"/>
      <c r="L587" s="15"/>
      <c r="M587" s="11"/>
      <c r="N587" s="11"/>
      <c r="O587" s="15"/>
      <c r="P587" s="13"/>
      <c r="Q587" s="19"/>
      <c r="R587" s="13"/>
      <c r="S587" s="4"/>
      <c r="T587" s="30"/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</row>
    <row r="588" spans="1:130" x14ac:dyDescent="0.15">
      <c r="A588" s="36"/>
      <c r="B588" s="14"/>
      <c r="C588" s="6"/>
      <c r="D588" s="12"/>
      <c r="E588" s="13"/>
      <c r="F588" s="13"/>
      <c r="G588" s="13"/>
      <c r="H588" s="13"/>
      <c r="I588" s="12"/>
      <c r="J588" s="30"/>
      <c r="K588" s="2"/>
      <c r="L588" s="15"/>
      <c r="M588" s="11"/>
      <c r="N588" s="11"/>
      <c r="O588" s="15"/>
      <c r="P588" s="13"/>
      <c r="Q588" s="19"/>
      <c r="R588" s="13"/>
      <c r="S588" s="4"/>
      <c r="T588" s="30"/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</row>
    <row r="589" spans="1:130" x14ac:dyDescent="0.15">
      <c r="A589" s="36"/>
      <c r="B589" s="14"/>
      <c r="C589" s="6"/>
      <c r="D589" s="12"/>
      <c r="E589" s="13"/>
      <c r="F589" s="13"/>
      <c r="G589" s="13"/>
      <c r="H589" s="13"/>
      <c r="I589" s="12"/>
      <c r="J589" s="30"/>
      <c r="K589" s="2"/>
      <c r="L589" s="15"/>
      <c r="M589" s="11"/>
      <c r="N589" s="11"/>
      <c r="O589" s="15"/>
      <c r="P589" s="13"/>
      <c r="Q589" s="19"/>
      <c r="R589" s="13"/>
      <c r="S589" s="4"/>
      <c r="T589" s="30"/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</row>
    <row r="590" spans="1:130" x14ac:dyDescent="0.15">
      <c r="A590" s="36"/>
      <c r="B590" s="14"/>
      <c r="C590" s="6"/>
      <c r="D590" s="12"/>
      <c r="E590" s="13"/>
      <c r="F590" s="13"/>
      <c r="G590" s="13"/>
      <c r="H590" s="13"/>
      <c r="I590" s="12"/>
      <c r="J590" s="30"/>
      <c r="K590" s="2"/>
      <c r="L590" s="15"/>
      <c r="M590" s="11"/>
      <c r="N590" s="11"/>
      <c r="O590" s="15"/>
      <c r="P590" s="13"/>
      <c r="Q590" s="19"/>
      <c r="R590" s="13"/>
      <c r="S590" s="4"/>
      <c r="T590" s="30"/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</row>
    <row r="591" spans="1:130" x14ac:dyDescent="0.15">
      <c r="A591" s="36"/>
      <c r="B591" s="14"/>
      <c r="C591" s="6"/>
      <c r="D591" s="12"/>
      <c r="E591" s="13"/>
      <c r="F591" s="13"/>
      <c r="G591" s="13"/>
      <c r="H591" s="13"/>
      <c r="I591" s="12"/>
      <c r="J591" s="30"/>
      <c r="K591" s="2"/>
      <c r="L591" s="15"/>
      <c r="M591" s="11"/>
      <c r="N591" s="11"/>
      <c r="O591" s="15"/>
      <c r="P591" s="13"/>
      <c r="Q591" s="19"/>
      <c r="R591" s="13"/>
      <c r="S591" s="4"/>
      <c r="T591" s="30"/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</row>
    <row r="592" spans="1:130" x14ac:dyDescent="0.15">
      <c r="A592" s="36"/>
      <c r="B592" s="14"/>
      <c r="C592" s="6"/>
      <c r="D592" s="12"/>
      <c r="E592" s="13"/>
      <c r="F592" s="13"/>
      <c r="G592" s="13"/>
      <c r="H592" s="13"/>
      <c r="I592" s="12"/>
      <c r="J592" s="30"/>
      <c r="K592" s="2"/>
      <c r="L592" s="15"/>
      <c r="M592" s="11"/>
      <c r="N592" s="11"/>
      <c r="O592" s="15"/>
      <c r="P592" s="13"/>
      <c r="Q592" s="19"/>
      <c r="R592" s="13"/>
      <c r="S592" s="4"/>
      <c r="T592" s="30"/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</row>
    <row r="593" spans="1:130" x14ac:dyDescent="0.15">
      <c r="A593" s="36"/>
      <c r="B593" s="14"/>
      <c r="C593" s="6"/>
      <c r="D593" s="12"/>
      <c r="E593" s="13"/>
      <c r="F593" s="13"/>
      <c r="G593" s="13"/>
      <c r="H593" s="13"/>
      <c r="I593" s="12"/>
      <c r="J593" s="30"/>
      <c r="K593" s="2"/>
      <c r="L593" s="15"/>
      <c r="M593" s="11"/>
      <c r="N593" s="11"/>
      <c r="O593" s="15"/>
      <c r="P593" s="13"/>
      <c r="Q593" s="19"/>
      <c r="R593" s="13"/>
      <c r="S593" s="4"/>
      <c r="T593" s="30"/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</row>
    <row r="594" spans="1:130" x14ac:dyDescent="0.15">
      <c r="A594" s="36"/>
      <c r="B594" s="14"/>
      <c r="C594" s="6"/>
      <c r="D594" s="12"/>
      <c r="E594" s="13"/>
      <c r="F594" s="13"/>
      <c r="G594" s="13"/>
      <c r="H594" s="13"/>
      <c r="I594" s="12"/>
      <c r="J594" s="30"/>
      <c r="K594" s="2"/>
      <c r="L594" s="15"/>
      <c r="M594" s="11"/>
      <c r="N594" s="11"/>
      <c r="O594" s="15"/>
      <c r="P594" s="13"/>
      <c r="Q594" s="19"/>
      <c r="R594" s="13"/>
      <c r="S594" s="4"/>
      <c r="T594" s="30"/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</row>
    <row r="595" spans="1:130" x14ac:dyDescent="0.15">
      <c r="A595" s="36"/>
      <c r="B595" s="14"/>
      <c r="C595" s="6"/>
      <c r="D595" s="12"/>
      <c r="E595" s="13"/>
      <c r="F595" s="13"/>
      <c r="G595" s="13"/>
      <c r="H595" s="13"/>
      <c r="I595" s="12"/>
      <c r="J595" s="30"/>
      <c r="K595" s="2"/>
      <c r="L595" s="15"/>
      <c r="M595" s="11"/>
      <c r="N595" s="11"/>
      <c r="O595" s="15"/>
      <c r="P595" s="13"/>
      <c r="Q595" s="19"/>
      <c r="R595" s="13"/>
      <c r="S595" s="4"/>
      <c r="T595" s="30"/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</row>
    <row r="596" spans="1:130" x14ac:dyDescent="0.15">
      <c r="A596" s="36"/>
      <c r="B596" s="14"/>
      <c r="C596" s="6"/>
      <c r="D596" s="12"/>
      <c r="E596" s="13"/>
      <c r="F596" s="13"/>
      <c r="G596" s="13"/>
      <c r="H596" s="13"/>
      <c r="I596" s="12"/>
      <c r="J596" s="30"/>
      <c r="K596" s="2"/>
      <c r="L596" s="15"/>
      <c r="M596" s="11"/>
      <c r="N596" s="11"/>
      <c r="O596" s="15"/>
      <c r="P596" s="13"/>
      <c r="Q596" s="19"/>
      <c r="R596" s="13"/>
      <c r="S596" s="4"/>
      <c r="T596" s="30"/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</row>
    <row r="597" spans="1:130" x14ac:dyDescent="0.15">
      <c r="A597" s="36"/>
      <c r="B597" s="14"/>
      <c r="C597" s="6"/>
      <c r="D597" s="12"/>
      <c r="E597" s="13"/>
      <c r="F597" s="13"/>
      <c r="G597" s="13"/>
      <c r="H597" s="13"/>
      <c r="I597" s="12"/>
      <c r="J597" s="30"/>
      <c r="K597" s="2"/>
      <c r="L597" s="15"/>
      <c r="M597" s="11"/>
      <c r="N597" s="11"/>
      <c r="O597" s="15"/>
      <c r="P597" s="13"/>
      <c r="Q597" s="19"/>
      <c r="R597" s="13"/>
      <c r="S597" s="4"/>
      <c r="T597" s="30"/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</row>
    <row r="598" spans="1:130" x14ac:dyDescent="0.15">
      <c r="A598" s="36"/>
      <c r="B598" s="14"/>
      <c r="C598" s="6"/>
      <c r="D598" s="12"/>
      <c r="E598" s="13"/>
      <c r="F598" s="13"/>
      <c r="G598" s="13"/>
      <c r="H598" s="13"/>
      <c r="I598" s="12"/>
      <c r="J598" s="30"/>
      <c r="K598" s="2"/>
      <c r="L598" s="15"/>
      <c r="M598" s="11"/>
      <c r="N598" s="11"/>
      <c r="O598" s="15"/>
      <c r="P598" s="13"/>
      <c r="Q598" s="19"/>
      <c r="R598" s="13"/>
      <c r="S598" s="4"/>
      <c r="T598" s="30"/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</row>
    <row r="599" spans="1:130" x14ac:dyDescent="0.15">
      <c r="A599" s="36"/>
      <c r="B599" s="14"/>
      <c r="C599" s="6"/>
      <c r="D599" s="12"/>
      <c r="E599" s="13"/>
      <c r="F599" s="13"/>
      <c r="G599" s="13"/>
      <c r="H599" s="13"/>
      <c r="I599" s="12"/>
      <c r="J599" s="30"/>
      <c r="K599" s="2"/>
      <c r="L599" s="15"/>
      <c r="M599" s="11"/>
      <c r="N599" s="11"/>
      <c r="O599" s="15"/>
      <c r="P599" s="13"/>
      <c r="Q599" s="19"/>
      <c r="R599" s="13"/>
      <c r="S599" s="4"/>
      <c r="T599" s="30"/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</row>
    <row r="600" spans="1:130" x14ac:dyDescent="0.15">
      <c r="A600" s="36"/>
      <c r="B600" s="14"/>
      <c r="C600" s="6"/>
      <c r="D600" s="12"/>
      <c r="E600" s="13"/>
      <c r="F600" s="13"/>
      <c r="G600" s="13"/>
      <c r="H600" s="13"/>
      <c r="I600" s="12"/>
      <c r="J600" s="30"/>
      <c r="K600" s="2"/>
      <c r="L600" s="15"/>
      <c r="M600" s="11"/>
      <c r="N600" s="11"/>
      <c r="O600" s="15"/>
      <c r="P600" s="13"/>
      <c r="Q600" s="19"/>
      <c r="R600" s="13"/>
      <c r="S600" s="4"/>
      <c r="T600" s="30"/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</row>
    <row r="601" spans="1:130" x14ac:dyDescent="0.15">
      <c r="A601" s="36"/>
      <c r="B601" s="14"/>
      <c r="C601" s="6"/>
      <c r="D601" s="12"/>
      <c r="E601" s="13"/>
      <c r="F601" s="13"/>
      <c r="G601" s="13"/>
      <c r="H601" s="13"/>
      <c r="I601" s="12"/>
      <c r="J601" s="30"/>
      <c r="K601" s="2"/>
      <c r="L601" s="15"/>
      <c r="M601" s="11"/>
      <c r="N601" s="11"/>
      <c r="O601" s="15"/>
      <c r="P601" s="13"/>
      <c r="Q601" s="19"/>
      <c r="R601" s="13"/>
      <c r="S601" s="4"/>
      <c r="T601" s="30"/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</row>
    <row r="602" spans="1:130" x14ac:dyDescent="0.15">
      <c r="A602" s="36"/>
      <c r="B602" s="14"/>
      <c r="C602" s="6"/>
      <c r="D602" s="12"/>
      <c r="E602" s="13"/>
      <c r="F602" s="13"/>
      <c r="G602" s="13"/>
      <c r="H602" s="13"/>
      <c r="I602" s="12"/>
      <c r="J602" s="30"/>
      <c r="K602" s="2"/>
      <c r="L602" s="15"/>
      <c r="M602" s="11"/>
      <c r="N602" s="11"/>
      <c r="O602" s="15"/>
      <c r="P602" s="13"/>
      <c r="Q602" s="19"/>
      <c r="R602" s="13"/>
      <c r="S602" s="4"/>
      <c r="T602" s="30"/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</row>
    <row r="603" spans="1:130" x14ac:dyDescent="0.15">
      <c r="A603" s="36"/>
      <c r="B603" s="14"/>
      <c r="C603" s="6"/>
      <c r="D603" s="12"/>
      <c r="E603" s="13"/>
      <c r="F603" s="13"/>
      <c r="G603" s="13"/>
      <c r="H603" s="13"/>
      <c r="I603" s="12"/>
      <c r="J603" s="30"/>
      <c r="K603" s="2"/>
      <c r="L603" s="15"/>
      <c r="M603" s="11"/>
      <c r="N603" s="11"/>
      <c r="O603" s="15"/>
      <c r="P603" s="13"/>
      <c r="Q603" s="19"/>
      <c r="R603" s="13"/>
      <c r="S603" s="4"/>
      <c r="T603" s="30"/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</row>
    <row r="604" spans="1:130" x14ac:dyDescent="0.15">
      <c r="A604" s="36"/>
      <c r="B604" s="14"/>
      <c r="C604" s="6"/>
      <c r="D604" s="12"/>
      <c r="E604" s="13"/>
      <c r="F604" s="13"/>
      <c r="G604" s="13"/>
      <c r="H604" s="13"/>
      <c r="I604" s="12"/>
      <c r="J604" s="30"/>
      <c r="K604" s="2"/>
      <c r="L604" s="15"/>
      <c r="M604" s="11"/>
      <c r="N604" s="11"/>
      <c r="O604" s="15"/>
      <c r="P604" s="13"/>
      <c r="Q604" s="19"/>
      <c r="R604" s="13"/>
      <c r="S604" s="4"/>
      <c r="T604" s="30"/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</row>
    <row r="605" spans="1:130" x14ac:dyDescent="0.15">
      <c r="A605" s="36"/>
      <c r="B605" s="14"/>
      <c r="C605" s="6"/>
      <c r="D605" s="12"/>
      <c r="E605" s="13"/>
      <c r="F605" s="13"/>
      <c r="G605" s="13"/>
      <c r="H605" s="13"/>
      <c r="I605" s="12"/>
      <c r="J605" s="30"/>
      <c r="K605" s="2"/>
      <c r="L605" s="15"/>
      <c r="M605" s="11"/>
      <c r="N605" s="11"/>
      <c r="O605" s="15"/>
      <c r="P605" s="13"/>
      <c r="Q605" s="19"/>
      <c r="R605" s="13"/>
      <c r="S605" s="4"/>
      <c r="T605" s="30"/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</row>
    <row r="606" spans="1:130" x14ac:dyDescent="0.15">
      <c r="A606" s="36"/>
      <c r="B606" s="14"/>
      <c r="C606" s="6"/>
      <c r="D606" s="12"/>
      <c r="E606" s="13"/>
      <c r="F606" s="13"/>
      <c r="G606" s="13"/>
      <c r="H606" s="13"/>
      <c r="I606" s="12"/>
      <c r="J606" s="30"/>
      <c r="K606" s="2"/>
      <c r="L606" s="15"/>
      <c r="M606" s="11"/>
      <c r="N606" s="11"/>
      <c r="O606" s="15"/>
      <c r="P606" s="13"/>
      <c r="Q606" s="19"/>
      <c r="R606" s="13"/>
      <c r="S606" s="4"/>
      <c r="T606" s="30"/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</row>
    <row r="607" spans="1:130" x14ac:dyDescent="0.15">
      <c r="A607" s="36"/>
      <c r="B607" s="14"/>
      <c r="C607" s="6"/>
      <c r="D607" s="12"/>
      <c r="E607" s="13"/>
      <c r="F607" s="13"/>
      <c r="G607" s="13"/>
      <c r="H607" s="13"/>
      <c r="I607" s="12"/>
      <c r="J607" s="30"/>
      <c r="K607" s="2"/>
      <c r="L607" s="15"/>
      <c r="M607" s="11"/>
      <c r="N607" s="11"/>
      <c r="O607" s="15"/>
      <c r="P607" s="13"/>
      <c r="Q607" s="19"/>
      <c r="R607" s="13"/>
      <c r="S607" s="4"/>
      <c r="T607" s="30"/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</row>
    <row r="608" spans="1:130" x14ac:dyDescent="0.15">
      <c r="A608" s="36"/>
      <c r="B608" s="14"/>
      <c r="C608" s="6"/>
      <c r="D608" s="12"/>
      <c r="E608" s="13"/>
      <c r="F608" s="13"/>
      <c r="G608" s="13"/>
      <c r="H608" s="13"/>
      <c r="I608" s="12"/>
      <c r="J608" s="30"/>
      <c r="K608" s="2"/>
      <c r="L608" s="15"/>
      <c r="M608" s="11"/>
      <c r="N608" s="11"/>
      <c r="O608" s="15"/>
      <c r="P608" s="13"/>
      <c r="Q608" s="19"/>
      <c r="R608" s="13"/>
      <c r="S608" s="4"/>
      <c r="T608" s="30"/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</row>
    <row r="609" spans="1:130" x14ac:dyDescent="0.15">
      <c r="A609" s="36"/>
      <c r="B609" s="14"/>
      <c r="C609" s="6"/>
      <c r="D609" s="12"/>
      <c r="E609" s="13"/>
      <c r="F609" s="13"/>
      <c r="G609" s="13"/>
      <c r="H609" s="13"/>
      <c r="I609" s="12"/>
      <c r="J609" s="30"/>
      <c r="K609" s="2"/>
      <c r="L609" s="15"/>
      <c r="M609" s="11"/>
      <c r="N609" s="11"/>
      <c r="O609" s="15"/>
      <c r="P609" s="13"/>
      <c r="Q609" s="19"/>
      <c r="R609" s="13"/>
      <c r="S609" s="4"/>
      <c r="T609" s="30"/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</row>
    <row r="610" spans="1:130" x14ac:dyDescent="0.15">
      <c r="A610" s="36"/>
      <c r="B610" s="14"/>
      <c r="C610" s="6"/>
      <c r="D610" s="12"/>
      <c r="E610" s="13"/>
      <c r="F610" s="13"/>
      <c r="G610" s="13"/>
      <c r="H610" s="13"/>
      <c r="I610" s="12"/>
      <c r="J610" s="30"/>
      <c r="K610" s="2"/>
      <c r="L610" s="15"/>
      <c r="M610" s="11"/>
      <c r="N610" s="11"/>
      <c r="O610" s="15"/>
      <c r="P610" s="13"/>
      <c r="Q610" s="19"/>
      <c r="R610" s="13"/>
      <c r="S610" s="4"/>
      <c r="T610" s="30"/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</row>
    <row r="611" spans="1:130" x14ac:dyDescent="0.15">
      <c r="A611" s="36"/>
      <c r="B611" s="14"/>
      <c r="C611" s="6"/>
      <c r="D611" s="12"/>
      <c r="E611" s="13"/>
      <c r="F611" s="13"/>
      <c r="G611" s="13"/>
      <c r="H611" s="13"/>
      <c r="I611" s="12"/>
      <c r="J611" s="30"/>
      <c r="K611" s="2"/>
      <c r="L611" s="15"/>
      <c r="M611" s="11"/>
      <c r="N611" s="11"/>
      <c r="O611" s="15"/>
      <c r="P611" s="13"/>
      <c r="Q611" s="19"/>
      <c r="R611" s="13"/>
      <c r="S611" s="4"/>
      <c r="T611" s="30"/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</row>
    <row r="612" spans="1:130" x14ac:dyDescent="0.15">
      <c r="A612" s="36"/>
      <c r="B612" s="14"/>
      <c r="C612" s="6"/>
      <c r="D612" s="12"/>
      <c r="E612" s="13"/>
      <c r="F612" s="13"/>
      <c r="G612" s="13"/>
      <c r="H612" s="13"/>
      <c r="I612" s="12"/>
      <c r="J612" s="30"/>
      <c r="K612" s="2"/>
      <c r="L612" s="15"/>
      <c r="M612" s="11"/>
      <c r="N612" s="11"/>
      <c r="O612" s="15"/>
      <c r="P612" s="13"/>
      <c r="Q612" s="19"/>
      <c r="R612" s="13"/>
      <c r="S612" s="4"/>
      <c r="T612" s="30"/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</row>
    <row r="613" spans="1:130" x14ac:dyDescent="0.15">
      <c r="A613" s="36"/>
      <c r="B613" s="14"/>
      <c r="C613" s="6"/>
      <c r="D613" s="12"/>
      <c r="E613" s="13"/>
      <c r="F613" s="13"/>
      <c r="G613" s="13"/>
      <c r="H613" s="13"/>
      <c r="I613" s="12"/>
      <c r="J613" s="30"/>
      <c r="K613" s="2"/>
      <c r="L613" s="15"/>
      <c r="M613" s="11"/>
      <c r="N613" s="11"/>
      <c r="O613" s="15"/>
      <c r="P613" s="13"/>
      <c r="Q613" s="19"/>
      <c r="R613" s="13"/>
      <c r="S613" s="4"/>
      <c r="T613" s="30"/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</row>
    <row r="614" spans="1:130" x14ac:dyDescent="0.15">
      <c r="A614" s="36"/>
      <c r="B614" s="14"/>
      <c r="C614" s="6"/>
      <c r="D614" s="12"/>
      <c r="E614" s="13"/>
      <c r="F614" s="13"/>
      <c r="G614" s="13"/>
      <c r="H614" s="13"/>
      <c r="I614" s="12"/>
      <c r="J614" s="30"/>
      <c r="K614" s="2"/>
      <c r="L614" s="15"/>
      <c r="M614" s="11"/>
      <c r="N614" s="11"/>
      <c r="O614" s="15"/>
      <c r="P614" s="13"/>
      <c r="Q614" s="19"/>
      <c r="R614" s="13"/>
      <c r="S614" s="4"/>
      <c r="T614" s="30"/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</row>
    <row r="615" spans="1:130" x14ac:dyDescent="0.15">
      <c r="A615" s="36"/>
      <c r="B615" s="14"/>
      <c r="C615" s="6"/>
      <c r="D615" s="12"/>
      <c r="E615" s="13"/>
      <c r="F615" s="13"/>
      <c r="G615" s="13"/>
      <c r="H615" s="13"/>
      <c r="I615" s="12"/>
      <c r="J615" s="30"/>
      <c r="K615" s="2"/>
      <c r="L615" s="15"/>
      <c r="M615" s="11"/>
      <c r="N615" s="11"/>
      <c r="O615" s="15"/>
      <c r="P615" s="13"/>
      <c r="Q615" s="19"/>
      <c r="R615" s="13"/>
      <c r="S615" s="4"/>
      <c r="T615" s="30"/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</row>
    <row r="616" spans="1:130" x14ac:dyDescent="0.15">
      <c r="A616" s="36"/>
      <c r="B616" s="14"/>
      <c r="C616" s="6"/>
      <c r="D616" s="12"/>
      <c r="E616" s="13"/>
      <c r="F616" s="13"/>
      <c r="G616" s="13"/>
      <c r="H616" s="13"/>
      <c r="I616" s="12"/>
      <c r="J616" s="30"/>
      <c r="K616" s="2"/>
      <c r="L616" s="15"/>
      <c r="M616" s="11"/>
      <c r="N616" s="11"/>
      <c r="O616" s="15"/>
      <c r="P616" s="13"/>
      <c r="Q616" s="19"/>
      <c r="R616" s="13"/>
      <c r="S616" s="4"/>
      <c r="T616" s="30"/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</row>
    <row r="617" spans="1:130" x14ac:dyDescent="0.15">
      <c r="A617" s="36"/>
      <c r="B617" s="14"/>
      <c r="C617" s="6"/>
      <c r="D617" s="12"/>
      <c r="E617" s="13"/>
      <c r="F617" s="13"/>
      <c r="G617" s="13"/>
      <c r="H617" s="13"/>
      <c r="I617" s="12"/>
      <c r="J617" s="30"/>
      <c r="K617" s="2"/>
      <c r="L617" s="15"/>
      <c r="M617" s="11"/>
      <c r="N617" s="11"/>
      <c r="O617" s="15"/>
      <c r="P617" s="13"/>
      <c r="Q617" s="19"/>
      <c r="R617" s="13"/>
      <c r="S617" s="4"/>
      <c r="T617" s="30"/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</row>
    <row r="618" spans="1:130" x14ac:dyDescent="0.15">
      <c r="A618" s="36"/>
      <c r="B618" s="14"/>
      <c r="C618" s="6"/>
      <c r="D618" s="12"/>
      <c r="E618" s="13"/>
      <c r="F618" s="13"/>
      <c r="G618" s="13"/>
      <c r="H618" s="13"/>
      <c r="I618" s="12"/>
      <c r="J618" s="30"/>
      <c r="K618" s="2"/>
      <c r="L618" s="15"/>
      <c r="M618" s="11"/>
      <c r="N618" s="11"/>
      <c r="O618" s="15"/>
      <c r="P618" s="13"/>
      <c r="Q618" s="19"/>
      <c r="R618" s="13"/>
      <c r="S618" s="4"/>
      <c r="T618" s="30"/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</row>
    <row r="619" spans="1:130" x14ac:dyDescent="0.15">
      <c r="A619" s="36"/>
      <c r="B619" s="14"/>
      <c r="C619" s="6"/>
      <c r="D619" s="12"/>
      <c r="E619" s="13"/>
      <c r="F619" s="13"/>
      <c r="G619" s="13"/>
      <c r="H619" s="13"/>
      <c r="I619" s="12"/>
      <c r="J619" s="30"/>
      <c r="K619" s="2"/>
      <c r="L619" s="15"/>
      <c r="M619" s="11"/>
      <c r="N619" s="11"/>
      <c r="O619" s="15"/>
      <c r="P619" s="13"/>
      <c r="Q619" s="19"/>
      <c r="R619" s="13"/>
      <c r="S619" s="4"/>
      <c r="T619" s="30"/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</row>
    <row r="620" spans="1:130" x14ac:dyDescent="0.15">
      <c r="A620" s="36"/>
      <c r="B620" s="14"/>
      <c r="C620" s="6"/>
      <c r="D620" s="12"/>
      <c r="E620" s="13"/>
      <c r="F620" s="13"/>
      <c r="G620" s="13"/>
      <c r="H620" s="13"/>
      <c r="I620" s="12"/>
      <c r="J620" s="30"/>
      <c r="K620" s="2"/>
      <c r="L620" s="15"/>
      <c r="M620" s="11"/>
      <c r="N620" s="11"/>
      <c r="O620" s="15"/>
      <c r="P620" s="13"/>
      <c r="Q620" s="19"/>
      <c r="R620" s="13"/>
      <c r="S620" s="4"/>
      <c r="T620" s="30"/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</row>
    <row r="621" spans="1:130" x14ac:dyDescent="0.15">
      <c r="A621" s="36"/>
      <c r="B621" s="14"/>
      <c r="C621" s="6"/>
      <c r="D621" s="12"/>
      <c r="E621" s="13"/>
      <c r="F621" s="13"/>
      <c r="G621" s="13"/>
      <c r="H621" s="13"/>
      <c r="I621" s="12"/>
      <c r="J621" s="30"/>
      <c r="K621" s="2"/>
      <c r="L621" s="15"/>
      <c r="M621" s="11"/>
      <c r="N621" s="11"/>
      <c r="O621" s="15"/>
      <c r="P621" s="13"/>
      <c r="Q621" s="19"/>
      <c r="R621" s="13"/>
      <c r="S621" s="4"/>
      <c r="T621" s="30"/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</row>
    <row r="622" spans="1:130" x14ac:dyDescent="0.15">
      <c r="A622" s="36"/>
      <c r="B622" s="14"/>
      <c r="C622" s="6"/>
      <c r="D622" s="12"/>
      <c r="E622" s="13"/>
      <c r="F622" s="13"/>
      <c r="G622" s="13"/>
      <c r="H622" s="13"/>
      <c r="I622" s="12"/>
      <c r="J622" s="30"/>
      <c r="K622" s="2"/>
      <c r="L622" s="15"/>
      <c r="M622" s="11"/>
      <c r="N622" s="11"/>
      <c r="O622" s="15"/>
      <c r="P622" s="13"/>
      <c r="Q622" s="19"/>
      <c r="R622" s="13"/>
      <c r="S622" s="4"/>
      <c r="T622" s="30"/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</row>
    <row r="623" spans="1:130" x14ac:dyDescent="0.15">
      <c r="A623" s="36"/>
      <c r="B623" s="14"/>
      <c r="C623" s="6"/>
      <c r="D623" s="12"/>
      <c r="E623" s="13"/>
      <c r="F623" s="13"/>
      <c r="G623" s="13"/>
      <c r="H623" s="13"/>
      <c r="I623" s="12"/>
      <c r="J623" s="30"/>
      <c r="K623" s="2"/>
      <c r="L623" s="15"/>
      <c r="M623" s="11"/>
      <c r="N623" s="11"/>
      <c r="O623" s="15"/>
      <c r="P623" s="13"/>
      <c r="Q623" s="19"/>
      <c r="R623" s="13"/>
      <c r="S623" s="4"/>
      <c r="T623" s="30"/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</row>
    <row r="624" spans="1:130" x14ac:dyDescent="0.15">
      <c r="A624" s="36"/>
      <c r="B624" s="14"/>
      <c r="C624" s="6"/>
      <c r="D624" s="12"/>
      <c r="E624" s="13"/>
      <c r="F624" s="13"/>
      <c r="G624" s="13"/>
      <c r="H624" s="13"/>
      <c r="I624" s="12"/>
      <c r="J624" s="30"/>
      <c r="K624" s="2"/>
      <c r="L624" s="15"/>
      <c r="M624" s="11"/>
      <c r="N624" s="11"/>
      <c r="O624" s="15"/>
      <c r="P624" s="13"/>
      <c r="Q624" s="19"/>
      <c r="R624" s="13"/>
      <c r="S624" s="4"/>
      <c r="T624" s="30"/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</row>
    <row r="625" spans="1:130" x14ac:dyDescent="0.15">
      <c r="A625" s="36"/>
      <c r="B625" s="14"/>
      <c r="C625" s="6"/>
      <c r="D625" s="12"/>
      <c r="E625" s="13"/>
      <c r="F625" s="13"/>
      <c r="G625" s="13"/>
      <c r="H625" s="13"/>
      <c r="I625" s="12"/>
      <c r="J625" s="30"/>
      <c r="K625" s="2"/>
      <c r="L625" s="15"/>
      <c r="M625" s="11"/>
      <c r="N625" s="11"/>
      <c r="O625" s="15"/>
      <c r="P625" s="13"/>
      <c r="Q625" s="19"/>
      <c r="R625" s="13"/>
      <c r="S625" s="4"/>
      <c r="T625" s="30"/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</row>
    <row r="626" spans="1:130" x14ac:dyDescent="0.15">
      <c r="A626" s="36"/>
      <c r="B626" s="14"/>
      <c r="C626" s="6"/>
      <c r="D626" s="12"/>
      <c r="E626" s="13"/>
      <c r="F626" s="13"/>
      <c r="G626" s="13"/>
      <c r="H626" s="13"/>
      <c r="I626" s="12"/>
      <c r="J626" s="30"/>
      <c r="K626" s="2"/>
      <c r="L626" s="15"/>
      <c r="M626" s="11"/>
      <c r="N626" s="11"/>
      <c r="O626" s="15"/>
      <c r="P626" s="13"/>
      <c r="Q626" s="19"/>
      <c r="R626" s="13"/>
      <c r="S626" s="4"/>
      <c r="T626" s="30"/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</row>
    <row r="627" spans="1:130" x14ac:dyDescent="0.15">
      <c r="A627" s="36"/>
      <c r="B627" s="14"/>
      <c r="C627" s="6"/>
      <c r="D627" s="12"/>
      <c r="E627" s="13"/>
      <c r="F627" s="13"/>
      <c r="G627" s="13"/>
      <c r="H627" s="13"/>
      <c r="I627" s="12"/>
      <c r="J627" s="30"/>
      <c r="K627" s="2"/>
      <c r="L627" s="15"/>
      <c r="M627" s="11"/>
      <c r="N627" s="11"/>
      <c r="O627" s="15"/>
      <c r="P627" s="13"/>
      <c r="Q627" s="19"/>
      <c r="R627" s="13"/>
      <c r="S627" s="4"/>
      <c r="T627" s="30"/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</row>
    <row r="628" spans="1:130" x14ac:dyDescent="0.15">
      <c r="A628" s="36"/>
      <c r="B628" s="14"/>
      <c r="C628" s="6"/>
      <c r="D628" s="12"/>
      <c r="E628" s="13"/>
      <c r="F628" s="13"/>
      <c r="G628" s="13"/>
      <c r="H628" s="13"/>
      <c r="I628" s="12"/>
      <c r="J628" s="30"/>
      <c r="K628" s="2"/>
      <c r="L628" s="15"/>
      <c r="M628" s="11"/>
      <c r="N628" s="11"/>
      <c r="O628" s="15"/>
      <c r="P628" s="13"/>
      <c r="Q628" s="19"/>
      <c r="R628" s="13"/>
      <c r="S628" s="4"/>
      <c r="T628" s="30"/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</row>
    <row r="629" spans="1:130" x14ac:dyDescent="0.15">
      <c r="A629" s="36"/>
      <c r="B629" s="14"/>
      <c r="C629" s="6"/>
      <c r="D629" s="12"/>
      <c r="E629" s="13"/>
      <c r="F629" s="13"/>
      <c r="G629" s="13"/>
      <c r="H629" s="13"/>
      <c r="I629" s="12"/>
      <c r="J629" s="30"/>
      <c r="K629" s="2"/>
      <c r="L629" s="15"/>
      <c r="M629" s="11"/>
      <c r="N629" s="11"/>
      <c r="O629" s="15"/>
      <c r="P629" s="13"/>
      <c r="Q629" s="19"/>
      <c r="R629" s="13"/>
      <c r="S629" s="4"/>
      <c r="T629" s="30"/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</row>
    <row r="630" spans="1:130" x14ac:dyDescent="0.15">
      <c r="A630" s="36"/>
      <c r="B630" s="14"/>
      <c r="C630" s="6"/>
      <c r="D630" s="12"/>
      <c r="E630" s="13"/>
      <c r="F630" s="13"/>
      <c r="G630" s="13"/>
      <c r="H630" s="13"/>
      <c r="I630" s="12"/>
      <c r="J630" s="30"/>
      <c r="K630" s="2"/>
      <c r="L630" s="15"/>
      <c r="M630" s="11"/>
      <c r="N630" s="11"/>
      <c r="O630" s="15"/>
      <c r="P630" s="13"/>
      <c r="Q630" s="19"/>
      <c r="R630" s="13"/>
      <c r="S630" s="4"/>
      <c r="T630" s="30"/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</row>
    <row r="631" spans="1:130" x14ac:dyDescent="0.15">
      <c r="A631" s="36"/>
      <c r="B631" s="14"/>
      <c r="C631" s="6"/>
      <c r="D631" s="12"/>
      <c r="E631" s="13"/>
      <c r="F631" s="13"/>
      <c r="G631" s="13"/>
      <c r="H631" s="13"/>
      <c r="I631" s="12"/>
      <c r="J631" s="30"/>
      <c r="K631" s="2"/>
      <c r="L631" s="15"/>
      <c r="M631" s="11"/>
      <c r="N631" s="11"/>
      <c r="O631" s="15"/>
      <c r="P631" s="13"/>
      <c r="Q631" s="19"/>
      <c r="R631" s="13"/>
      <c r="S631" s="4"/>
      <c r="T631" s="30"/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</row>
    <row r="632" spans="1:130" x14ac:dyDescent="0.15">
      <c r="A632" s="36"/>
      <c r="B632" s="14"/>
      <c r="C632" s="6"/>
      <c r="D632" s="12"/>
      <c r="E632" s="13"/>
      <c r="F632" s="13"/>
      <c r="G632" s="13"/>
      <c r="H632" s="13"/>
      <c r="I632" s="12"/>
      <c r="J632" s="30"/>
      <c r="K632" s="2"/>
      <c r="L632" s="15"/>
      <c r="M632" s="11"/>
      <c r="N632" s="11"/>
      <c r="O632" s="15"/>
      <c r="P632" s="13"/>
      <c r="Q632" s="19"/>
      <c r="R632" s="13"/>
      <c r="S632" s="4"/>
      <c r="T632" s="30"/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</row>
    <row r="633" spans="1:130" x14ac:dyDescent="0.15">
      <c r="A633" s="36"/>
      <c r="B633" s="14"/>
      <c r="C633" s="6"/>
      <c r="D633" s="12"/>
      <c r="E633" s="13"/>
      <c r="F633" s="13"/>
      <c r="G633" s="13"/>
      <c r="H633" s="13"/>
      <c r="I633" s="12"/>
      <c r="J633" s="30"/>
      <c r="K633" s="2"/>
      <c r="L633" s="15"/>
      <c r="M633" s="11"/>
      <c r="N633" s="11"/>
      <c r="O633" s="15"/>
      <c r="P633" s="13"/>
      <c r="Q633" s="19"/>
      <c r="R633" s="13"/>
      <c r="S633" s="4"/>
      <c r="T633" s="30"/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</row>
    <row r="634" spans="1:130" x14ac:dyDescent="0.15">
      <c r="A634" s="36"/>
      <c r="B634" s="14"/>
      <c r="C634" s="6"/>
      <c r="D634" s="12"/>
      <c r="E634" s="13"/>
      <c r="F634" s="13"/>
      <c r="G634" s="13"/>
      <c r="H634" s="13"/>
      <c r="I634" s="12"/>
      <c r="J634" s="30"/>
      <c r="K634" s="2"/>
      <c r="L634" s="15"/>
      <c r="M634" s="11"/>
      <c r="N634" s="11"/>
      <c r="O634" s="15"/>
      <c r="P634" s="13"/>
      <c r="Q634" s="19"/>
      <c r="R634" s="13"/>
      <c r="S634" s="4"/>
      <c r="T634" s="30"/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</row>
    <row r="635" spans="1:130" x14ac:dyDescent="0.15">
      <c r="A635" s="36"/>
      <c r="B635" s="14"/>
      <c r="C635" s="6"/>
      <c r="D635" s="12"/>
      <c r="E635" s="13"/>
      <c r="F635" s="13"/>
      <c r="G635" s="13"/>
      <c r="H635" s="13"/>
      <c r="I635" s="12"/>
      <c r="J635" s="30"/>
      <c r="K635" s="2"/>
      <c r="L635" s="15"/>
      <c r="M635" s="11"/>
      <c r="N635" s="11"/>
      <c r="O635" s="15"/>
      <c r="P635" s="13"/>
      <c r="Q635" s="19"/>
      <c r="R635" s="13"/>
      <c r="S635" s="4"/>
      <c r="T635" s="30"/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</row>
    <row r="636" spans="1:130" x14ac:dyDescent="0.15">
      <c r="A636" s="36"/>
      <c r="B636" s="14"/>
      <c r="C636" s="6"/>
      <c r="D636" s="12"/>
      <c r="E636" s="13"/>
      <c r="F636" s="13"/>
      <c r="G636" s="13"/>
      <c r="H636" s="13"/>
      <c r="I636" s="12"/>
      <c r="J636" s="30"/>
      <c r="K636" s="2"/>
      <c r="L636" s="15"/>
      <c r="M636" s="11"/>
      <c r="N636" s="11"/>
      <c r="O636" s="15"/>
      <c r="P636" s="13"/>
      <c r="Q636" s="19"/>
      <c r="R636" s="13"/>
      <c r="S636" s="4"/>
      <c r="T636" s="30"/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</row>
    <row r="637" spans="1:130" x14ac:dyDescent="0.15">
      <c r="A637" s="36"/>
      <c r="B637" s="14"/>
      <c r="C637" s="6"/>
      <c r="D637" s="12"/>
      <c r="E637" s="13"/>
      <c r="F637" s="13"/>
      <c r="G637" s="13"/>
      <c r="H637" s="13"/>
      <c r="I637" s="12"/>
      <c r="J637" s="30"/>
      <c r="K637" s="2"/>
      <c r="L637" s="15"/>
      <c r="M637" s="11"/>
      <c r="N637" s="11"/>
      <c r="O637" s="15"/>
      <c r="P637" s="13"/>
      <c r="Q637" s="19"/>
      <c r="R637" s="13"/>
      <c r="S637" s="4"/>
      <c r="T637" s="30"/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</row>
    <row r="638" spans="1:130" x14ac:dyDescent="0.15">
      <c r="A638" s="36"/>
      <c r="B638" s="14"/>
      <c r="C638" s="6"/>
      <c r="D638" s="12"/>
      <c r="E638" s="13"/>
      <c r="F638" s="13"/>
      <c r="G638" s="13"/>
      <c r="H638" s="13"/>
      <c r="I638" s="12"/>
      <c r="J638" s="30"/>
      <c r="K638" s="2"/>
      <c r="L638" s="15"/>
      <c r="M638" s="11"/>
      <c r="N638" s="11"/>
      <c r="O638" s="15"/>
      <c r="P638" s="13"/>
      <c r="Q638" s="19"/>
      <c r="R638" s="13"/>
      <c r="S638" s="4"/>
      <c r="T638" s="30"/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</row>
    <row r="639" spans="1:130" x14ac:dyDescent="0.15">
      <c r="A639" s="36"/>
      <c r="B639" s="14"/>
      <c r="C639" s="6"/>
      <c r="D639" s="12"/>
      <c r="E639" s="13"/>
      <c r="F639" s="13"/>
      <c r="G639" s="13"/>
      <c r="H639" s="13"/>
      <c r="I639" s="12"/>
      <c r="J639" s="30"/>
      <c r="K639" s="2"/>
      <c r="L639" s="15"/>
      <c r="M639" s="11"/>
      <c r="N639" s="11"/>
      <c r="O639" s="15"/>
      <c r="P639" s="13"/>
      <c r="Q639" s="19"/>
      <c r="R639" s="13"/>
      <c r="S639" s="4"/>
      <c r="T639" s="30"/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</row>
    <row r="640" spans="1:130" x14ac:dyDescent="0.15">
      <c r="A640" s="36"/>
      <c r="B640" s="14"/>
      <c r="C640" s="6"/>
      <c r="D640" s="12"/>
      <c r="E640" s="13"/>
      <c r="F640" s="13"/>
      <c r="G640" s="13"/>
      <c r="H640" s="13"/>
      <c r="I640" s="12"/>
      <c r="J640" s="30"/>
      <c r="K640" s="2"/>
      <c r="L640" s="15"/>
      <c r="M640" s="11"/>
      <c r="N640" s="11"/>
      <c r="O640" s="15"/>
      <c r="P640" s="13"/>
      <c r="Q640" s="19"/>
      <c r="R640" s="13"/>
      <c r="S640" s="4"/>
      <c r="T640" s="30"/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</row>
    <row r="641" spans="1:130" x14ac:dyDescent="0.15">
      <c r="A641" s="36"/>
      <c r="B641" s="14"/>
      <c r="C641" s="6"/>
      <c r="D641" s="12"/>
      <c r="E641" s="13"/>
      <c r="F641" s="13"/>
      <c r="G641" s="13"/>
      <c r="H641" s="13"/>
      <c r="I641" s="12"/>
      <c r="J641" s="30"/>
      <c r="K641" s="2"/>
      <c r="L641" s="15"/>
      <c r="M641" s="11"/>
      <c r="N641" s="11"/>
      <c r="O641" s="15"/>
      <c r="P641" s="13"/>
      <c r="Q641" s="19"/>
      <c r="R641" s="13"/>
      <c r="S641" s="4"/>
      <c r="T641" s="30"/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</row>
    <row r="642" spans="1:130" x14ac:dyDescent="0.15">
      <c r="A642" s="36"/>
      <c r="B642" s="14"/>
      <c r="C642" s="6"/>
      <c r="D642" s="12"/>
      <c r="E642" s="13"/>
      <c r="F642" s="13"/>
      <c r="G642" s="13"/>
      <c r="H642" s="13"/>
      <c r="I642" s="12"/>
      <c r="J642" s="30"/>
      <c r="K642" s="2"/>
      <c r="L642" s="15"/>
      <c r="M642" s="11"/>
      <c r="N642" s="11"/>
      <c r="O642" s="15"/>
      <c r="P642" s="13"/>
      <c r="Q642" s="19"/>
      <c r="R642" s="13"/>
      <c r="S642" s="4"/>
      <c r="T642" s="30"/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</row>
    <row r="643" spans="1:130" x14ac:dyDescent="0.15">
      <c r="A643" s="36"/>
      <c r="B643" s="14"/>
      <c r="C643" s="6"/>
      <c r="D643" s="12"/>
      <c r="E643" s="13"/>
      <c r="F643" s="13"/>
      <c r="G643" s="13"/>
      <c r="H643" s="13"/>
      <c r="I643" s="12"/>
      <c r="J643" s="30"/>
      <c r="K643" s="2"/>
      <c r="L643" s="15"/>
      <c r="M643" s="11"/>
      <c r="N643" s="11"/>
      <c r="O643" s="15"/>
      <c r="P643" s="13"/>
      <c r="Q643" s="19"/>
      <c r="R643" s="13"/>
      <c r="S643" s="4"/>
      <c r="T643" s="30"/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</row>
    <row r="644" spans="1:130" x14ac:dyDescent="0.15">
      <c r="A644" s="36"/>
      <c r="B644" s="14"/>
      <c r="C644" s="6"/>
      <c r="D644" s="12"/>
      <c r="E644" s="13"/>
      <c r="F644" s="13"/>
      <c r="G644" s="13"/>
      <c r="H644" s="13"/>
      <c r="I644" s="12"/>
      <c r="J644" s="30"/>
      <c r="K644" s="2"/>
      <c r="L644" s="15"/>
      <c r="M644" s="11"/>
      <c r="N644" s="11"/>
      <c r="O644" s="15"/>
      <c r="P644" s="13"/>
      <c r="Q644" s="19"/>
      <c r="R644" s="13"/>
      <c r="S644" s="4"/>
      <c r="T644" s="30"/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</row>
    <row r="645" spans="1:130" x14ac:dyDescent="0.15">
      <c r="A645" s="36"/>
      <c r="B645" s="14"/>
      <c r="C645" s="6"/>
      <c r="D645" s="12"/>
      <c r="E645" s="13"/>
      <c r="F645" s="13"/>
      <c r="G645" s="13"/>
      <c r="H645" s="13"/>
      <c r="I645" s="12"/>
      <c r="J645" s="30"/>
      <c r="K645" s="2"/>
      <c r="L645" s="15"/>
      <c r="M645" s="11"/>
      <c r="N645" s="11"/>
      <c r="O645" s="15"/>
      <c r="P645" s="13"/>
      <c r="Q645" s="19"/>
      <c r="R645" s="13"/>
      <c r="S645" s="4"/>
      <c r="T645" s="30"/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</row>
    <row r="646" spans="1:130" x14ac:dyDescent="0.15">
      <c r="A646" s="36"/>
      <c r="B646" s="14"/>
      <c r="C646" s="6"/>
      <c r="D646" s="12"/>
      <c r="E646" s="13"/>
      <c r="F646" s="13"/>
      <c r="G646" s="13"/>
      <c r="H646" s="13"/>
      <c r="I646" s="12"/>
      <c r="J646" s="30"/>
      <c r="K646" s="2"/>
      <c r="L646" s="15"/>
      <c r="M646" s="11"/>
      <c r="N646" s="11"/>
      <c r="O646" s="15"/>
      <c r="P646" s="13"/>
      <c r="Q646" s="19"/>
      <c r="R646" s="13"/>
      <c r="S646" s="4"/>
      <c r="T646" s="30"/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</row>
    <row r="647" spans="1:130" x14ac:dyDescent="0.15">
      <c r="A647" s="36"/>
      <c r="B647" s="14"/>
      <c r="C647" s="6"/>
      <c r="D647" s="12"/>
      <c r="E647" s="13"/>
      <c r="F647" s="13"/>
      <c r="G647" s="13"/>
      <c r="H647" s="13"/>
      <c r="I647" s="12"/>
      <c r="J647" s="30"/>
      <c r="K647" s="2"/>
      <c r="L647" s="15"/>
      <c r="M647" s="11"/>
      <c r="N647" s="11"/>
      <c r="O647" s="15"/>
      <c r="P647" s="13"/>
      <c r="Q647" s="19"/>
      <c r="R647" s="13"/>
      <c r="S647" s="4"/>
      <c r="T647" s="30"/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</row>
    <row r="648" spans="1:130" x14ac:dyDescent="0.15">
      <c r="A648" s="36"/>
      <c r="B648" s="14"/>
      <c r="C648" s="6"/>
      <c r="D648" s="12"/>
      <c r="E648" s="13"/>
      <c r="F648" s="13"/>
      <c r="G648" s="13"/>
      <c r="H648" s="13"/>
      <c r="I648" s="12"/>
      <c r="J648" s="30"/>
      <c r="K648" s="2"/>
      <c r="L648" s="15"/>
      <c r="M648" s="11"/>
      <c r="N648" s="11"/>
      <c r="O648" s="15"/>
      <c r="P648" s="13"/>
      <c r="Q648" s="19"/>
      <c r="R648" s="13"/>
      <c r="S648" s="4"/>
      <c r="T648" s="30"/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</row>
    <row r="649" spans="1:130" x14ac:dyDescent="0.15">
      <c r="A649" s="36"/>
      <c r="B649" s="14"/>
      <c r="C649" s="6"/>
      <c r="D649" s="12"/>
      <c r="E649" s="13"/>
      <c r="F649" s="13"/>
      <c r="G649" s="13"/>
      <c r="H649" s="13"/>
      <c r="I649" s="12"/>
      <c r="J649" s="30"/>
      <c r="K649" s="2"/>
      <c r="L649" s="15"/>
      <c r="M649" s="11"/>
      <c r="N649" s="11"/>
      <c r="O649" s="15"/>
      <c r="P649" s="13"/>
      <c r="Q649" s="19"/>
      <c r="R649" s="13"/>
      <c r="S649" s="4"/>
      <c r="T649" s="30"/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</row>
    <row r="650" spans="1:130" x14ac:dyDescent="0.15">
      <c r="A650" s="36"/>
      <c r="B650" s="14"/>
      <c r="C650" s="6"/>
      <c r="D650" s="12"/>
      <c r="E650" s="13"/>
      <c r="F650" s="13"/>
      <c r="G650" s="13"/>
      <c r="H650" s="13"/>
      <c r="I650" s="12"/>
      <c r="J650" s="30"/>
      <c r="K650" s="2"/>
      <c r="L650" s="15"/>
      <c r="M650" s="11"/>
      <c r="N650" s="11"/>
      <c r="O650" s="15"/>
      <c r="P650" s="13"/>
      <c r="Q650" s="19"/>
      <c r="R650" s="13"/>
      <c r="S650" s="4"/>
      <c r="T650" s="30"/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</row>
    <row r="651" spans="1:130" x14ac:dyDescent="0.15">
      <c r="A651" s="36"/>
      <c r="B651" s="14"/>
      <c r="C651" s="6"/>
      <c r="D651" s="12"/>
      <c r="E651" s="13"/>
      <c r="F651" s="13"/>
      <c r="G651" s="13"/>
      <c r="H651" s="13"/>
      <c r="I651" s="12"/>
      <c r="J651" s="30"/>
      <c r="K651" s="2"/>
      <c r="L651" s="15"/>
      <c r="M651" s="11"/>
      <c r="N651" s="11"/>
      <c r="O651" s="15"/>
      <c r="P651" s="13"/>
      <c r="Q651" s="19"/>
      <c r="R651" s="13"/>
      <c r="S651" s="4"/>
      <c r="T651" s="30"/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</row>
    <row r="652" spans="1:130" x14ac:dyDescent="0.15">
      <c r="A652" s="36"/>
      <c r="B652" s="14"/>
      <c r="C652" s="6"/>
      <c r="D652" s="12"/>
      <c r="E652" s="13"/>
      <c r="F652" s="13"/>
      <c r="G652" s="13"/>
      <c r="H652" s="13"/>
      <c r="I652" s="12"/>
      <c r="J652" s="30"/>
      <c r="K652" s="2"/>
      <c r="L652" s="15"/>
      <c r="M652" s="11"/>
      <c r="N652" s="11"/>
      <c r="O652" s="15"/>
      <c r="P652" s="13"/>
      <c r="Q652" s="19"/>
      <c r="R652" s="13"/>
      <c r="S652" s="4"/>
      <c r="T652" s="30"/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</row>
    <row r="653" spans="1:130" x14ac:dyDescent="0.15">
      <c r="A653" s="36"/>
      <c r="B653" s="14"/>
      <c r="C653" s="6"/>
      <c r="D653" s="12"/>
      <c r="E653" s="13"/>
      <c r="F653" s="13"/>
      <c r="G653" s="13"/>
      <c r="H653" s="13"/>
      <c r="I653" s="12"/>
      <c r="J653" s="30"/>
      <c r="K653" s="2"/>
      <c r="L653" s="15"/>
      <c r="M653" s="11"/>
      <c r="N653" s="11"/>
      <c r="O653" s="15"/>
      <c r="P653" s="13"/>
      <c r="Q653" s="19"/>
      <c r="R653" s="13"/>
      <c r="S653" s="4"/>
      <c r="T653" s="30"/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</row>
    <row r="654" spans="1:130" x14ac:dyDescent="0.15">
      <c r="A654" s="36"/>
      <c r="B654" s="14"/>
      <c r="C654" s="6"/>
      <c r="D654" s="12"/>
      <c r="E654" s="13"/>
      <c r="F654" s="13"/>
      <c r="G654" s="13"/>
      <c r="H654" s="13"/>
      <c r="I654" s="12"/>
      <c r="J654" s="30"/>
      <c r="K654" s="2"/>
      <c r="L654" s="15"/>
      <c r="M654" s="11"/>
      <c r="N654" s="11"/>
      <c r="O654" s="15"/>
      <c r="P654" s="13"/>
      <c r="Q654" s="19"/>
      <c r="R654" s="13"/>
      <c r="S654" s="4"/>
      <c r="T654" s="30"/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</row>
    <row r="655" spans="1:130" x14ac:dyDescent="0.15">
      <c r="A655" s="36"/>
      <c r="B655" s="14"/>
      <c r="C655" s="6"/>
      <c r="D655" s="12"/>
      <c r="E655" s="13"/>
      <c r="F655" s="13"/>
      <c r="G655" s="13"/>
      <c r="H655" s="13"/>
      <c r="I655" s="12"/>
      <c r="J655" s="30"/>
      <c r="K655" s="2"/>
      <c r="L655" s="15"/>
      <c r="M655" s="11"/>
      <c r="N655" s="11"/>
      <c r="O655" s="15"/>
      <c r="P655" s="13"/>
      <c r="Q655" s="19"/>
      <c r="R655" s="13"/>
      <c r="S655" s="4"/>
      <c r="T655" s="30"/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</row>
    <row r="656" spans="1:130" x14ac:dyDescent="0.15">
      <c r="A656" s="36"/>
      <c r="B656" s="14"/>
      <c r="C656" s="6"/>
      <c r="D656" s="12"/>
      <c r="E656" s="13"/>
      <c r="F656" s="13"/>
      <c r="G656" s="13"/>
      <c r="H656" s="13"/>
      <c r="I656" s="12"/>
      <c r="J656" s="30"/>
      <c r="K656" s="2"/>
      <c r="L656" s="15"/>
      <c r="M656" s="11"/>
      <c r="N656" s="11"/>
      <c r="O656" s="15"/>
      <c r="P656" s="13"/>
      <c r="Q656" s="19"/>
      <c r="R656" s="13"/>
      <c r="S656" s="4"/>
      <c r="T656" s="30"/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</row>
    <row r="657" spans="1:130" x14ac:dyDescent="0.15">
      <c r="A657" s="36"/>
      <c r="B657" s="14"/>
      <c r="C657" s="6"/>
      <c r="D657" s="12"/>
      <c r="E657" s="13"/>
      <c r="F657" s="13"/>
      <c r="G657" s="13"/>
      <c r="H657" s="13"/>
      <c r="I657" s="12"/>
      <c r="J657" s="30"/>
      <c r="K657" s="2"/>
      <c r="L657" s="15"/>
      <c r="M657" s="11"/>
      <c r="N657" s="11"/>
      <c r="O657" s="15"/>
      <c r="P657" s="13"/>
      <c r="Q657" s="19"/>
      <c r="R657" s="13"/>
      <c r="S657" s="4"/>
      <c r="T657" s="30"/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</row>
    <row r="658" spans="1:130" x14ac:dyDescent="0.15">
      <c r="A658" s="36"/>
      <c r="B658" s="14"/>
      <c r="C658" s="6"/>
      <c r="D658" s="12"/>
      <c r="E658" s="13"/>
      <c r="F658" s="13"/>
      <c r="G658" s="13"/>
      <c r="H658" s="13"/>
      <c r="I658" s="12"/>
      <c r="J658" s="30"/>
      <c r="K658" s="2"/>
      <c r="L658" s="15"/>
      <c r="M658" s="11"/>
      <c r="N658" s="11"/>
      <c r="O658" s="15"/>
      <c r="P658" s="13"/>
      <c r="Q658" s="19"/>
      <c r="R658" s="13"/>
      <c r="S658" s="4"/>
      <c r="T658" s="30"/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</row>
    <row r="659" spans="1:130" x14ac:dyDescent="0.15">
      <c r="A659" s="36"/>
      <c r="B659" s="14"/>
      <c r="C659" s="6"/>
      <c r="D659" s="12"/>
      <c r="E659" s="13"/>
      <c r="F659" s="13"/>
      <c r="G659" s="13"/>
      <c r="H659" s="13"/>
      <c r="I659" s="12"/>
      <c r="J659" s="30"/>
      <c r="K659" s="2"/>
      <c r="L659" s="15"/>
      <c r="M659" s="11"/>
      <c r="N659" s="11"/>
      <c r="O659" s="15"/>
      <c r="P659" s="13"/>
      <c r="Q659" s="19"/>
      <c r="R659" s="13"/>
      <c r="S659" s="4"/>
      <c r="T659" s="30"/>
      <c r="U659" s="3"/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</row>
    <row r="660" spans="1:130" x14ac:dyDescent="0.15">
      <c r="A660" s="36"/>
      <c r="B660" s="14"/>
      <c r="C660" s="6"/>
      <c r="D660" s="12"/>
      <c r="E660" s="13"/>
      <c r="F660" s="13"/>
      <c r="G660" s="13"/>
      <c r="H660" s="13"/>
      <c r="I660" s="12"/>
      <c r="J660" s="30"/>
      <c r="K660" s="2"/>
      <c r="L660" s="15"/>
      <c r="M660" s="11"/>
      <c r="N660" s="11"/>
      <c r="O660" s="15"/>
      <c r="P660" s="13"/>
      <c r="Q660" s="19"/>
      <c r="R660" s="13"/>
      <c r="S660" s="4"/>
      <c r="T660" s="30"/>
      <c r="U660" s="3"/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</row>
    <row r="661" spans="1:130" x14ac:dyDescent="0.15">
      <c r="A661" s="36"/>
      <c r="B661" s="14"/>
      <c r="C661" s="6"/>
      <c r="D661" s="12"/>
      <c r="E661" s="13"/>
      <c r="F661" s="13"/>
      <c r="G661" s="13"/>
      <c r="H661" s="13"/>
      <c r="I661" s="12"/>
      <c r="J661" s="30"/>
      <c r="K661" s="2"/>
      <c r="L661" s="15"/>
      <c r="M661" s="11"/>
      <c r="N661" s="11"/>
      <c r="O661" s="15"/>
      <c r="P661" s="13"/>
      <c r="Q661" s="19"/>
      <c r="R661" s="13"/>
      <c r="S661" s="4"/>
      <c r="T661" s="30"/>
      <c r="U661" s="3"/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</row>
    <row r="662" spans="1:130" x14ac:dyDescent="0.15">
      <c r="A662" s="36"/>
      <c r="B662" s="14"/>
      <c r="C662" s="6"/>
      <c r="D662" s="12"/>
      <c r="E662" s="13"/>
      <c r="F662" s="13"/>
      <c r="G662" s="13"/>
      <c r="H662" s="13"/>
      <c r="I662" s="12"/>
      <c r="J662" s="30"/>
      <c r="K662" s="2"/>
      <c r="L662" s="15"/>
      <c r="M662" s="11"/>
      <c r="N662" s="11"/>
      <c r="O662" s="15"/>
      <c r="P662" s="13"/>
      <c r="Q662" s="19"/>
      <c r="R662" s="13"/>
      <c r="S662" s="4"/>
      <c r="T662" s="30"/>
      <c r="U662" s="3"/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</row>
    <row r="663" spans="1:130" x14ac:dyDescent="0.15">
      <c r="A663" s="36"/>
      <c r="B663" s="14"/>
      <c r="C663" s="6"/>
      <c r="D663" s="12"/>
      <c r="E663" s="13"/>
      <c r="F663" s="13"/>
      <c r="G663" s="13"/>
      <c r="H663" s="13"/>
      <c r="I663" s="12"/>
      <c r="J663" s="30"/>
      <c r="K663" s="2"/>
      <c r="L663" s="15"/>
      <c r="M663" s="11"/>
      <c r="N663" s="11"/>
      <c r="O663" s="15"/>
      <c r="P663" s="13"/>
      <c r="Q663" s="19"/>
      <c r="R663" s="13"/>
      <c r="S663" s="4"/>
      <c r="T663" s="30"/>
      <c r="U663" s="3"/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</row>
    <row r="664" spans="1:130" x14ac:dyDescent="0.15">
      <c r="A664" s="36"/>
      <c r="B664" s="14"/>
      <c r="C664" s="6"/>
      <c r="D664" s="12"/>
      <c r="E664" s="13"/>
      <c r="F664" s="13"/>
      <c r="G664" s="13"/>
      <c r="H664" s="13"/>
      <c r="I664" s="12"/>
      <c r="J664" s="30"/>
      <c r="K664" s="2"/>
      <c r="L664" s="15"/>
      <c r="M664" s="11"/>
      <c r="N664" s="11"/>
      <c r="O664" s="15"/>
      <c r="P664" s="13"/>
      <c r="Q664" s="19"/>
      <c r="R664" s="13"/>
      <c r="S664" s="4"/>
      <c r="T664" s="30"/>
      <c r="U664" s="3"/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</row>
    <row r="665" spans="1:130" x14ac:dyDescent="0.15">
      <c r="A665" s="36"/>
      <c r="B665" s="14"/>
      <c r="C665" s="6"/>
      <c r="D665" s="12"/>
      <c r="E665" s="13"/>
      <c r="F665" s="13"/>
      <c r="G665" s="13"/>
      <c r="H665" s="13"/>
      <c r="I665" s="12"/>
      <c r="J665" s="30"/>
      <c r="K665" s="2"/>
      <c r="L665" s="15"/>
      <c r="M665" s="11"/>
      <c r="N665" s="11"/>
      <c r="O665" s="15"/>
      <c r="P665" s="13"/>
      <c r="Q665" s="19"/>
      <c r="R665" s="13"/>
      <c r="S665" s="4"/>
      <c r="T665" s="30"/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</row>
    <row r="666" spans="1:130" x14ac:dyDescent="0.15">
      <c r="A666" s="36"/>
      <c r="B666" s="14"/>
      <c r="C666" s="6"/>
      <c r="D666" s="12"/>
      <c r="E666" s="13"/>
      <c r="F666" s="13"/>
      <c r="G666" s="13"/>
      <c r="H666" s="13"/>
      <c r="I666" s="12"/>
      <c r="J666" s="30"/>
      <c r="K666" s="2"/>
      <c r="L666" s="15"/>
      <c r="M666" s="11"/>
      <c r="N666" s="11"/>
      <c r="O666" s="15"/>
      <c r="P666" s="13"/>
      <c r="Q666" s="19"/>
      <c r="R666" s="13"/>
      <c r="S666" s="4"/>
      <c r="T666" s="30"/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</row>
    <row r="667" spans="1:130" x14ac:dyDescent="0.15">
      <c r="A667" s="36"/>
      <c r="B667" s="14"/>
      <c r="C667" s="6"/>
      <c r="D667" s="12"/>
      <c r="E667" s="13"/>
      <c r="F667" s="13"/>
      <c r="G667" s="13"/>
      <c r="H667" s="13"/>
      <c r="I667" s="12"/>
      <c r="J667" s="30"/>
      <c r="K667" s="2"/>
      <c r="L667" s="15"/>
      <c r="M667" s="11"/>
      <c r="N667" s="11"/>
      <c r="O667" s="15"/>
      <c r="P667" s="13"/>
      <c r="Q667" s="19"/>
      <c r="R667" s="13"/>
      <c r="S667" s="4"/>
      <c r="T667" s="30"/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</row>
    <row r="668" spans="1:130" x14ac:dyDescent="0.15">
      <c r="A668" s="36"/>
      <c r="B668" s="14"/>
      <c r="C668" s="6"/>
      <c r="D668" s="12"/>
      <c r="E668" s="13"/>
      <c r="F668" s="13"/>
      <c r="G668" s="13"/>
      <c r="H668" s="13"/>
      <c r="I668" s="12"/>
      <c r="J668" s="30"/>
      <c r="K668" s="2"/>
      <c r="L668" s="15"/>
      <c r="M668" s="11"/>
      <c r="N668" s="11"/>
      <c r="O668" s="15"/>
      <c r="P668" s="13"/>
      <c r="Q668" s="19"/>
      <c r="R668" s="13"/>
      <c r="S668" s="4"/>
      <c r="T668" s="30"/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</row>
    <row r="669" spans="1:130" x14ac:dyDescent="0.15">
      <c r="A669" s="36"/>
      <c r="B669" s="14"/>
      <c r="C669" s="6"/>
      <c r="D669" s="12"/>
      <c r="E669" s="13"/>
      <c r="F669" s="13"/>
      <c r="G669" s="13"/>
      <c r="H669" s="13"/>
      <c r="I669" s="12"/>
      <c r="J669" s="30"/>
      <c r="K669" s="2"/>
      <c r="L669" s="15"/>
      <c r="M669" s="11"/>
      <c r="N669" s="11"/>
      <c r="O669" s="15"/>
      <c r="P669" s="13"/>
      <c r="Q669" s="19"/>
      <c r="R669" s="13"/>
      <c r="S669" s="4"/>
      <c r="T669" s="30"/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</row>
    <row r="670" spans="1:130" x14ac:dyDescent="0.15">
      <c r="A670" s="36"/>
      <c r="B670" s="14"/>
      <c r="C670" s="6"/>
      <c r="D670" s="12"/>
      <c r="E670" s="13"/>
      <c r="F670" s="13"/>
      <c r="G670" s="13"/>
      <c r="H670" s="13"/>
      <c r="I670" s="12"/>
      <c r="J670" s="30"/>
      <c r="K670" s="2"/>
      <c r="L670" s="15"/>
      <c r="M670" s="11"/>
      <c r="N670" s="11"/>
      <c r="O670" s="15"/>
      <c r="P670" s="13"/>
      <c r="Q670" s="19"/>
      <c r="R670" s="13"/>
      <c r="S670" s="4"/>
      <c r="T670" s="30"/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</row>
    <row r="671" spans="1:130" x14ac:dyDescent="0.15">
      <c r="A671" s="36"/>
      <c r="B671" s="14"/>
      <c r="C671" s="6"/>
      <c r="D671" s="12"/>
      <c r="E671" s="13"/>
      <c r="F671" s="13"/>
      <c r="G671" s="13"/>
      <c r="H671" s="13"/>
      <c r="I671" s="12"/>
      <c r="J671" s="30"/>
      <c r="K671" s="2"/>
      <c r="L671" s="15"/>
      <c r="M671" s="11"/>
      <c r="N671" s="11"/>
      <c r="O671" s="15"/>
      <c r="P671" s="13"/>
      <c r="Q671" s="19"/>
      <c r="R671" s="13"/>
      <c r="S671" s="4"/>
      <c r="T671" s="30"/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</row>
    <row r="672" spans="1:130" x14ac:dyDescent="0.15">
      <c r="A672" s="36"/>
      <c r="B672" s="14"/>
      <c r="C672" s="6"/>
      <c r="D672" s="12"/>
      <c r="E672" s="13"/>
      <c r="F672" s="13"/>
      <c r="G672" s="13"/>
      <c r="H672" s="13"/>
      <c r="I672" s="12"/>
      <c r="J672" s="30"/>
      <c r="K672" s="2"/>
      <c r="L672" s="15"/>
      <c r="M672" s="11"/>
      <c r="N672" s="11"/>
      <c r="O672" s="15"/>
      <c r="P672" s="13"/>
      <c r="Q672" s="19"/>
      <c r="R672" s="13"/>
      <c r="S672" s="4"/>
      <c r="T672" s="30"/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</row>
    <row r="673" spans="1:130" x14ac:dyDescent="0.15">
      <c r="A673" s="36"/>
      <c r="B673" s="14"/>
      <c r="C673" s="6"/>
      <c r="D673" s="12"/>
      <c r="E673" s="13"/>
      <c r="F673" s="13"/>
      <c r="G673" s="13"/>
      <c r="H673" s="13"/>
      <c r="I673" s="12"/>
      <c r="J673" s="30"/>
      <c r="K673" s="2"/>
      <c r="L673" s="15"/>
      <c r="M673" s="11"/>
      <c r="N673" s="11"/>
      <c r="O673" s="15"/>
      <c r="P673" s="13"/>
      <c r="Q673" s="19"/>
      <c r="R673" s="13"/>
      <c r="S673" s="4"/>
      <c r="T673" s="30"/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</row>
    <row r="674" spans="1:130" x14ac:dyDescent="0.15">
      <c r="A674" s="36"/>
      <c r="B674" s="14"/>
      <c r="C674" s="6"/>
      <c r="D674" s="12"/>
      <c r="E674" s="13"/>
      <c r="F674" s="13"/>
      <c r="G674" s="13"/>
      <c r="H674" s="13"/>
      <c r="I674" s="12"/>
      <c r="J674" s="30"/>
      <c r="K674" s="2"/>
      <c r="L674" s="15"/>
      <c r="M674" s="11"/>
      <c r="N674" s="11"/>
      <c r="O674" s="15"/>
      <c r="P674" s="13"/>
      <c r="Q674" s="19"/>
      <c r="R674" s="13"/>
      <c r="S674" s="4"/>
      <c r="T674" s="30"/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</row>
    <row r="675" spans="1:130" x14ac:dyDescent="0.15">
      <c r="A675" s="36"/>
      <c r="B675" s="14"/>
      <c r="C675" s="6"/>
      <c r="D675" s="12"/>
      <c r="E675" s="13"/>
      <c r="F675" s="13"/>
      <c r="G675" s="13"/>
      <c r="H675" s="13"/>
      <c r="I675" s="12"/>
      <c r="J675" s="30"/>
      <c r="K675" s="2"/>
      <c r="L675" s="15"/>
      <c r="M675" s="11"/>
      <c r="N675" s="11"/>
      <c r="O675" s="15"/>
      <c r="P675" s="13"/>
      <c r="Q675" s="19"/>
      <c r="R675" s="13"/>
      <c r="S675" s="4"/>
      <c r="T675" s="30"/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</row>
    <row r="676" spans="1:130" x14ac:dyDescent="0.15">
      <c r="A676" s="36"/>
      <c r="B676" s="14"/>
      <c r="C676" s="6"/>
      <c r="D676" s="12"/>
      <c r="E676" s="13"/>
      <c r="F676" s="13"/>
      <c r="G676" s="13"/>
      <c r="H676" s="13"/>
      <c r="I676" s="12"/>
      <c r="J676" s="30"/>
      <c r="K676" s="2"/>
      <c r="L676" s="15"/>
      <c r="M676" s="11"/>
      <c r="N676" s="11"/>
      <c r="O676" s="15"/>
      <c r="P676" s="13"/>
      <c r="Q676" s="19"/>
      <c r="R676" s="13"/>
      <c r="S676" s="4"/>
      <c r="T676" s="30"/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</row>
    <row r="677" spans="1:130" x14ac:dyDescent="0.15">
      <c r="A677" s="36"/>
      <c r="B677" s="14"/>
      <c r="C677" s="6"/>
      <c r="D677" s="12"/>
      <c r="E677" s="13"/>
      <c r="F677" s="13"/>
      <c r="G677" s="13"/>
      <c r="H677" s="13"/>
      <c r="I677" s="12"/>
      <c r="J677" s="30"/>
      <c r="K677" s="2"/>
      <c r="L677" s="15"/>
      <c r="M677" s="11"/>
      <c r="N677" s="11"/>
      <c r="O677" s="15"/>
      <c r="P677" s="13"/>
      <c r="Q677" s="19"/>
      <c r="R677" s="13"/>
      <c r="S677" s="4"/>
      <c r="T677" s="30"/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</row>
    <row r="678" spans="1:130" x14ac:dyDescent="0.15">
      <c r="A678" s="36"/>
      <c r="B678" s="14"/>
      <c r="C678" s="6"/>
      <c r="D678" s="12"/>
      <c r="E678" s="13"/>
      <c r="F678" s="13"/>
      <c r="G678" s="13"/>
      <c r="H678" s="13"/>
      <c r="I678" s="12"/>
      <c r="J678" s="30"/>
      <c r="K678" s="2"/>
      <c r="L678" s="15"/>
      <c r="M678" s="11"/>
      <c r="N678" s="11"/>
      <c r="O678" s="15"/>
      <c r="P678" s="13"/>
      <c r="Q678" s="19"/>
      <c r="R678" s="13"/>
      <c r="S678" s="4"/>
      <c r="T678" s="30"/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</row>
    <row r="679" spans="1:130" x14ac:dyDescent="0.15">
      <c r="A679" s="36"/>
      <c r="B679" s="14"/>
      <c r="C679" s="6"/>
      <c r="D679" s="12"/>
      <c r="E679" s="13"/>
      <c r="F679" s="13"/>
      <c r="G679" s="13"/>
      <c r="H679" s="13"/>
      <c r="I679" s="12"/>
      <c r="J679" s="30"/>
      <c r="K679" s="2"/>
      <c r="L679" s="15"/>
      <c r="M679" s="11"/>
      <c r="N679" s="11"/>
      <c r="O679" s="15"/>
      <c r="P679" s="13"/>
      <c r="Q679" s="19"/>
      <c r="R679" s="13"/>
      <c r="S679" s="4"/>
      <c r="T679" s="30"/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</row>
    <row r="680" spans="1:130" x14ac:dyDescent="0.15">
      <c r="A680" s="36"/>
      <c r="B680" s="14"/>
      <c r="C680" s="6"/>
      <c r="D680" s="12"/>
      <c r="E680" s="13"/>
      <c r="F680" s="13"/>
      <c r="G680" s="13"/>
      <c r="H680" s="13"/>
      <c r="I680" s="12"/>
      <c r="J680" s="30"/>
      <c r="K680" s="2"/>
      <c r="L680" s="15"/>
      <c r="M680" s="11"/>
      <c r="N680" s="11"/>
      <c r="O680" s="15"/>
      <c r="P680" s="13"/>
      <c r="Q680" s="19"/>
      <c r="R680" s="13"/>
      <c r="S680" s="4"/>
      <c r="T680" s="30"/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</row>
    <row r="681" spans="1:130" x14ac:dyDescent="0.15">
      <c r="A681" s="36"/>
      <c r="B681" s="14"/>
      <c r="C681" s="6"/>
      <c r="D681" s="12"/>
      <c r="E681" s="13"/>
      <c r="F681" s="13"/>
      <c r="G681" s="13"/>
      <c r="H681" s="13"/>
      <c r="I681" s="12"/>
      <c r="J681" s="30"/>
      <c r="K681" s="2"/>
      <c r="L681" s="15"/>
      <c r="M681" s="11"/>
      <c r="N681" s="11"/>
      <c r="O681" s="15"/>
      <c r="P681" s="13"/>
      <c r="Q681" s="19"/>
      <c r="R681" s="13"/>
      <c r="S681" s="4"/>
      <c r="T681" s="30"/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</row>
    <row r="682" spans="1:130" x14ac:dyDescent="0.15">
      <c r="A682" s="36"/>
      <c r="B682" s="14"/>
      <c r="C682" s="6"/>
      <c r="D682" s="12"/>
      <c r="E682" s="13"/>
      <c r="F682" s="13"/>
      <c r="G682" s="13"/>
      <c r="H682" s="13"/>
      <c r="I682" s="12"/>
      <c r="J682" s="30"/>
      <c r="K682" s="2"/>
      <c r="L682" s="15"/>
      <c r="M682" s="11"/>
      <c r="N682" s="11"/>
      <c r="O682" s="15"/>
      <c r="P682" s="13"/>
      <c r="Q682" s="19"/>
      <c r="R682" s="13"/>
      <c r="S682" s="4"/>
      <c r="T682" s="30"/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</row>
    <row r="683" spans="1:130" x14ac:dyDescent="0.15">
      <c r="A683" s="36"/>
      <c r="B683" s="14"/>
      <c r="C683" s="6"/>
      <c r="D683" s="12"/>
      <c r="E683" s="13"/>
      <c r="F683" s="13"/>
      <c r="G683" s="13"/>
      <c r="H683" s="13"/>
      <c r="I683" s="12"/>
      <c r="J683" s="30"/>
      <c r="K683" s="2"/>
      <c r="L683" s="15"/>
      <c r="M683" s="11"/>
      <c r="N683" s="11"/>
      <c r="O683" s="15"/>
      <c r="P683" s="13"/>
      <c r="Q683" s="19"/>
      <c r="R683" s="13"/>
      <c r="S683" s="4"/>
      <c r="T683" s="30"/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</row>
    <row r="684" spans="1:130" x14ac:dyDescent="0.15">
      <c r="A684" s="36"/>
      <c r="B684" s="14"/>
      <c r="C684" s="6"/>
      <c r="D684" s="12"/>
      <c r="E684" s="13"/>
      <c r="F684" s="13"/>
      <c r="G684" s="13"/>
      <c r="H684" s="13"/>
      <c r="I684" s="12"/>
      <c r="J684" s="30"/>
      <c r="K684" s="2"/>
      <c r="L684" s="15"/>
      <c r="M684" s="11"/>
      <c r="N684" s="11"/>
      <c r="O684" s="15"/>
      <c r="P684" s="13"/>
      <c r="Q684" s="19"/>
      <c r="R684" s="13"/>
      <c r="S684" s="4"/>
      <c r="T684" s="30"/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</row>
    <row r="685" spans="1:130" x14ac:dyDescent="0.15">
      <c r="A685" s="36"/>
      <c r="B685" s="14"/>
      <c r="C685" s="6"/>
      <c r="D685" s="12"/>
      <c r="E685" s="13"/>
      <c r="F685" s="13"/>
      <c r="G685" s="13"/>
      <c r="H685" s="13"/>
      <c r="I685" s="12"/>
      <c r="J685" s="30"/>
      <c r="K685" s="2"/>
      <c r="L685" s="15"/>
      <c r="M685" s="11"/>
      <c r="N685" s="11"/>
      <c r="O685" s="15"/>
      <c r="P685" s="13"/>
      <c r="Q685" s="19"/>
      <c r="R685" s="13"/>
      <c r="S685" s="4"/>
      <c r="T685" s="30"/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</row>
    <row r="686" spans="1:130" x14ac:dyDescent="0.15">
      <c r="A686" s="36"/>
      <c r="B686" s="14"/>
      <c r="C686" s="6"/>
      <c r="D686" s="12"/>
      <c r="E686" s="13"/>
      <c r="F686" s="13"/>
      <c r="G686" s="13"/>
      <c r="H686" s="13"/>
      <c r="I686" s="12"/>
      <c r="J686" s="30"/>
      <c r="K686" s="2"/>
      <c r="L686" s="15"/>
      <c r="M686" s="11"/>
      <c r="N686" s="11"/>
      <c r="O686" s="15"/>
      <c r="P686" s="13"/>
      <c r="Q686" s="19"/>
      <c r="R686" s="13"/>
      <c r="S686" s="4"/>
      <c r="T686" s="30"/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</row>
    <row r="687" spans="1:130" x14ac:dyDescent="0.15">
      <c r="A687" s="36"/>
      <c r="B687" s="14"/>
      <c r="C687" s="6"/>
      <c r="D687" s="12"/>
      <c r="E687" s="13"/>
      <c r="F687" s="13"/>
      <c r="G687" s="13"/>
      <c r="H687" s="13"/>
      <c r="I687" s="12"/>
      <c r="J687" s="30"/>
      <c r="K687" s="2"/>
      <c r="L687" s="15"/>
      <c r="M687" s="11"/>
      <c r="N687" s="11"/>
      <c r="O687" s="15"/>
      <c r="P687" s="13"/>
      <c r="Q687" s="19"/>
      <c r="R687" s="13"/>
      <c r="S687" s="4"/>
      <c r="T687" s="30"/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</row>
    <row r="688" spans="1:130" x14ac:dyDescent="0.15">
      <c r="A688" s="36"/>
      <c r="B688" s="14"/>
      <c r="C688" s="6"/>
      <c r="D688" s="12"/>
      <c r="E688" s="13"/>
      <c r="F688" s="13"/>
      <c r="G688" s="13"/>
      <c r="H688" s="13"/>
      <c r="I688" s="12"/>
      <c r="J688" s="30"/>
      <c r="K688" s="2"/>
      <c r="L688" s="15"/>
      <c r="M688" s="11"/>
      <c r="N688" s="11"/>
      <c r="O688" s="15"/>
      <c r="P688" s="13"/>
      <c r="Q688" s="19"/>
      <c r="R688" s="13"/>
      <c r="S688" s="4"/>
      <c r="T688" s="30"/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</row>
    <row r="689" spans="1:130" x14ac:dyDescent="0.15">
      <c r="A689" s="36"/>
      <c r="B689" s="14"/>
      <c r="C689" s="6"/>
      <c r="D689" s="12"/>
      <c r="E689" s="13"/>
      <c r="F689" s="13"/>
      <c r="G689" s="13"/>
      <c r="H689" s="13"/>
      <c r="I689" s="12"/>
      <c r="J689" s="30"/>
      <c r="K689" s="2"/>
      <c r="L689" s="15"/>
      <c r="M689" s="11"/>
      <c r="N689" s="11"/>
      <c r="O689" s="15"/>
      <c r="P689" s="13"/>
      <c r="Q689" s="19"/>
      <c r="R689" s="13"/>
      <c r="S689" s="4"/>
      <c r="T689" s="30"/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</row>
    <row r="690" spans="1:130" x14ac:dyDescent="0.15">
      <c r="A690" s="36"/>
      <c r="B690" s="14"/>
      <c r="C690" s="6"/>
      <c r="D690" s="12"/>
      <c r="E690" s="13"/>
      <c r="F690" s="13"/>
      <c r="G690" s="13"/>
      <c r="H690" s="13"/>
      <c r="I690" s="12"/>
      <c r="J690" s="30"/>
      <c r="K690" s="2"/>
      <c r="L690" s="15"/>
      <c r="M690" s="11"/>
      <c r="N690" s="11"/>
      <c r="O690" s="15"/>
      <c r="P690" s="13"/>
      <c r="Q690" s="19"/>
      <c r="R690" s="13"/>
      <c r="S690" s="4"/>
      <c r="T690" s="30"/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</row>
    <row r="691" spans="1:130" x14ac:dyDescent="0.15">
      <c r="A691" s="36"/>
      <c r="B691" s="14"/>
      <c r="C691" s="6"/>
      <c r="D691" s="12"/>
      <c r="E691" s="13"/>
      <c r="F691" s="13"/>
      <c r="G691" s="13"/>
      <c r="H691" s="13"/>
      <c r="I691" s="12"/>
      <c r="J691" s="30"/>
      <c r="K691" s="2"/>
      <c r="L691" s="15"/>
      <c r="M691" s="11"/>
      <c r="N691" s="11"/>
      <c r="O691" s="15"/>
      <c r="P691" s="13"/>
      <c r="Q691" s="19"/>
      <c r="R691" s="13"/>
      <c r="S691" s="4"/>
      <c r="T691" s="30"/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</row>
    <row r="692" spans="1:130" x14ac:dyDescent="0.15">
      <c r="A692" s="36"/>
      <c r="B692" s="14"/>
      <c r="C692" s="6"/>
      <c r="D692" s="12"/>
      <c r="E692" s="13"/>
      <c r="F692" s="13"/>
      <c r="G692" s="13"/>
      <c r="H692" s="13"/>
      <c r="I692" s="12"/>
      <c r="J692" s="30"/>
      <c r="K692" s="2"/>
      <c r="L692" s="15"/>
      <c r="M692" s="11"/>
      <c r="N692" s="11"/>
      <c r="O692" s="15"/>
      <c r="P692" s="13"/>
      <c r="Q692" s="19"/>
      <c r="R692" s="13"/>
      <c r="S692" s="4"/>
      <c r="T692" s="30"/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</row>
    <row r="693" spans="1:130" x14ac:dyDescent="0.15">
      <c r="A693" s="36"/>
      <c r="B693" s="14"/>
      <c r="C693" s="6"/>
      <c r="D693" s="12"/>
      <c r="E693" s="13"/>
      <c r="F693" s="13"/>
      <c r="G693" s="13"/>
      <c r="H693" s="13"/>
      <c r="I693" s="12"/>
      <c r="J693" s="30"/>
      <c r="K693" s="2"/>
      <c r="L693" s="15"/>
      <c r="M693" s="11"/>
      <c r="N693" s="11"/>
      <c r="O693" s="15"/>
      <c r="P693" s="13"/>
      <c r="Q693" s="19"/>
      <c r="R693" s="13"/>
      <c r="S693" s="4"/>
      <c r="T693" s="30"/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</row>
    <row r="694" spans="1:130" x14ac:dyDescent="0.15">
      <c r="A694" s="36"/>
      <c r="B694" s="14"/>
      <c r="C694" s="6"/>
      <c r="D694" s="12"/>
      <c r="E694" s="13"/>
      <c r="F694" s="13"/>
      <c r="G694" s="13"/>
      <c r="H694" s="13"/>
      <c r="I694" s="12"/>
      <c r="J694" s="30"/>
      <c r="K694" s="2"/>
      <c r="L694" s="15"/>
      <c r="M694" s="11"/>
      <c r="N694" s="11"/>
      <c r="O694" s="15"/>
      <c r="P694" s="13"/>
      <c r="Q694" s="19"/>
      <c r="R694" s="13"/>
      <c r="S694" s="4"/>
      <c r="T694" s="30"/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</row>
    <row r="695" spans="1:130" x14ac:dyDescent="0.15">
      <c r="A695" s="36"/>
      <c r="B695" s="14"/>
      <c r="C695" s="6"/>
      <c r="D695" s="12"/>
      <c r="E695" s="13"/>
      <c r="F695" s="13"/>
      <c r="G695" s="13"/>
      <c r="H695" s="13"/>
      <c r="I695" s="12"/>
      <c r="J695" s="30"/>
      <c r="K695" s="2"/>
      <c r="L695" s="15"/>
      <c r="M695" s="11"/>
      <c r="N695" s="11"/>
      <c r="O695" s="15"/>
      <c r="P695" s="13"/>
      <c r="Q695" s="19"/>
      <c r="R695" s="13"/>
      <c r="S695" s="4"/>
      <c r="T695" s="30"/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</row>
    <row r="696" spans="1:130" x14ac:dyDescent="0.15">
      <c r="A696" s="36"/>
      <c r="B696" s="14"/>
      <c r="C696" s="6"/>
      <c r="D696" s="12"/>
      <c r="E696" s="13"/>
      <c r="F696" s="13"/>
      <c r="G696" s="13"/>
      <c r="H696" s="13"/>
      <c r="I696" s="12"/>
      <c r="J696" s="30"/>
      <c r="K696" s="2"/>
      <c r="L696" s="15"/>
      <c r="M696" s="11"/>
      <c r="N696" s="11"/>
      <c r="O696" s="15"/>
      <c r="P696" s="13"/>
      <c r="Q696" s="19"/>
      <c r="R696" s="13"/>
      <c r="S696" s="4"/>
      <c r="T696" s="30"/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</row>
    <row r="697" spans="1:130" x14ac:dyDescent="0.15">
      <c r="A697" s="36"/>
      <c r="B697" s="14"/>
      <c r="C697" s="6"/>
      <c r="D697" s="12"/>
      <c r="E697" s="13"/>
      <c r="F697" s="13"/>
      <c r="G697" s="13"/>
      <c r="H697" s="13"/>
      <c r="I697" s="12"/>
      <c r="J697" s="30"/>
      <c r="K697" s="2"/>
      <c r="L697" s="15"/>
      <c r="M697" s="11"/>
      <c r="N697" s="11"/>
      <c r="O697" s="15"/>
      <c r="P697" s="13"/>
      <c r="Q697" s="19"/>
      <c r="R697" s="13"/>
      <c r="S697" s="4"/>
      <c r="T697" s="30"/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</row>
    <row r="698" spans="1:130" x14ac:dyDescent="0.15">
      <c r="A698" s="36"/>
      <c r="B698" s="14"/>
      <c r="C698" s="6"/>
      <c r="D698" s="12"/>
      <c r="E698" s="13"/>
      <c r="F698" s="13"/>
      <c r="G698" s="13"/>
      <c r="H698" s="13"/>
      <c r="I698" s="12"/>
      <c r="J698" s="30"/>
      <c r="K698" s="2"/>
      <c r="L698" s="15"/>
      <c r="M698" s="11"/>
      <c r="N698" s="11"/>
      <c r="O698" s="15"/>
      <c r="P698" s="13"/>
      <c r="Q698" s="19"/>
      <c r="R698" s="13"/>
      <c r="S698" s="4"/>
      <c r="T698" s="30"/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</row>
    <row r="699" spans="1:130" x14ac:dyDescent="0.15">
      <c r="A699" s="36"/>
      <c r="B699" s="14"/>
      <c r="C699" s="6"/>
      <c r="D699" s="12"/>
      <c r="E699" s="13"/>
      <c r="F699" s="13"/>
      <c r="G699" s="13"/>
      <c r="H699" s="13"/>
      <c r="I699" s="12"/>
      <c r="J699" s="30"/>
      <c r="K699" s="2"/>
      <c r="L699" s="15"/>
      <c r="M699" s="11"/>
      <c r="N699" s="11"/>
      <c r="O699" s="15"/>
      <c r="P699" s="13"/>
      <c r="Q699" s="19"/>
      <c r="R699" s="13"/>
      <c r="S699" s="4"/>
      <c r="T699" s="30"/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</row>
    <row r="700" spans="1:130" x14ac:dyDescent="0.15">
      <c r="A700" s="36"/>
      <c r="B700" s="14"/>
      <c r="C700" s="6"/>
      <c r="D700" s="12"/>
      <c r="E700" s="13"/>
      <c r="F700" s="13"/>
      <c r="G700" s="13"/>
      <c r="H700" s="13"/>
      <c r="I700" s="12"/>
      <c r="J700" s="30"/>
      <c r="K700" s="2"/>
      <c r="L700" s="15"/>
      <c r="M700" s="11"/>
      <c r="N700" s="11"/>
      <c r="O700" s="15"/>
      <c r="P700" s="13"/>
      <c r="Q700" s="19"/>
      <c r="R700" s="13"/>
      <c r="S700" s="4"/>
      <c r="T700" s="30"/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</row>
    <row r="701" spans="1:130" x14ac:dyDescent="0.15">
      <c r="A701" s="36"/>
      <c r="B701" s="14"/>
      <c r="C701" s="6"/>
      <c r="D701" s="12"/>
      <c r="E701" s="13"/>
      <c r="F701" s="13"/>
      <c r="G701" s="13"/>
      <c r="H701" s="13"/>
      <c r="I701" s="12"/>
      <c r="J701" s="30"/>
      <c r="K701" s="2"/>
      <c r="L701" s="15"/>
      <c r="M701" s="11"/>
      <c r="N701" s="11"/>
      <c r="O701" s="15"/>
      <c r="P701" s="13"/>
      <c r="Q701" s="19"/>
      <c r="R701" s="13"/>
      <c r="S701" s="4"/>
      <c r="T701" s="30"/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</row>
    <row r="702" spans="1:130" x14ac:dyDescent="0.15">
      <c r="A702" s="36"/>
      <c r="B702" s="14"/>
      <c r="C702" s="6"/>
      <c r="D702" s="12"/>
      <c r="E702" s="13"/>
      <c r="F702" s="13"/>
      <c r="G702" s="13"/>
      <c r="H702" s="13"/>
      <c r="I702" s="12"/>
      <c r="J702" s="30"/>
      <c r="K702" s="2"/>
      <c r="L702" s="15"/>
      <c r="M702" s="11"/>
      <c r="N702" s="11"/>
      <c r="O702" s="15"/>
      <c r="P702" s="13"/>
      <c r="Q702" s="19"/>
      <c r="R702" s="13"/>
      <c r="S702" s="4"/>
      <c r="T702" s="30"/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</row>
    <row r="703" spans="1:130" x14ac:dyDescent="0.15">
      <c r="A703" s="36"/>
      <c r="B703" s="14"/>
      <c r="C703" s="6"/>
      <c r="D703" s="12"/>
      <c r="E703" s="13"/>
      <c r="F703" s="13"/>
      <c r="G703" s="13"/>
      <c r="H703" s="13"/>
      <c r="I703" s="12"/>
      <c r="J703" s="30"/>
      <c r="K703" s="2"/>
      <c r="L703" s="15"/>
      <c r="M703" s="11"/>
      <c r="N703" s="11"/>
      <c r="O703" s="15"/>
      <c r="P703" s="13"/>
      <c r="Q703" s="19"/>
      <c r="R703" s="13"/>
      <c r="S703" s="4"/>
      <c r="T703" s="30"/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</row>
    <row r="704" spans="1:130" x14ac:dyDescent="0.15">
      <c r="A704" s="36"/>
      <c r="B704" s="14"/>
      <c r="C704" s="6"/>
      <c r="D704" s="12"/>
      <c r="E704" s="13"/>
      <c r="F704" s="13"/>
      <c r="G704" s="13"/>
      <c r="H704" s="13"/>
      <c r="I704" s="12"/>
      <c r="J704" s="30"/>
      <c r="K704" s="2"/>
      <c r="L704" s="15"/>
      <c r="M704" s="11"/>
      <c r="N704" s="11"/>
      <c r="O704" s="15"/>
      <c r="P704" s="13"/>
      <c r="Q704" s="19"/>
      <c r="R704" s="13"/>
      <c r="S704" s="4"/>
      <c r="T704" s="30"/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</row>
    <row r="705" spans="1:130" ht="18.75" x14ac:dyDescent="0.3">
      <c r="A705" s="36"/>
      <c r="B705" s="14"/>
      <c r="C705" s="6"/>
      <c r="D705" s="12"/>
      <c r="E705" s="13"/>
      <c r="F705" s="13"/>
      <c r="G705" s="13"/>
      <c r="H705" s="13"/>
      <c r="I705" s="115"/>
      <c r="J705" s="30"/>
      <c r="K705" s="2"/>
      <c r="L705" s="15"/>
      <c r="M705" s="11"/>
      <c r="N705" s="11"/>
      <c r="O705" s="15"/>
      <c r="P705" s="13"/>
      <c r="Q705" s="19"/>
      <c r="R705" s="13"/>
      <c r="S705" s="4"/>
      <c r="T705" s="30"/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</row>
    <row r="706" spans="1:130" x14ac:dyDescent="0.15">
      <c r="A706" s="36"/>
      <c r="B706" s="14"/>
      <c r="C706" s="6"/>
      <c r="D706" s="12"/>
      <c r="E706" s="13"/>
      <c r="F706" s="13"/>
      <c r="G706" s="13"/>
      <c r="H706" s="13"/>
      <c r="I706" s="12"/>
      <c r="J706" s="30"/>
      <c r="K706" s="2"/>
      <c r="L706" s="15"/>
      <c r="M706" s="11"/>
      <c r="N706" s="11"/>
      <c r="O706" s="15"/>
      <c r="P706" s="13"/>
      <c r="Q706" s="19"/>
      <c r="R706" s="13"/>
      <c r="S706" s="4"/>
      <c r="T706" s="30"/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</row>
    <row r="707" spans="1:130" x14ac:dyDescent="0.15">
      <c r="A707" s="36"/>
      <c r="B707" s="14"/>
      <c r="C707" s="6"/>
      <c r="D707" s="12"/>
      <c r="E707" s="13"/>
      <c r="F707" s="13"/>
      <c r="G707" s="13"/>
      <c r="H707" s="13"/>
      <c r="I707" s="12"/>
      <c r="J707" s="30"/>
      <c r="K707" s="2"/>
      <c r="L707" s="15"/>
      <c r="M707" s="11"/>
      <c r="N707" s="11"/>
      <c r="O707" s="15"/>
      <c r="P707" s="13"/>
      <c r="Q707" s="19"/>
      <c r="R707" s="13"/>
      <c r="S707" s="4"/>
      <c r="T707" s="30"/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</row>
    <row r="708" spans="1:130" x14ac:dyDescent="0.15">
      <c r="A708" s="36"/>
      <c r="B708" s="14"/>
      <c r="C708" s="6"/>
      <c r="D708" s="12"/>
      <c r="E708" s="13"/>
      <c r="F708" s="13"/>
      <c r="G708" s="13"/>
      <c r="H708" s="13"/>
      <c r="I708" s="12"/>
      <c r="J708" s="30"/>
      <c r="K708" s="2"/>
      <c r="L708" s="15"/>
      <c r="M708" s="11"/>
      <c r="N708" s="11"/>
      <c r="O708" s="15"/>
      <c r="P708" s="13"/>
      <c r="Q708" s="19"/>
      <c r="R708" s="13"/>
      <c r="S708" s="4"/>
      <c r="T708" s="30"/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</row>
    <row r="709" spans="1:130" x14ac:dyDescent="0.15">
      <c r="A709" s="36"/>
      <c r="B709" s="14"/>
      <c r="C709" s="6"/>
      <c r="D709" s="12"/>
      <c r="E709" s="13"/>
      <c r="F709" s="13"/>
      <c r="G709" s="13"/>
      <c r="H709" s="13"/>
      <c r="I709" s="12"/>
      <c r="J709" s="30"/>
      <c r="K709" s="2"/>
      <c r="L709" s="15"/>
      <c r="M709" s="11"/>
      <c r="N709" s="11"/>
      <c r="O709" s="15"/>
      <c r="P709" s="13"/>
      <c r="Q709" s="19"/>
      <c r="R709" s="13"/>
      <c r="S709" s="4"/>
      <c r="T709" s="30"/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</row>
    <row r="710" spans="1:130" x14ac:dyDescent="0.15">
      <c r="A710" s="36"/>
      <c r="B710" s="14"/>
      <c r="C710" s="6"/>
      <c r="D710" s="12"/>
      <c r="E710" s="13"/>
      <c r="F710" s="13"/>
      <c r="G710" s="13"/>
      <c r="H710" s="13"/>
      <c r="I710" s="12"/>
      <c r="J710" s="30"/>
      <c r="K710" s="2"/>
      <c r="L710" s="15"/>
      <c r="M710" s="11"/>
      <c r="N710" s="11"/>
      <c r="O710" s="15"/>
      <c r="P710" s="13"/>
      <c r="Q710" s="19"/>
      <c r="R710" s="13"/>
      <c r="S710" s="4"/>
      <c r="T710" s="30"/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</row>
    <row r="711" spans="1:130" x14ac:dyDescent="0.15">
      <c r="A711" s="36"/>
      <c r="B711" s="14"/>
      <c r="C711" s="6"/>
      <c r="D711" s="12"/>
      <c r="E711" s="13"/>
      <c r="F711" s="13"/>
      <c r="G711" s="13"/>
      <c r="H711" s="13"/>
      <c r="I711" s="12"/>
      <c r="J711" s="30"/>
      <c r="K711" s="2"/>
      <c r="L711" s="15"/>
      <c r="M711" s="11"/>
      <c r="N711" s="11"/>
      <c r="O711" s="15"/>
      <c r="P711" s="13"/>
      <c r="Q711" s="19"/>
      <c r="R711" s="13"/>
      <c r="S711" s="4"/>
      <c r="T711" s="30"/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</row>
    <row r="712" spans="1:130" x14ac:dyDescent="0.15">
      <c r="A712" s="36"/>
      <c r="B712" s="14"/>
      <c r="C712" s="6"/>
      <c r="D712" s="12"/>
      <c r="E712" s="13"/>
      <c r="F712" s="13"/>
      <c r="G712" s="13"/>
      <c r="H712" s="13"/>
      <c r="I712" s="12"/>
      <c r="J712" s="30"/>
      <c r="K712" s="2"/>
      <c r="L712" s="15"/>
      <c r="M712" s="11"/>
      <c r="N712" s="11"/>
      <c r="O712" s="15"/>
      <c r="P712" s="13"/>
      <c r="Q712" s="19"/>
      <c r="R712" s="13"/>
      <c r="S712" s="4"/>
      <c r="T712" s="30"/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</row>
    <row r="713" spans="1:130" x14ac:dyDescent="0.15">
      <c r="A713" s="36"/>
      <c r="B713" s="14"/>
      <c r="C713" s="6"/>
      <c r="D713" s="12"/>
      <c r="E713" s="13"/>
      <c r="F713" s="13"/>
      <c r="G713" s="13"/>
      <c r="H713" s="13"/>
      <c r="I713" s="12"/>
      <c r="J713" s="30"/>
      <c r="K713" s="2"/>
      <c r="L713" s="15"/>
      <c r="M713" s="11"/>
      <c r="N713" s="11"/>
      <c r="O713" s="15"/>
      <c r="P713" s="13"/>
      <c r="Q713" s="19"/>
      <c r="R713" s="13"/>
      <c r="S713" s="4"/>
      <c r="T713" s="30"/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</row>
    <row r="714" spans="1:130" x14ac:dyDescent="0.15">
      <c r="A714" s="36"/>
      <c r="B714" s="14"/>
      <c r="C714" s="6"/>
      <c r="D714" s="12"/>
      <c r="E714" s="13"/>
      <c r="F714" s="13"/>
      <c r="G714" s="13"/>
      <c r="H714" s="13"/>
      <c r="I714" s="12"/>
      <c r="J714" s="30"/>
      <c r="K714" s="2"/>
      <c r="L714" s="15"/>
      <c r="M714" s="11"/>
      <c r="N714" s="11"/>
      <c r="O714" s="15"/>
      <c r="P714" s="13"/>
      <c r="Q714" s="19"/>
      <c r="R714" s="13"/>
      <c r="S714" s="4"/>
      <c r="T714" s="30"/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</row>
    <row r="715" spans="1:130" x14ac:dyDescent="0.15">
      <c r="A715" s="36"/>
      <c r="B715" s="14"/>
      <c r="C715" s="6"/>
      <c r="D715" s="12"/>
      <c r="E715" s="13"/>
      <c r="F715" s="13"/>
      <c r="G715" s="13"/>
      <c r="H715" s="13"/>
      <c r="I715" s="12"/>
      <c r="J715" s="30"/>
      <c r="K715" s="2"/>
      <c r="L715" s="15"/>
      <c r="M715" s="11"/>
      <c r="N715" s="11"/>
      <c r="O715" s="15"/>
      <c r="P715" s="13"/>
      <c r="Q715" s="19"/>
      <c r="R715" s="13"/>
      <c r="S715" s="4"/>
      <c r="T715" s="30"/>
      <c r="U715" s="3"/>
      <c r="V715" s="3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</row>
    <row r="716" spans="1:130" x14ac:dyDescent="0.15">
      <c r="A716" s="36"/>
      <c r="B716" s="14"/>
      <c r="C716" s="6"/>
      <c r="D716" s="12"/>
      <c r="E716" s="13"/>
      <c r="F716" s="13"/>
      <c r="G716" s="13"/>
      <c r="H716" s="13"/>
      <c r="I716" s="12"/>
      <c r="J716" s="30"/>
      <c r="K716" s="2"/>
      <c r="L716" s="15"/>
      <c r="M716" s="11"/>
      <c r="N716" s="11"/>
      <c r="O716" s="15"/>
      <c r="P716" s="13"/>
      <c r="Q716" s="19"/>
      <c r="R716" s="13"/>
      <c r="S716" s="4"/>
      <c r="T716" s="30"/>
      <c r="U716" s="3"/>
      <c r="V716" s="3"/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</row>
    <row r="717" spans="1:130" x14ac:dyDescent="0.15">
      <c r="A717" s="36"/>
      <c r="B717" s="14"/>
      <c r="C717" s="6"/>
      <c r="D717" s="12"/>
      <c r="E717" s="13"/>
      <c r="F717" s="13"/>
      <c r="G717" s="13"/>
      <c r="H717" s="13"/>
      <c r="I717" s="12"/>
      <c r="J717" s="30"/>
      <c r="K717" s="2"/>
      <c r="L717" s="15"/>
      <c r="M717" s="11"/>
      <c r="N717" s="11"/>
      <c r="O717" s="15"/>
      <c r="P717" s="13"/>
      <c r="Q717" s="19"/>
      <c r="R717" s="13"/>
      <c r="S717" s="4"/>
      <c r="T717" s="30"/>
      <c r="U717" s="3"/>
      <c r="V717" s="3"/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</row>
    <row r="718" spans="1:130" x14ac:dyDescent="0.15">
      <c r="A718" s="36"/>
      <c r="B718" s="14"/>
      <c r="C718" s="6"/>
      <c r="D718" s="12"/>
      <c r="E718" s="13"/>
      <c r="F718" s="13"/>
      <c r="G718" s="13"/>
      <c r="H718" s="13"/>
      <c r="I718" s="12"/>
      <c r="J718" s="30"/>
      <c r="K718" s="2"/>
      <c r="L718" s="15"/>
      <c r="M718" s="11"/>
      <c r="N718" s="11"/>
      <c r="O718" s="15"/>
      <c r="P718" s="13"/>
      <c r="Q718" s="19"/>
      <c r="R718" s="13"/>
      <c r="S718" s="4"/>
      <c r="T718" s="30"/>
      <c r="U718" s="3"/>
      <c r="V718" s="3"/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</row>
    <row r="719" spans="1:130" x14ac:dyDescent="0.15">
      <c r="A719" s="36"/>
      <c r="B719" s="14"/>
      <c r="C719" s="6"/>
      <c r="D719" s="12"/>
      <c r="E719" s="13"/>
      <c r="F719" s="13"/>
      <c r="G719" s="13"/>
      <c r="H719" s="13"/>
      <c r="I719" s="12"/>
      <c r="J719" s="30"/>
      <c r="K719" s="2"/>
      <c r="L719" s="15"/>
      <c r="M719" s="11"/>
      <c r="N719" s="11"/>
      <c r="O719" s="15"/>
      <c r="P719" s="13"/>
      <c r="Q719" s="19"/>
      <c r="R719" s="13"/>
      <c r="S719" s="4"/>
      <c r="T719" s="30"/>
      <c r="U719" s="3"/>
      <c r="V719" s="3"/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</row>
    <row r="720" spans="1:130" x14ac:dyDescent="0.15">
      <c r="A720" s="36"/>
      <c r="B720" s="14"/>
      <c r="C720" s="6"/>
      <c r="D720" s="12"/>
      <c r="E720" s="13"/>
      <c r="F720" s="13"/>
      <c r="G720" s="13"/>
      <c r="H720" s="13"/>
      <c r="I720" s="12"/>
      <c r="J720" s="30"/>
      <c r="K720" s="2"/>
      <c r="L720" s="15"/>
      <c r="M720" s="11"/>
      <c r="N720" s="11"/>
      <c r="O720" s="15"/>
      <c r="P720" s="13"/>
      <c r="Q720" s="19"/>
      <c r="R720" s="13"/>
      <c r="S720" s="4"/>
      <c r="T720" s="30"/>
      <c r="U720" s="3"/>
      <c r="V720" s="3"/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</row>
    <row r="721" spans="1:130" x14ac:dyDescent="0.15">
      <c r="A721" s="36"/>
      <c r="B721" s="14"/>
      <c r="C721" s="6"/>
      <c r="D721" s="12"/>
      <c r="E721" s="13"/>
      <c r="F721" s="13"/>
      <c r="G721" s="13"/>
      <c r="H721" s="13"/>
      <c r="I721" s="12"/>
      <c r="J721" s="30"/>
      <c r="K721" s="2"/>
      <c r="L721" s="15"/>
      <c r="M721" s="11"/>
      <c r="N721" s="11"/>
      <c r="O721" s="15"/>
      <c r="P721" s="13"/>
      <c r="Q721" s="19"/>
      <c r="R721" s="13"/>
      <c r="S721" s="4"/>
      <c r="T721" s="30"/>
      <c r="U721" s="3"/>
      <c r="V721" s="3"/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</row>
    <row r="722" spans="1:130" x14ac:dyDescent="0.15">
      <c r="A722" s="36"/>
      <c r="B722" s="14"/>
      <c r="C722" s="6"/>
      <c r="D722" s="12"/>
      <c r="E722" s="13"/>
      <c r="F722" s="13"/>
      <c r="G722" s="13"/>
      <c r="H722" s="13"/>
      <c r="I722" s="12"/>
      <c r="J722" s="30"/>
      <c r="K722" s="2"/>
      <c r="L722" s="15"/>
      <c r="M722" s="11"/>
      <c r="N722" s="11"/>
      <c r="O722" s="15"/>
      <c r="P722" s="13"/>
      <c r="Q722" s="19"/>
      <c r="R722" s="13"/>
      <c r="S722" s="4"/>
      <c r="T722" s="30"/>
      <c r="U722" s="3"/>
      <c r="V722" s="3"/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</row>
    <row r="723" spans="1:130" x14ac:dyDescent="0.15">
      <c r="A723" s="36"/>
      <c r="B723" s="14"/>
      <c r="C723" s="6"/>
      <c r="D723" s="12"/>
      <c r="E723" s="13"/>
      <c r="F723" s="13"/>
      <c r="G723" s="13"/>
      <c r="H723" s="13"/>
      <c r="I723" s="12"/>
      <c r="J723" s="30"/>
      <c r="K723" s="2"/>
      <c r="L723" s="15"/>
      <c r="M723" s="11"/>
      <c r="N723" s="11"/>
      <c r="O723" s="15"/>
      <c r="P723" s="13"/>
      <c r="Q723" s="19"/>
      <c r="R723" s="13"/>
      <c r="S723" s="4"/>
      <c r="T723" s="30"/>
      <c r="U723" s="3"/>
      <c r="V723" s="3"/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</row>
    <row r="724" spans="1:130" x14ac:dyDescent="0.15">
      <c r="A724" s="36"/>
      <c r="B724" s="14"/>
      <c r="C724" s="6"/>
      <c r="D724" s="12"/>
      <c r="E724" s="13"/>
      <c r="F724" s="13"/>
      <c r="G724" s="13"/>
      <c r="H724" s="13"/>
      <c r="I724" s="12"/>
      <c r="J724" s="30"/>
      <c r="K724" s="2"/>
      <c r="L724" s="15"/>
      <c r="M724" s="11"/>
      <c r="N724" s="11"/>
      <c r="O724" s="15"/>
      <c r="P724" s="13"/>
      <c r="Q724" s="19"/>
      <c r="R724" s="13"/>
      <c r="S724" s="4"/>
      <c r="T724" s="30"/>
      <c r="U724" s="3"/>
      <c r="V724" s="3"/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</row>
    <row r="725" spans="1:130" x14ac:dyDescent="0.15">
      <c r="A725" s="36"/>
      <c r="B725" s="14"/>
      <c r="C725" s="6"/>
      <c r="D725" s="12"/>
      <c r="E725" s="13"/>
      <c r="F725" s="13"/>
      <c r="G725" s="13"/>
      <c r="H725" s="13"/>
      <c r="I725" s="12"/>
      <c r="J725" s="30"/>
      <c r="K725" s="2"/>
      <c r="L725" s="15"/>
      <c r="M725" s="11"/>
      <c r="N725" s="11"/>
      <c r="O725" s="15"/>
      <c r="P725" s="13"/>
      <c r="Q725" s="19"/>
      <c r="R725" s="13"/>
      <c r="S725" s="4"/>
      <c r="T725" s="30"/>
      <c r="U725" s="3"/>
      <c r="V725" s="3"/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</row>
    <row r="726" spans="1:130" x14ac:dyDescent="0.15">
      <c r="A726" s="36"/>
      <c r="B726" s="14"/>
      <c r="C726" s="6"/>
      <c r="D726" s="12"/>
      <c r="E726" s="13"/>
      <c r="F726" s="13"/>
      <c r="G726" s="13"/>
      <c r="H726" s="13"/>
      <c r="I726" s="12"/>
      <c r="J726" s="30"/>
      <c r="K726" s="2"/>
      <c r="L726" s="15"/>
      <c r="M726" s="11"/>
      <c r="N726" s="11"/>
      <c r="O726" s="15"/>
      <c r="P726" s="13"/>
      <c r="Q726" s="19"/>
      <c r="R726" s="13"/>
      <c r="S726" s="4"/>
      <c r="T726" s="30"/>
      <c r="U726" s="3"/>
      <c r="V726" s="3"/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</row>
    <row r="727" spans="1:130" x14ac:dyDescent="0.15">
      <c r="A727" s="36"/>
      <c r="B727" s="14"/>
      <c r="C727" s="6"/>
      <c r="D727" s="12"/>
      <c r="E727" s="13"/>
      <c r="F727" s="13"/>
      <c r="G727" s="13"/>
      <c r="H727" s="13"/>
      <c r="I727" s="12"/>
      <c r="J727" s="30"/>
      <c r="K727" s="2"/>
      <c r="L727" s="15"/>
      <c r="M727" s="11"/>
      <c r="N727" s="11"/>
      <c r="O727" s="15"/>
      <c r="P727" s="13"/>
      <c r="Q727" s="19"/>
      <c r="R727" s="13"/>
      <c r="S727" s="4"/>
      <c r="T727" s="30"/>
      <c r="U727" s="3"/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</row>
    <row r="728" spans="1:130" x14ac:dyDescent="0.15">
      <c r="A728" s="36"/>
      <c r="B728" s="14"/>
      <c r="C728" s="6"/>
      <c r="D728" s="12"/>
      <c r="E728" s="13"/>
      <c r="F728" s="13"/>
      <c r="G728" s="13"/>
      <c r="H728" s="13"/>
      <c r="I728" s="12"/>
      <c r="J728" s="30"/>
      <c r="K728" s="2"/>
      <c r="L728" s="15"/>
      <c r="M728" s="11"/>
      <c r="N728" s="11"/>
      <c r="O728" s="15"/>
      <c r="P728" s="13"/>
      <c r="Q728" s="19"/>
      <c r="R728" s="13"/>
      <c r="S728" s="4"/>
      <c r="T728" s="30"/>
      <c r="U728" s="3"/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</row>
    <row r="729" spans="1:130" x14ac:dyDescent="0.15">
      <c r="A729" s="36"/>
      <c r="B729" s="14"/>
      <c r="C729" s="6"/>
      <c r="D729" s="12"/>
      <c r="E729" s="13"/>
      <c r="F729" s="13"/>
      <c r="G729" s="13"/>
      <c r="H729" s="13"/>
      <c r="I729" s="12"/>
      <c r="J729" s="30"/>
      <c r="K729" s="2"/>
      <c r="L729" s="15"/>
      <c r="M729" s="11"/>
      <c r="N729" s="11"/>
      <c r="O729" s="15"/>
      <c r="P729" s="13"/>
      <c r="Q729" s="19"/>
      <c r="R729" s="13"/>
      <c r="S729" s="4"/>
      <c r="T729" s="30"/>
      <c r="U729" s="3"/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</row>
    <row r="730" spans="1:130" x14ac:dyDescent="0.15">
      <c r="A730" s="36"/>
      <c r="B730" s="14"/>
      <c r="C730" s="6"/>
      <c r="D730" s="12"/>
      <c r="E730" s="13"/>
      <c r="F730" s="13"/>
      <c r="G730" s="13"/>
      <c r="H730" s="13"/>
      <c r="I730" s="12"/>
      <c r="J730" s="30"/>
      <c r="K730" s="2"/>
      <c r="L730" s="15"/>
      <c r="M730" s="11"/>
      <c r="N730" s="11"/>
      <c r="O730" s="15"/>
      <c r="P730" s="13"/>
      <c r="Q730" s="19"/>
      <c r="R730" s="13"/>
      <c r="S730" s="4"/>
      <c r="T730" s="30"/>
      <c r="U730" s="3"/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</row>
    <row r="731" spans="1:130" x14ac:dyDescent="0.15">
      <c r="A731" s="36"/>
      <c r="B731" s="14"/>
      <c r="C731" s="6"/>
      <c r="D731" s="12"/>
      <c r="E731" s="13"/>
      <c r="F731" s="13"/>
      <c r="G731" s="13"/>
      <c r="H731" s="13"/>
      <c r="I731" s="12"/>
      <c r="J731" s="30"/>
      <c r="K731" s="2"/>
      <c r="L731" s="15"/>
      <c r="M731" s="11"/>
      <c r="N731" s="11"/>
      <c r="O731" s="15"/>
      <c r="P731" s="13"/>
      <c r="Q731" s="19"/>
      <c r="R731" s="13"/>
      <c r="S731" s="4"/>
      <c r="T731" s="30"/>
      <c r="U731" s="3"/>
      <c r="V731" s="3"/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</row>
    <row r="732" spans="1:130" x14ac:dyDescent="0.15">
      <c r="A732" s="36"/>
      <c r="B732" s="14"/>
      <c r="C732" s="6"/>
      <c r="D732" s="12"/>
      <c r="E732" s="13"/>
      <c r="F732" s="13"/>
      <c r="G732" s="13"/>
      <c r="H732" s="13"/>
      <c r="I732" s="12"/>
      <c r="J732" s="30"/>
      <c r="K732" s="2"/>
      <c r="L732" s="15"/>
      <c r="M732" s="11"/>
      <c r="N732" s="11"/>
      <c r="O732" s="15"/>
      <c r="P732" s="13"/>
      <c r="Q732" s="19"/>
      <c r="R732" s="13"/>
      <c r="S732" s="4"/>
      <c r="T732" s="30"/>
      <c r="U732" s="3"/>
      <c r="V732" s="3"/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</row>
    <row r="733" spans="1:130" x14ac:dyDescent="0.15">
      <c r="A733" s="36"/>
      <c r="B733" s="14"/>
      <c r="C733" s="6"/>
      <c r="D733" s="12"/>
      <c r="E733" s="13"/>
      <c r="F733" s="13"/>
      <c r="G733" s="13"/>
      <c r="H733" s="13"/>
      <c r="I733" s="12"/>
      <c r="J733" s="30"/>
      <c r="K733" s="2"/>
      <c r="L733" s="15"/>
      <c r="M733" s="11"/>
      <c r="N733" s="11"/>
      <c r="O733" s="15"/>
      <c r="P733" s="13"/>
      <c r="Q733" s="19"/>
      <c r="R733" s="13"/>
      <c r="S733" s="4"/>
      <c r="T733" s="30"/>
      <c r="U733" s="3"/>
      <c r="V733" s="3"/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</row>
    <row r="734" spans="1:130" x14ac:dyDescent="0.15">
      <c r="A734" s="36"/>
      <c r="B734" s="14"/>
      <c r="C734" s="6"/>
      <c r="D734" s="12"/>
      <c r="E734" s="13"/>
      <c r="F734" s="13"/>
      <c r="G734" s="13"/>
      <c r="H734" s="13"/>
      <c r="I734" s="12"/>
      <c r="J734" s="30"/>
      <c r="K734" s="2"/>
      <c r="L734" s="15"/>
      <c r="M734" s="11"/>
      <c r="N734" s="11"/>
      <c r="O734" s="15"/>
      <c r="P734" s="13"/>
      <c r="Q734" s="19"/>
      <c r="R734" s="13"/>
      <c r="S734" s="4"/>
      <c r="T734" s="30"/>
      <c r="U734" s="3"/>
      <c r="V734" s="3"/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</row>
    <row r="735" spans="1:130" x14ac:dyDescent="0.15">
      <c r="A735" s="36"/>
      <c r="B735" s="14"/>
      <c r="C735" s="6"/>
      <c r="D735" s="12"/>
      <c r="E735" s="13"/>
      <c r="F735" s="13"/>
      <c r="G735" s="13"/>
      <c r="H735" s="13"/>
      <c r="I735" s="12"/>
      <c r="J735" s="30"/>
      <c r="K735" s="2"/>
      <c r="L735" s="15"/>
      <c r="M735" s="11"/>
      <c r="N735" s="11"/>
      <c r="O735" s="15"/>
      <c r="P735" s="13"/>
      <c r="Q735" s="19"/>
      <c r="R735" s="13"/>
      <c r="S735" s="4"/>
      <c r="T735" s="30"/>
      <c r="U735" s="3"/>
      <c r="V735" s="3"/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</row>
    <row r="736" spans="1:130" x14ac:dyDescent="0.15">
      <c r="A736" s="36"/>
      <c r="B736" s="14"/>
      <c r="C736" s="6"/>
      <c r="D736" s="12"/>
      <c r="E736" s="13"/>
      <c r="F736" s="13"/>
      <c r="G736" s="13"/>
      <c r="H736" s="13"/>
      <c r="I736" s="12"/>
      <c r="J736" s="30"/>
      <c r="K736" s="2"/>
      <c r="L736" s="15"/>
      <c r="M736" s="11"/>
      <c r="N736" s="11"/>
      <c r="O736" s="15"/>
      <c r="P736" s="13"/>
      <c r="Q736" s="19"/>
      <c r="R736" s="13"/>
      <c r="S736" s="4"/>
      <c r="T736" s="30"/>
      <c r="U736" s="3"/>
      <c r="V736" s="3"/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</row>
    <row r="737" spans="1:130" x14ac:dyDescent="0.15">
      <c r="A737" s="36"/>
      <c r="B737" s="14"/>
      <c r="C737" s="6"/>
      <c r="D737" s="12"/>
      <c r="E737" s="13"/>
      <c r="F737" s="13"/>
      <c r="G737" s="13"/>
      <c r="H737" s="13"/>
      <c r="I737" s="12"/>
      <c r="J737" s="30"/>
      <c r="K737" s="2"/>
      <c r="L737" s="15"/>
      <c r="M737" s="11"/>
      <c r="N737" s="11"/>
      <c r="O737" s="15"/>
      <c r="P737" s="13"/>
      <c r="Q737" s="19"/>
      <c r="R737" s="13"/>
      <c r="S737" s="4"/>
      <c r="T737" s="30"/>
      <c r="U737" s="3"/>
      <c r="V737" s="3"/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</row>
    <row r="738" spans="1:130" x14ac:dyDescent="0.15">
      <c r="A738" s="36"/>
      <c r="B738" s="14"/>
      <c r="C738" s="6"/>
      <c r="D738" s="12"/>
      <c r="E738" s="13"/>
      <c r="F738" s="13"/>
      <c r="G738" s="13"/>
      <c r="H738" s="13"/>
      <c r="I738" s="12"/>
      <c r="J738" s="30"/>
      <c r="K738" s="2"/>
      <c r="L738" s="15"/>
      <c r="M738" s="11"/>
      <c r="N738" s="11"/>
      <c r="O738" s="15"/>
      <c r="P738" s="13"/>
      <c r="Q738" s="19"/>
      <c r="R738" s="13"/>
      <c r="S738" s="4"/>
      <c r="T738" s="30"/>
      <c r="U738" s="3"/>
      <c r="V738" s="3"/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</row>
    <row r="739" spans="1:130" x14ac:dyDescent="0.15">
      <c r="A739" s="36"/>
      <c r="B739" s="14"/>
      <c r="C739" s="6"/>
      <c r="D739" s="12"/>
      <c r="E739" s="13"/>
      <c r="F739" s="13"/>
      <c r="G739" s="13"/>
      <c r="H739" s="13"/>
      <c r="I739" s="12"/>
      <c r="J739" s="30"/>
      <c r="K739" s="2"/>
      <c r="L739" s="15"/>
      <c r="M739" s="11"/>
      <c r="N739" s="11"/>
      <c r="O739" s="15"/>
      <c r="P739" s="13"/>
      <c r="Q739" s="19"/>
      <c r="R739" s="13"/>
      <c r="S739" s="4"/>
      <c r="T739" s="30"/>
      <c r="U739" s="3"/>
      <c r="V739" s="3"/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</row>
    <row r="740" spans="1:130" x14ac:dyDescent="0.15">
      <c r="A740" s="36"/>
      <c r="B740" s="14"/>
      <c r="C740" s="6"/>
      <c r="D740" s="12"/>
      <c r="E740" s="13"/>
      <c r="F740" s="13"/>
      <c r="G740" s="13"/>
      <c r="H740" s="13"/>
      <c r="I740" s="12"/>
      <c r="J740" s="30"/>
      <c r="K740" s="2"/>
      <c r="L740" s="15"/>
      <c r="M740" s="11"/>
      <c r="N740" s="11"/>
      <c r="O740" s="15"/>
      <c r="P740" s="13"/>
      <c r="Q740" s="19"/>
      <c r="R740" s="13"/>
      <c r="S740" s="4"/>
      <c r="T740" s="30"/>
      <c r="U740" s="3"/>
      <c r="V740" s="3"/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</row>
    <row r="741" spans="1:130" x14ac:dyDescent="0.15">
      <c r="A741" s="36"/>
      <c r="B741" s="14"/>
      <c r="C741" s="6"/>
      <c r="D741" s="12"/>
      <c r="E741" s="13"/>
      <c r="F741" s="13"/>
      <c r="G741" s="13"/>
      <c r="H741" s="13"/>
      <c r="I741" s="12"/>
      <c r="J741" s="30"/>
      <c r="K741" s="2"/>
      <c r="L741" s="15"/>
      <c r="M741" s="11"/>
      <c r="N741" s="11"/>
      <c r="O741" s="15"/>
      <c r="P741" s="13"/>
      <c r="Q741" s="19"/>
      <c r="R741" s="13"/>
      <c r="S741" s="4"/>
      <c r="T741" s="30"/>
      <c r="U741" s="3"/>
      <c r="V741" s="3"/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</row>
    <row r="742" spans="1:130" x14ac:dyDescent="0.15">
      <c r="A742" s="36"/>
      <c r="B742" s="14"/>
      <c r="C742" s="6"/>
      <c r="D742" s="12"/>
      <c r="E742" s="13"/>
      <c r="F742" s="13"/>
      <c r="G742" s="13"/>
      <c r="H742" s="13"/>
      <c r="I742" s="12"/>
      <c r="J742" s="30"/>
      <c r="K742" s="2"/>
      <c r="L742" s="15"/>
      <c r="M742" s="11"/>
      <c r="N742" s="11"/>
      <c r="O742" s="15"/>
      <c r="P742" s="13"/>
      <c r="Q742" s="19"/>
      <c r="R742" s="13"/>
      <c r="S742" s="4"/>
      <c r="T742" s="30"/>
      <c r="U742" s="3"/>
      <c r="V742" s="3"/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</row>
    <row r="743" spans="1:130" x14ac:dyDescent="0.15">
      <c r="A743" s="36"/>
      <c r="B743" s="14"/>
      <c r="C743" s="6"/>
      <c r="D743" s="12"/>
      <c r="E743" s="13"/>
      <c r="F743" s="13"/>
      <c r="G743" s="13"/>
      <c r="H743" s="13"/>
      <c r="I743" s="12"/>
      <c r="J743" s="30"/>
      <c r="K743" s="2"/>
      <c r="L743" s="15"/>
      <c r="M743" s="11"/>
      <c r="N743" s="11"/>
      <c r="O743" s="15"/>
      <c r="P743" s="13"/>
      <c r="Q743" s="19"/>
      <c r="R743" s="13"/>
      <c r="S743" s="4"/>
      <c r="T743" s="30"/>
      <c r="U743" s="20"/>
      <c r="V743" s="20"/>
      <c r="X743" s="20"/>
      <c r="Y743" s="23"/>
      <c r="Z743" s="20"/>
      <c r="AA743" s="20"/>
      <c r="AB743" s="20"/>
      <c r="AC743" s="20"/>
      <c r="AD743" s="20"/>
      <c r="AE743" s="21"/>
      <c r="AF743" s="20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</row>
    <row r="744" spans="1:130" x14ac:dyDescent="0.15">
      <c r="A744" s="36"/>
      <c r="B744" s="14"/>
      <c r="C744" s="6"/>
      <c r="D744" s="12"/>
      <c r="E744" s="13"/>
      <c r="F744" s="13"/>
      <c r="G744" s="13"/>
      <c r="H744" s="13"/>
      <c r="I744" s="12"/>
      <c r="J744" s="30"/>
      <c r="K744" s="2"/>
      <c r="L744" s="15"/>
      <c r="M744" s="11"/>
      <c r="N744" s="11"/>
      <c r="O744" s="15"/>
      <c r="P744" s="13"/>
      <c r="Q744" s="19"/>
      <c r="R744" s="13"/>
      <c r="S744" s="4"/>
      <c r="T744" s="30"/>
      <c r="U744" s="3"/>
      <c r="V744" s="3"/>
      <c r="X744" s="3"/>
      <c r="Y744" s="1"/>
      <c r="Z744" s="3"/>
      <c r="AA744" s="3"/>
      <c r="AB744" s="3"/>
      <c r="AC744" s="3"/>
      <c r="AD744" s="3"/>
      <c r="AE744" s="10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</row>
    <row r="745" spans="1:130" x14ac:dyDescent="0.15">
      <c r="A745" s="36"/>
      <c r="B745" s="14"/>
      <c r="C745" s="6"/>
      <c r="D745" s="12"/>
      <c r="E745" s="13"/>
      <c r="F745" s="13"/>
      <c r="G745" s="13"/>
      <c r="H745" s="13"/>
      <c r="I745" s="12"/>
      <c r="J745" s="30"/>
      <c r="K745" s="2"/>
      <c r="L745" s="15"/>
      <c r="M745" s="11"/>
      <c r="N745" s="11"/>
      <c r="O745" s="15"/>
      <c r="P745" s="13"/>
      <c r="Q745" s="19"/>
      <c r="R745" s="13"/>
      <c r="S745" s="4"/>
      <c r="T745" s="30"/>
      <c r="U745" s="3"/>
      <c r="V745" s="3"/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</row>
    <row r="746" spans="1:130" x14ac:dyDescent="0.15">
      <c r="A746" s="36"/>
      <c r="B746" s="14"/>
      <c r="C746" s="6"/>
      <c r="D746" s="12"/>
      <c r="E746" s="13"/>
      <c r="F746" s="13"/>
      <c r="G746" s="13"/>
      <c r="H746" s="13"/>
      <c r="I746" s="12"/>
      <c r="J746" s="30"/>
      <c r="K746" s="2"/>
      <c r="L746" s="15"/>
      <c r="M746" s="11"/>
      <c r="N746" s="11"/>
      <c r="O746" s="15"/>
      <c r="P746" s="13"/>
      <c r="Q746" s="19"/>
      <c r="R746" s="13"/>
      <c r="S746" s="4"/>
      <c r="T746" s="30"/>
      <c r="U746" s="3"/>
      <c r="V746" s="3"/>
      <c r="X746" s="3"/>
      <c r="Y746" s="1"/>
      <c r="Z746" s="3"/>
      <c r="AA746" s="3"/>
      <c r="AB746" s="3"/>
      <c r="AC746" s="3"/>
      <c r="AD746" s="3"/>
      <c r="AE746" s="10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</row>
    <row r="747" spans="1:130" x14ac:dyDescent="0.15">
      <c r="A747" s="36"/>
      <c r="B747" s="14"/>
      <c r="C747" s="6"/>
      <c r="D747" s="12"/>
      <c r="E747" s="13"/>
      <c r="F747" s="13"/>
      <c r="G747" s="13"/>
      <c r="H747" s="13"/>
      <c r="I747" s="12"/>
      <c r="J747" s="30"/>
      <c r="K747" s="2"/>
      <c r="L747" s="15"/>
      <c r="M747" s="11"/>
      <c r="N747" s="11"/>
      <c r="O747" s="15"/>
      <c r="P747" s="13"/>
      <c r="Q747" s="19"/>
      <c r="R747" s="13"/>
      <c r="S747" s="4"/>
      <c r="T747" s="30"/>
      <c r="U747" s="3"/>
      <c r="V747" s="3"/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</row>
    <row r="748" spans="1:130" x14ac:dyDescent="0.15">
      <c r="A748" s="36"/>
      <c r="B748" s="14"/>
      <c r="C748" s="6"/>
      <c r="D748" s="12"/>
      <c r="E748" s="13"/>
      <c r="F748" s="13"/>
      <c r="G748" s="13"/>
      <c r="H748" s="13"/>
      <c r="I748" s="12"/>
      <c r="J748" s="30"/>
      <c r="K748" s="2"/>
      <c r="L748" s="15"/>
      <c r="M748" s="11"/>
      <c r="N748" s="11"/>
      <c r="O748" s="15"/>
      <c r="P748" s="13"/>
      <c r="Q748" s="19"/>
      <c r="R748" s="13"/>
      <c r="S748" s="4"/>
      <c r="T748" s="30"/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</row>
    <row r="749" spans="1:130" x14ac:dyDescent="0.15">
      <c r="A749" s="36"/>
      <c r="B749" s="14"/>
      <c r="C749" s="6"/>
      <c r="D749" s="12"/>
      <c r="E749" s="13"/>
      <c r="F749" s="13"/>
      <c r="G749" s="13"/>
      <c r="H749" s="13"/>
      <c r="I749" s="12"/>
      <c r="J749" s="30"/>
      <c r="K749" s="2"/>
      <c r="L749" s="15"/>
      <c r="M749" s="11"/>
      <c r="N749" s="11"/>
      <c r="O749" s="15"/>
      <c r="P749" s="13"/>
      <c r="Q749" s="19"/>
      <c r="R749" s="13"/>
      <c r="S749" s="4"/>
      <c r="T749" s="30"/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</row>
    <row r="750" spans="1:130" x14ac:dyDescent="0.15">
      <c r="A750" s="36"/>
      <c r="B750" s="14"/>
      <c r="C750" s="6"/>
      <c r="D750" s="12"/>
      <c r="E750" s="13"/>
      <c r="F750" s="13"/>
      <c r="G750" s="13"/>
      <c r="H750" s="13"/>
      <c r="I750" s="12"/>
      <c r="J750" s="30"/>
      <c r="K750" s="2"/>
      <c r="L750" s="15"/>
      <c r="M750" s="11"/>
      <c r="N750" s="11"/>
      <c r="O750" s="15"/>
      <c r="P750" s="13"/>
      <c r="Q750" s="19"/>
      <c r="R750" s="13"/>
      <c r="S750" s="4"/>
      <c r="T750" s="30"/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</row>
    <row r="751" spans="1:130" x14ac:dyDescent="0.15">
      <c r="A751" s="36"/>
      <c r="B751" s="14"/>
      <c r="C751" s="6"/>
      <c r="D751" s="12"/>
      <c r="E751" s="13"/>
      <c r="F751" s="13"/>
      <c r="G751" s="13"/>
      <c r="H751" s="13"/>
      <c r="I751" s="12"/>
      <c r="J751" s="30"/>
      <c r="K751" s="2"/>
      <c r="L751" s="15"/>
      <c r="M751" s="11"/>
      <c r="N751" s="11"/>
      <c r="O751" s="15"/>
      <c r="P751" s="13"/>
      <c r="Q751" s="19"/>
      <c r="R751" s="13"/>
      <c r="S751" s="4"/>
      <c r="T751" s="30"/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</row>
    <row r="752" spans="1:130" x14ac:dyDescent="0.15">
      <c r="A752" s="36"/>
      <c r="B752" s="14"/>
      <c r="C752" s="6"/>
      <c r="D752" s="12"/>
      <c r="E752" s="13"/>
      <c r="F752" s="13"/>
      <c r="G752" s="13"/>
      <c r="H752" s="13"/>
      <c r="I752" s="12"/>
      <c r="J752" s="30"/>
      <c r="K752" s="2"/>
      <c r="L752" s="15"/>
      <c r="M752" s="11"/>
      <c r="N752" s="11"/>
      <c r="O752" s="15"/>
      <c r="P752" s="13"/>
      <c r="Q752" s="19"/>
      <c r="R752" s="13"/>
      <c r="S752" s="4"/>
      <c r="T752" s="30"/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</row>
    <row r="753" spans="1:130" x14ac:dyDescent="0.15">
      <c r="A753" s="36"/>
      <c r="B753" s="14"/>
      <c r="C753" s="6"/>
      <c r="D753" s="12"/>
      <c r="E753" s="13"/>
      <c r="F753" s="13"/>
      <c r="G753" s="13"/>
      <c r="H753" s="13"/>
      <c r="I753" s="12"/>
      <c r="J753" s="30"/>
      <c r="K753" s="2"/>
      <c r="L753" s="15"/>
      <c r="M753" s="11"/>
      <c r="N753" s="11"/>
      <c r="O753" s="15"/>
      <c r="P753" s="13"/>
      <c r="Q753" s="19"/>
      <c r="R753" s="13"/>
      <c r="S753" s="4"/>
      <c r="T753" s="30"/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</row>
    <row r="754" spans="1:130" x14ac:dyDescent="0.15">
      <c r="A754" s="36"/>
      <c r="B754" s="14"/>
      <c r="C754" s="6"/>
      <c r="D754" s="12"/>
      <c r="E754" s="13"/>
      <c r="F754" s="13"/>
      <c r="G754" s="13"/>
      <c r="H754" s="13"/>
      <c r="I754" s="12"/>
      <c r="J754" s="30"/>
      <c r="K754" s="2"/>
      <c r="L754" s="15"/>
      <c r="M754" s="11"/>
      <c r="N754" s="11"/>
      <c r="O754" s="15"/>
      <c r="P754" s="13"/>
      <c r="Q754" s="19"/>
      <c r="R754" s="13"/>
      <c r="S754" s="4"/>
      <c r="T754" s="30"/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</row>
    <row r="755" spans="1:130" x14ac:dyDescent="0.15">
      <c r="A755" s="36"/>
      <c r="B755" s="14"/>
      <c r="C755" s="6"/>
      <c r="D755" s="12"/>
      <c r="E755" s="13"/>
      <c r="F755" s="13"/>
      <c r="G755" s="13"/>
      <c r="H755" s="13"/>
      <c r="I755" s="12"/>
      <c r="J755" s="30"/>
      <c r="K755" s="2"/>
      <c r="L755" s="15"/>
      <c r="M755" s="11"/>
      <c r="N755" s="11"/>
      <c r="O755" s="15"/>
      <c r="P755" s="13"/>
      <c r="Q755" s="19"/>
      <c r="R755" s="13"/>
      <c r="S755" s="4"/>
      <c r="T755" s="30"/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</row>
    <row r="756" spans="1:130" x14ac:dyDescent="0.15">
      <c r="A756" s="36"/>
      <c r="B756" s="14"/>
      <c r="C756" s="6"/>
      <c r="D756" s="12"/>
      <c r="E756" s="13"/>
      <c r="F756" s="13"/>
      <c r="G756" s="13"/>
      <c r="H756" s="13"/>
      <c r="I756" s="12"/>
      <c r="J756" s="30"/>
      <c r="K756" s="2"/>
      <c r="L756" s="15"/>
      <c r="M756" s="11"/>
      <c r="N756" s="11"/>
      <c r="O756" s="15"/>
      <c r="P756" s="13"/>
      <c r="Q756" s="19"/>
      <c r="R756" s="13"/>
      <c r="S756" s="4"/>
      <c r="T756" s="30"/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</row>
    <row r="757" spans="1:130" x14ac:dyDescent="0.15">
      <c r="A757" s="36"/>
      <c r="B757" s="14"/>
      <c r="C757" s="6"/>
      <c r="D757" s="12"/>
      <c r="E757" s="13"/>
      <c r="F757" s="13"/>
      <c r="G757" s="13"/>
      <c r="H757" s="13"/>
      <c r="I757" s="12"/>
      <c r="J757" s="30"/>
      <c r="K757" s="2"/>
      <c r="L757" s="15"/>
      <c r="M757" s="11"/>
      <c r="N757" s="11"/>
      <c r="O757" s="15"/>
      <c r="P757" s="13"/>
      <c r="Q757" s="19"/>
      <c r="R757" s="13"/>
      <c r="S757" s="4"/>
      <c r="T757" s="30"/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</row>
    <row r="758" spans="1:130" x14ac:dyDescent="0.15">
      <c r="A758" s="36"/>
      <c r="B758" s="14"/>
      <c r="C758" s="6"/>
      <c r="D758" s="12"/>
      <c r="E758" s="13"/>
      <c r="F758" s="13"/>
      <c r="G758" s="13"/>
      <c r="H758" s="13"/>
      <c r="I758" s="12"/>
      <c r="J758" s="30"/>
      <c r="K758" s="2"/>
      <c r="L758" s="15"/>
      <c r="M758" s="11"/>
      <c r="N758" s="11"/>
      <c r="O758" s="15"/>
      <c r="P758" s="13"/>
      <c r="Q758" s="19"/>
      <c r="R758" s="13"/>
      <c r="S758" s="4"/>
      <c r="T758" s="30"/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</row>
    <row r="759" spans="1:130" x14ac:dyDescent="0.15">
      <c r="A759" s="36"/>
      <c r="B759" s="14"/>
      <c r="C759" s="6"/>
      <c r="D759" s="12"/>
      <c r="E759" s="13"/>
      <c r="F759" s="13"/>
      <c r="G759" s="13"/>
      <c r="H759" s="13"/>
      <c r="I759" s="12"/>
      <c r="J759" s="30"/>
      <c r="K759" s="2"/>
      <c r="L759" s="15"/>
      <c r="M759" s="11"/>
      <c r="N759" s="11"/>
      <c r="O759" s="15"/>
      <c r="P759" s="13"/>
      <c r="Q759" s="19"/>
      <c r="R759" s="13"/>
      <c r="S759" s="4"/>
      <c r="T759" s="30"/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</row>
    <row r="760" spans="1:130" x14ac:dyDescent="0.15">
      <c r="A760" s="36"/>
      <c r="B760" s="14"/>
      <c r="C760" s="6"/>
      <c r="D760" s="12"/>
      <c r="E760" s="13"/>
      <c r="F760" s="13"/>
      <c r="G760" s="13"/>
      <c r="H760" s="13"/>
      <c r="I760" s="12"/>
      <c r="J760" s="30"/>
      <c r="K760" s="2"/>
      <c r="L760" s="15"/>
      <c r="M760" s="11"/>
      <c r="N760" s="11"/>
      <c r="O760" s="15"/>
      <c r="P760" s="13"/>
      <c r="Q760" s="19"/>
      <c r="R760" s="13"/>
      <c r="S760" s="4"/>
      <c r="T760" s="30"/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</row>
    <row r="761" spans="1:130" x14ac:dyDescent="0.15">
      <c r="A761" s="36"/>
      <c r="B761" s="14"/>
      <c r="C761" s="6"/>
      <c r="D761" s="12"/>
      <c r="E761" s="13"/>
      <c r="F761" s="13"/>
      <c r="G761" s="13"/>
      <c r="H761" s="13"/>
      <c r="I761" s="12"/>
      <c r="J761" s="30"/>
      <c r="K761" s="2"/>
      <c r="L761" s="15"/>
      <c r="M761" s="11"/>
      <c r="N761" s="11"/>
      <c r="O761" s="15"/>
      <c r="P761" s="13"/>
      <c r="Q761" s="19"/>
      <c r="R761" s="13"/>
      <c r="S761" s="4"/>
      <c r="T761" s="30"/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</row>
    <row r="762" spans="1:130" x14ac:dyDescent="0.15">
      <c r="A762" s="36"/>
      <c r="B762" s="14"/>
      <c r="C762" s="6"/>
      <c r="D762" s="12"/>
      <c r="E762" s="13"/>
      <c r="F762" s="13"/>
      <c r="G762" s="13"/>
      <c r="H762" s="13"/>
      <c r="I762" s="12"/>
      <c r="J762" s="30"/>
      <c r="K762" s="2"/>
      <c r="L762" s="15"/>
      <c r="M762" s="11"/>
      <c r="N762" s="11"/>
      <c r="O762" s="15"/>
      <c r="P762" s="13"/>
      <c r="Q762" s="19"/>
      <c r="R762" s="13"/>
      <c r="S762" s="4"/>
      <c r="T762" s="30"/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</row>
    <row r="763" spans="1:130" x14ac:dyDescent="0.15">
      <c r="A763" s="36"/>
      <c r="B763" s="14"/>
      <c r="C763" s="6"/>
      <c r="D763" s="12"/>
      <c r="E763" s="13"/>
      <c r="F763" s="13"/>
      <c r="G763" s="13"/>
      <c r="H763" s="13"/>
      <c r="I763" s="12"/>
      <c r="J763" s="30"/>
      <c r="K763" s="2"/>
      <c r="L763" s="15"/>
      <c r="M763" s="11"/>
      <c r="N763" s="11"/>
      <c r="O763" s="15"/>
      <c r="P763" s="13"/>
      <c r="Q763" s="19"/>
      <c r="R763" s="13"/>
      <c r="S763" s="4"/>
      <c r="T763" s="30"/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</row>
    <row r="764" spans="1:130" x14ac:dyDescent="0.15">
      <c r="A764" s="36"/>
      <c r="B764" s="14"/>
      <c r="C764" s="6"/>
      <c r="D764" s="12"/>
      <c r="E764" s="13"/>
      <c r="F764" s="13"/>
      <c r="G764" s="13"/>
      <c r="H764" s="13"/>
      <c r="I764" s="12"/>
      <c r="J764" s="30"/>
      <c r="K764" s="2"/>
      <c r="L764" s="15"/>
      <c r="M764" s="11"/>
      <c r="N764" s="11"/>
      <c r="O764" s="15"/>
      <c r="P764" s="13"/>
      <c r="Q764" s="19"/>
      <c r="R764" s="13"/>
      <c r="S764" s="4"/>
      <c r="T764" s="30"/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</row>
    <row r="765" spans="1:130" x14ac:dyDescent="0.15">
      <c r="A765" s="36"/>
      <c r="B765" s="14"/>
      <c r="C765" s="6"/>
      <c r="D765" s="12"/>
      <c r="E765" s="13"/>
      <c r="F765" s="13"/>
      <c r="G765" s="13"/>
      <c r="H765" s="13"/>
      <c r="I765" s="12"/>
      <c r="J765" s="30"/>
      <c r="K765" s="2"/>
      <c r="L765" s="15"/>
      <c r="M765" s="11"/>
      <c r="N765" s="11"/>
      <c r="O765" s="15"/>
      <c r="P765" s="13"/>
      <c r="Q765" s="19"/>
      <c r="R765" s="13"/>
      <c r="S765" s="4"/>
      <c r="T765" s="30"/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</row>
    <row r="766" spans="1:130" x14ac:dyDescent="0.15">
      <c r="A766" s="36"/>
      <c r="B766" s="14"/>
      <c r="C766" s="6"/>
      <c r="D766" s="12"/>
      <c r="E766" s="13"/>
      <c r="F766" s="13"/>
      <c r="G766" s="13"/>
      <c r="H766" s="13"/>
      <c r="I766" s="12"/>
      <c r="J766" s="30"/>
      <c r="K766" s="2"/>
      <c r="L766" s="15"/>
      <c r="M766" s="11"/>
      <c r="N766" s="11"/>
      <c r="O766" s="15"/>
      <c r="P766" s="13"/>
      <c r="Q766" s="19"/>
      <c r="R766" s="13"/>
      <c r="S766" s="4"/>
      <c r="T766" s="30"/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</row>
    <row r="767" spans="1:130" x14ac:dyDescent="0.15">
      <c r="A767" s="36"/>
      <c r="B767" s="14"/>
      <c r="C767" s="6"/>
      <c r="D767" s="12"/>
      <c r="E767" s="13"/>
      <c r="F767" s="13"/>
      <c r="G767" s="13"/>
      <c r="H767" s="13"/>
      <c r="I767" s="12"/>
      <c r="J767" s="30"/>
      <c r="K767" s="2"/>
      <c r="L767" s="15"/>
      <c r="M767" s="11"/>
      <c r="N767" s="11"/>
      <c r="O767" s="15"/>
      <c r="P767" s="13"/>
      <c r="Q767" s="19"/>
      <c r="R767" s="13"/>
      <c r="S767" s="4"/>
      <c r="T767" s="30"/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</row>
    <row r="768" spans="1:130" x14ac:dyDescent="0.15">
      <c r="A768" s="36"/>
      <c r="B768" s="14"/>
      <c r="C768" s="6"/>
      <c r="D768" s="12"/>
      <c r="E768" s="13"/>
      <c r="F768" s="13"/>
      <c r="G768" s="13"/>
      <c r="H768" s="13"/>
      <c r="I768" s="12"/>
      <c r="J768" s="30"/>
      <c r="K768" s="2"/>
      <c r="L768" s="15"/>
      <c r="M768" s="11"/>
      <c r="N768" s="11"/>
      <c r="O768" s="15"/>
      <c r="P768" s="13"/>
      <c r="Q768" s="19"/>
      <c r="R768" s="13"/>
      <c r="S768" s="4"/>
      <c r="T768" s="30"/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</row>
    <row r="769" spans="1:130" x14ac:dyDescent="0.15">
      <c r="A769" s="36"/>
      <c r="B769" s="14"/>
      <c r="C769" s="6"/>
      <c r="D769" s="12"/>
      <c r="E769" s="13"/>
      <c r="F769" s="13"/>
      <c r="G769" s="13"/>
      <c r="H769" s="13"/>
      <c r="I769" s="12"/>
      <c r="J769" s="30"/>
      <c r="K769" s="2"/>
      <c r="L769" s="15"/>
      <c r="M769" s="11"/>
      <c r="N769" s="11"/>
      <c r="O769" s="15"/>
      <c r="P769" s="13"/>
      <c r="Q769" s="19"/>
      <c r="R769" s="13"/>
      <c r="S769" s="4"/>
      <c r="T769" s="30"/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</row>
    <row r="770" spans="1:130" x14ac:dyDescent="0.15">
      <c r="A770" s="36"/>
      <c r="B770" s="14"/>
      <c r="C770" s="6"/>
      <c r="D770" s="12"/>
      <c r="E770" s="13"/>
      <c r="F770" s="13"/>
      <c r="G770" s="13"/>
      <c r="H770" s="13"/>
      <c r="I770" s="12"/>
      <c r="J770" s="30"/>
      <c r="K770" s="2"/>
      <c r="L770" s="15"/>
      <c r="M770" s="11"/>
      <c r="N770" s="11"/>
      <c r="O770" s="15"/>
      <c r="P770" s="13"/>
      <c r="Q770" s="19"/>
      <c r="R770" s="13"/>
      <c r="S770" s="4"/>
      <c r="T770" s="30"/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</row>
    <row r="771" spans="1:130" x14ac:dyDescent="0.15">
      <c r="A771" s="36"/>
      <c r="B771" s="14"/>
      <c r="C771" s="6"/>
      <c r="D771" s="12"/>
      <c r="E771" s="13"/>
      <c r="F771" s="13"/>
      <c r="G771" s="13"/>
      <c r="H771" s="13"/>
      <c r="I771" s="12"/>
      <c r="J771" s="30"/>
      <c r="K771" s="2"/>
      <c r="L771" s="15"/>
      <c r="M771" s="11"/>
      <c r="N771" s="11"/>
      <c r="O771" s="15"/>
      <c r="P771" s="13"/>
      <c r="Q771" s="19"/>
      <c r="R771" s="13"/>
      <c r="S771" s="4"/>
      <c r="T771" s="30"/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</row>
    <row r="772" spans="1:130" x14ac:dyDescent="0.15">
      <c r="A772" s="36"/>
      <c r="B772" s="14"/>
      <c r="C772" s="6"/>
      <c r="D772" s="12"/>
      <c r="E772" s="13"/>
      <c r="F772" s="13"/>
      <c r="G772" s="13"/>
      <c r="H772" s="13"/>
      <c r="I772" s="12"/>
      <c r="J772" s="30"/>
      <c r="K772" s="2"/>
      <c r="L772" s="15"/>
      <c r="M772" s="11"/>
      <c r="N772" s="11"/>
      <c r="O772" s="15"/>
      <c r="P772" s="13"/>
      <c r="Q772" s="19"/>
      <c r="R772" s="13"/>
      <c r="S772" s="4"/>
      <c r="T772" s="30"/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</row>
    <row r="773" spans="1:130" x14ac:dyDescent="0.15">
      <c r="A773" s="36"/>
      <c r="B773" s="14"/>
      <c r="C773" s="6"/>
      <c r="D773" s="12"/>
      <c r="E773" s="13"/>
      <c r="F773" s="13"/>
      <c r="G773" s="13"/>
      <c r="H773" s="13"/>
      <c r="I773" s="12"/>
      <c r="J773" s="30"/>
      <c r="K773" s="2"/>
      <c r="L773" s="15"/>
      <c r="M773" s="11"/>
      <c r="N773" s="11"/>
      <c r="O773" s="15"/>
      <c r="P773" s="13"/>
      <c r="Q773" s="19"/>
      <c r="R773" s="13"/>
      <c r="S773" s="4"/>
      <c r="T773" s="30"/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</row>
    <row r="774" spans="1:130" x14ac:dyDescent="0.15">
      <c r="A774" s="36"/>
      <c r="B774" s="14"/>
      <c r="C774" s="6"/>
      <c r="D774" s="12"/>
      <c r="E774" s="13"/>
      <c r="F774" s="13"/>
      <c r="G774" s="13"/>
      <c r="H774" s="13"/>
      <c r="I774" s="12"/>
      <c r="J774" s="30"/>
      <c r="K774" s="2"/>
      <c r="L774" s="15"/>
      <c r="M774" s="11"/>
      <c r="N774" s="11"/>
      <c r="O774" s="15"/>
      <c r="P774" s="13"/>
      <c r="Q774" s="19"/>
      <c r="R774" s="13"/>
      <c r="S774" s="4"/>
      <c r="T774" s="30"/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</row>
    <row r="775" spans="1:130" x14ac:dyDescent="0.15">
      <c r="A775" s="36"/>
      <c r="B775" s="14"/>
      <c r="C775" s="6"/>
      <c r="D775" s="12"/>
      <c r="E775" s="13"/>
      <c r="F775" s="13"/>
      <c r="G775" s="13"/>
      <c r="H775" s="13"/>
      <c r="I775" s="12"/>
      <c r="J775" s="30"/>
      <c r="K775" s="2"/>
      <c r="L775" s="15"/>
      <c r="M775" s="11"/>
      <c r="N775" s="11"/>
      <c r="O775" s="15"/>
      <c r="P775" s="13"/>
      <c r="Q775" s="19"/>
      <c r="R775" s="13"/>
      <c r="S775" s="4"/>
      <c r="T775" s="30"/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</row>
    <row r="776" spans="1:130" x14ac:dyDescent="0.15">
      <c r="A776" s="36"/>
      <c r="B776" s="14"/>
      <c r="C776" s="6"/>
      <c r="D776" s="12"/>
      <c r="E776" s="13"/>
      <c r="F776" s="13"/>
      <c r="G776" s="13"/>
      <c r="H776" s="13"/>
      <c r="I776" s="12"/>
      <c r="J776" s="30"/>
      <c r="K776" s="2"/>
      <c r="L776" s="15"/>
      <c r="M776" s="11"/>
      <c r="N776" s="11"/>
      <c r="O776" s="15"/>
      <c r="P776" s="13"/>
      <c r="Q776" s="19"/>
      <c r="R776" s="13"/>
      <c r="S776" s="4"/>
      <c r="T776" s="30"/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</row>
    <row r="777" spans="1:130" x14ac:dyDescent="0.15">
      <c r="A777" s="36"/>
      <c r="B777" s="14"/>
      <c r="C777" s="6"/>
      <c r="D777" s="12"/>
      <c r="E777" s="13"/>
      <c r="F777" s="13"/>
      <c r="G777" s="13"/>
      <c r="H777" s="13"/>
      <c r="I777" s="12"/>
      <c r="J777" s="30"/>
      <c r="K777" s="2"/>
      <c r="L777" s="15"/>
      <c r="M777" s="11"/>
      <c r="N777" s="11"/>
      <c r="O777" s="15"/>
      <c r="P777" s="13"/>
      <c r="Q777" s="19"/>
      <c r="R777" s="13"/>
      <c r="S777" s="4"/>
      <c r="T777" s="30"/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</row>
    <row r="778" spans="1:130" x14ac:dyDescent="0.15">
      <c r="A778" s="36"/>
      <c r="B778" s="14"/>
      <c r="C778" s="6"/>
      <c r="D778" s="12"/>
      <c r="E778" s="13"/>
      <c r="F778" s="13"/>
      <c r="G778" s="13"/>
      <c r="H778" s="13"/>
      <c r="I778" s="12"/>
      <c r="J778" s="30"/>
      <c r="K778" s="2"/>
      <c r="L778" s="15"/>
      <c r="M778" s="11"/>
      <c r="N778" s="11"/>
      <c r="O778" s="15"/>
      <c r="P778" s="13"/>
      <c r="Q778" s="19"/>
      <c r="R778" s="13"/>
      <c r="S778" s="4"/>
      <c r="T778" s="30"/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</row>
    <row r="779" spans="1:130" x14ac:dyDescent="0.15">
      <c r="A779" s="36"/>
      <c r="B779" s="14"/>
      <c r="C779" s="6"/>
      <c r="D779" s="12"/>
      <c r="E779" s="13"/>
      <c r="F779" s="13"/>
      <c r="G779" s="13"/>
      <c r="H779" s="13"/>
      <c r="I779" s="12"/>
      <c r="J779" s="30"/>
      <c r="K779" s="2"/>
      <c r="L779" s="15"/>
      <c r="M779" s="11"/>
      <c r="N779" s="11"/>
      <c r="O779" s="15"/>
      <c r="P779" s="13"/>
      <c r="Q779" s="19"/>
      <c r="R779" s="13"/>
      <c r="S779" s="4"/>
      <c r="T779" s="30"/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</row>
    <row r="780" spans="1:130" x14ac:dyDescent="0.15">
      <c r="A780" s="36"/>
      <c r="B780" s="14"/>
      <c r="C780" s="6"/>
      <c r="D780" s="12"/>
      <c r="E780" s="13"/>
      <c r="F780" s="13"/>
      <c r="G780" s="13"/>
      <c r="H780" s="13"/>
      <c r="I780" s="12"/>
      <c r="J780" s="30"/>
      <c r="K780" s="2"/>
      <c r="L780" s="15"/>
      <c r="M780" s="11"/>
      <c r="N780" s="11"/>
      <c r="O780" s="15"/>
      <c r="P780" s="13"/>
      <c r="Q780" s="19"/>
      <c r="R780" s="13"/>
      <c r="S780" s="4"/>
      <c r="T780" s="30"/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</row>
    <row r="781" spans="1:130" x14ac:dyDescent="0.15">
      <c r="A781" s="36"/>
      <c r="B781" s="14"/>
      <c r="C781" s="6"/>
      <c r="D781" s="12"/>
      <c r="E781" s="13"/>
      <c r="F781" s="13"/>
      <c r="G781" s="13"/>
      <c r="H781" s="13"/>
      <c r="I781" s="12"/>
      <c r="J781" s="30"/>
      <c r="K781" s="2"/>
      <c r="L781" s="15"/>
      <c r="M781" s="11"/>
      <c r="N781" s="11"/>
      <c r="O781" s="15"/>
      <c r="P781" s="13"/>
      <c r="Q781" s="19"/>
      <c r="R781" s="13"/>
      <c r="S781" s="4"/>
      <c r="T781" s="30"/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</row>
    <row r="782" spans="1:130" x14ac:dyDescent="0.15">
      <c r="A782" s="36"/>
      <c r="B782" s="14"/>
      <c r="C782" s="6"/>
      <c r="D782" s="12"/>
      <c r="E782" s="13"/>
      <c r="F782" s="13"/>
      <c r="G782" s="13"/>
      <c r="H782" s="13"/>
      <c r="I782" s="12"/>
      <c r="J782" s="30"/>
      <c r="K782" s="2"/>
      <c r="L782" s="15"/>
      <c r="M782" s="11"/>
      <c r="N782" s="11"/>
      <c r="O782" s="15"/>
      <c r="P782" s="13"/>
      <c r="Q782" s="19"/>
      <c r="R782" s="13"/>
      <c r="S782" s="4"/>
      <c r="T782" s="30"/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</row>
    <row r="783" spans="1:130" x14ac:dyDescent="0.15">
      <c r="A783" s="36"/>
      <c r="B783" s="14"/>
      <c r="C783" s="6"/>
      <c r="D783" s="12"/>
      <c r="E783" s="13"/>
      <c r="F783" s="13"/>
      <c r="G783" s="13"/>
      <c r="H783" s="13"/>
      <c r="I783" s="12"/>
      <c r="J783" s="30"/>
      <c r="K783" s="2"/>
      <c r="L783" s="15"/>
      <c r="M783" s="11"/>
      <c r="N783" s="11"/>
      <c r="O783" s="15"/>
      <c r="P783" s="13"/>
      <c r="Q783" s="19"/>
      <c r="R783" s="13"/>
      <c r="S783" s="4"/>
      <c r="T783" s="30"/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</row>
    <row r="784" spans="1:130" x14ac:dyDescent="0.15">
      <c r="A784" s="36"/>
      <c r="B784" s="14"/>
      <c r="C784" s="6"/>
      <c r="D784" s="12"/>
      <c r="E784" s="13"/>
      <c r="F784" s="13"/>
      <c r="G784" s="13"/>
      <c r="H784" s="13"/>
      <c r="I784" s="12"/>
      <c r="J784" s="30"/>
      <c r="K784" s="2"/>
      <c r="L784" s="15"/>
      <c r="M784" s="11"/>
      <c r="N784" s="11"/>
      <c r="O784" s="15"/>
      <c r="P784" s="13"/>
      <c r="Q784" s="19"/>
      <c r="R784" s="13"/>
      <c r="S784" s="4"/>
      <c r="T784" s="30"/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</row>
    <row r="785" spans="1:130" x14ac:dyDescent="0.15">
      <c r="A785" s="36"/>
      <c r="B785" s="14"/>
      <c r="C785" s="6"/>
      <c r="D785" s="12"/>
      <c r="E785" s="13"/>
      <c r="F785" s="13"/>
      <c r="G785" s="13"/>
      <c r="H785" s="13"/>
      <c r="I785" s="12"/>
      <c r="J785" s="30"/>
      <c r="K785" s="2"/>
      <c r="L785" s="15"/>
      <c r="M785" s="11"/>
      <c r="N785" s="11"/>
      <c r="O785" s="15"/>
      <c r="P785" s="13"/>
      <c r="Q785" s="19"/>
      <c r="R785" s="13"/>
      <c r="S785" s="4"/>
      <c r="T785" s="30"/>
      <c r="U785" s="3"/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</row>
    <row r="786" spans="1:130" x14ac:dyDescent="0.15">
      <c r="A786" s="36"/>
      <c r="B786" s="14"/>
      <c r="C786" s="6"/>
      <c r="D786" s="12"/>
      <c r="E786" s="13"/>
      <c r="F786" s="13"/>
      <c r="G786" s="13"/>
      <c r="H786" s="13"/>
      <c r="I786" s="12"/>
      <c r="J786" s="30"/>
      <c r="K786" s="2"/>
      <c r="L786" s="15"/>
      <c r="M786" s="11"/>
      <c r="N786" s="11"/>
      <c r="O786" s="15"/>
      <c r="P786" s="13"/>
      <c r="Q786" s="19"/>
      <c r="R786" s="13"/>
      <c r="S786" s="4"/>
      <c r="T786" s="30"/>
      <c r="U786" s="3"/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</row>
    <row r="787" spans="1:130" x14ac:dyDescent="0.15">
      <c r="A787" s="36"/>
      <c r="B787" s="14"/>
      <c r="C787" s="6"/>
      <c r="D787" s="12"/>
      <c r="E787" s="13"/>
      <c r="F787" s="13"/>
      <c r="G787" s="13"/>
      <c r="H787" s="13"/>
      <c r="I787" s="12"/>
      <c r="J787" s="30"/>
      <c r="K787" s="2"/>
      <c r="L787" s="15"/>
      <c r="M787" s="11"/>
      <c r="N787" s="11"/>
      <c r="O787" s="15"/>
      <c r="P787" s="13"/>
      <c r="Q787" s="19"/>
      <c r="R787" s="13"/>
      <c r="S787" s="4"/>
      <c r="T787" s="30"/>
      <c r="U787" s="3"/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</row>
    <row r="788" spans="1:130" x14ac:dyDescent="0.15">
      <c r="A788" s="36"/>
      <c r="B788" s="14"/>
      <c r="C788" s="6"/>
      <c r="D788" s="12"/>
      <c r="E788" s="13"/>
      <c r="F788" s="13"/>
      <c r="G788" s="13"/>
      <c r="H788" s="13"/>
      <c r="I788" s="12"/>
      <c r="J788" s="30"/>
      <c r="K788" s="2"/>
      <c r="L788" s="15"/>
      <c r="M788" s="11"/>
      <c r="N788" s="11"/>
      <c r="O788" s="15"/>
      <c r="P788" s="13"/>
      <c r="Q788" s="19"/>
      <c r="R788" s="13"/>
      <c r="S788" s="4"/>
      <c r="T788" s="30"/>
      <c r="U788" s="3"/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</row>
    <row r="789" spans="1:130" x14ac:dyDescent="0.15">
      <c r="A789" s="36"/>
      <c r="B789" s="14"/>
      <c r="C789" s="6"/>
      <c r="D789" s="12"/>
      <c r="E789" s="13"/>
      <c r="F789" s="13"/>
      <c r="G789" s="13"/>
      <c r="H789" s="13"/>
      <c r="I789" s="12"/>
      <c r="J789" s="30"/>
      <c r="K789" s="2"/>
      <c r="L789" s="15"/>
      <c r="M789" s="11"/>
      <c r="N789" s="11"/>
      <c r="O789" s="15"/>
      <c r="P789" s="13"/>
      <c r="Q789" s="19"/>
      <c r="R789" s="13"/>
      <c r="S789" s="4"/>
      <c r="T789" s="30"/>
      <c r="U789" s="3"/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</row>
    <row r="790" spans="1:130" x14ac:dyDescent="0.15">
      <c r="A790" s="36"/>
      <c r="B790" s="14"/>
      <c r="C790" s="6"/>
      <c r="D790" s="12"/>
      <c r="E790" s="13"/>
      <c r="F790" s="13"/>
      <c r="G790" s="13"/>
      <c r="H790" s="13"/>
      <c r="I790" s="12"/>
      <c r="J790" s="30"/>
      <c r="K790" s="2"/>
      <c r="L790" s="15"/>
      <c r="M790" s="11"/>
      <c r="N790" s="11"/>
      <c r="O790" s="15"/>
      <c r="P790" s="13"/>
      <c r="Q790" s="19"/>
      <c r="R790" s="13"/>
      <c r="S790" s="4"/>
      <c r="T790" s="30"/>
      <c r="U790" s="3"/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</row>
    <row r="791" spans="1:130" x14ac:dyDescent="0.15">
      <c r="A791" s="36"/>
      <c r="B791" s="14"/>
      <c r="C791" s="6"/>
      <c r="D791" s="12"/>
      <c r="E791" s="13"/>
      <c r="F791" s="13"/>
      <c r="G791" s="13"/>
      <c r="H791" s="13"/>
      <c r="I791" s="12"/>
      <c r="J791" s="30"/>
      <c r="K791" s="2"/>
      <c r="L791" s="15"/>
      <c r="M791" s="11"/>
      <c r="N791" s="11"/>
      <c r="O791" s="15"/>
      <c r="P791" s="13"/>
      <c r="Q791" s="19"/>
      <c r="R791" s="13"/>
      <c r="S791" s="4"/>
      <c r="T791" s="30"/>
      <c r="U791" s="3"/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</row>
    <row r="792" spans="1:130" x14ac:dyDescent="0.15">
      <c r="A792" s="36"/>
      <c r="B792" s="14"/>
      <c r="C792" s="6"/>
      <c r="D792" s="12"/>
      <c r="E792" s="13"/>
      <c r="F792" s="13"/>
      <c r="G792" s="13"/>
      <c r="H792" s="13"/>
      <c r="I792" s="12"/>
      <c r="J792" s="30"/>
      <c r="K792" s="2"/>
      <c r="L792" s="15"/>
      <c r="M792" s="11"/>
      <c r="N792" s="11"/>
      <c r="O792" s="15"/>
      <c r="P792" s="13"/>
      <c r="Q792" s="19"/>
      <c r="R792" s="13"/>
      <c r="S792" s="4"/>
      <c r="T792" s="30"/>
      <c r="U792" s="3"/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</row>
    <row r="793" spans="1:130" x14ac:dyDescent="0.15">
      <c r="A793" s="36"/>
      <c r="B793" s="14"/>
      <c r="C793" s="6"/>
      <c r="D793" s="12"/>
      <c r="E793" s="13"/>
      <c r="F793" s="13"/>
      <c r="G793" s="13"/>
      <c r="H793" s="13"/>
      <c r="I793" s="12"/>
      <c r="J793" s="30"/>
      <c r="K793" s="2"/>
      <c r="L793" s="15"/>
      <c r="M793" s="11"/>
      <c r="N793" s="11"/>
      <c r="O793" s="15"/>
      <c r="P793" s="13"/>
      <c r="Q793" s="19"/>
      <c r="R793" s="13"/>
      <c r="S793" s="4"/>
      <c r="T793" s="30"/>
      <c r="U793" s="3"/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</row>
    <row r="794" spans="1:130" x14ac:dyDescent="0.15">
      <c r="A794" s="36"/>
      <c r="B794" s="14"/>
      <c r="C794" s="6"/>
      <c r="D794" s="12"/>
      <c r="E794" s="13"/>
      <c r="F794" s="13"/>
      <c r="G794" s="13"/>
      <c r="H794" s="13"/>
      <c r="I794" s="12"/>
      <c r="J794" s="30"/>
      <c r="K794" s="2"/>
      <c r="L794" s="15"/>
      <c r="M794" s="11"/>
      <c r="N794" s="11"/>
      <c r="O794" s="15"/>
      <c r="P794" s="13"/>
      <c r="Q794" s="19"/>
      <c r="R794" s="13"/>
      <c r="S794" s="4"/>
      <c r="T794" s="30"/>
      <c r="U794" s="3"/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</row>
    <row r="795" spans="1:130" x14ac:dyDescent="0.15">
      <c r="A795" s="36"/>
      <c r="B795" s="14"/>
      <c r="C795" s="6"/>
      <c r="D795" s="12"/>
      <c r="E795" s="13"/>
      <c r="F795" s="13"/>
      <c r="G795" s="13"/>
      <c r="H795" s="13"/>
      <c r="I795" s="12"/>
      <c r="J795" s="30"/>
      <c r="K795" s="2"/>
      <c r="L795" s="15"/>
      <c r="M795" s="11"/>
      <c r="N795" s="11"/>
      <c r="O795" s="15"/>
      <c r="P795" s="13"/>
      <c r="Q795" s="19"/>
      <c r="R795" s="13"/>
      <c r="S795" s="4"/>
      <c r="T795" s="30"/>
      <c r="U795" s="3"/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</row>
    <row r="796" spans="1:130" x14ac:dyDescent="0.15">
      <c r="A796" s="36"/>
      <c r="B796" s="14"/>
      <c r="C796" s="6"/>
      <c r="D796" s="12"/>
      <c r="E796" s="13"/>
      <c r="F796" s="13"/>
      <c r="G796" s="13"/>
      <c r="H796" s="13"/>
      <c r="I796" s="12"/>
      <c r="J796" s="30"/>
      <c r="K796" s="2"/>
      <c r="L796" s="15"/>
      <c r="M796" s="11"/>
      <c r="N796" s="11"/>
      <c r="O796" s="15"/>
      <c r="P796" s="13"/>
      <c r="Q796" s="19"/>
      <c r="R796" s="13"/>
      <c r="S796" s="4"/>
      <c r="T796" s="30"/>
      <c r="U796" s="3"/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</row>
    <row r="797" spans="1:130" x14ac:dyDescent="0.15">
      <c r="A797" s="36"/>
      <c r="B797" s="14"/>
      <c r="C797" s="6"/>
      <c r="D797" s="12"/>
      <c r="E797" s="13"/>
      <c r="F797" s="13"/>
      <c r="G797" s="13"/>
      <c r="H797" s="13"/>
      <c r="I797" s="12"/>
      <c r="J797" s="30"/>
      <c r="K797" s="2"/>
      <c r="L797" s="15"/>
      <c r="M797" s="11"/>
      <c r="N797" s="11"/>
      <c r="O797" s="15"/>
      <c r="P797" s="13"/>
      <c r="Q797" s="19"/>
      <c r="R797" s="13"/>
      <c r="S797" s="4"/>
      <c r="T797" s="30"/>
      <c r="U797" s="3"/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</row>
    <row r="798" spans="1:130" x14ac:dyDescent="0.15">
      <c r="A798" s="36"/>
      <c r="B798" s="14"/>
      <c r="C798" s="6"/>
      <c r="D798" s="12"/>
      <c r="E798" s="13"/>
      <c r="F798" s="13"/>
      <c r="G798" s="13"/>
      <c r="H798" s="13"/>
      <c r="I798" s="12"/>
      <c r="J798" s="30"/>
      <c r="K798" s="2"/>
      <c r="L798" s="15"/>
      <c r="M798" s="11"/>
      <c r="N798" s="11"/>
      <c r="O798" s="15"/>
      <c r="P798" s="13"/>
      <c r="Q798" s="19"/>
      <c r="R798" s="13"/>
      <c r="S798" s="4"/>
      <c r="T798" s="30"/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</row>
    <row r="799" spans="1:130" x14ac:dyDescent="0.15">
      <c r="A799" s="36"/>
      <c r="B799" s="14"/>
      <c r="C799" s="6"/>
      <c r="D799" s="12"/>
      <c r="E799" s="13"/>
      <c r="F799" s="13"/>
      <c r="G799" s="13"/>
      <c r="H799" s="13"/>
      <c r="I799" s="12"/>
      <c r="J799" s="30"/>
      <c r="K799" s="2"/>
      <c r="L799" s="15"/>
      <c r="M799" s="11"/>
      <c r="N799" s="11"/>
      <c r="O799" s="15"/>
      <c r="P799" s="13"/>
      <c r="Q799" s="19"/>
      <c r="R799" s="13"/>
      <c r="S799" s="4"/>
      <c r="T799" s="30"/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</row>
    <row r="800" spans="1:130" x14ac:dyDescent="0.15">
      <c r="A800" s="36"/>
      <c r="B800" s="14"/>
      <c r="C800" s="6"/>
      <c r="D800" s="12"/>
      <c r="E800" s="13"/>
      <c r="F800" s="13"/>
      <c r="G800" s="13"/>
      <c r="H800" s="13"/>
      <c r="I800" s="12"/>
      <c r="J800" s="30"/>
      <c r="K800" s="2"/>
      <c r="L800" s="15"/>
      <c r="M800" s="11"/>
      <c r="N800" s="11"/>
      <c r="O800" s="15"/>
      <c r="P800" s="13"/>
      <c r="Q800" s="19"/>
      <c r="R800" s="13"/>
      <c r="S800" s="4"/>
      <c r="T800" s="30"/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</row>
    <row r="801" spans="1:130" x14ac:dyDescent="0.15">
      <c r="A801" s="36"/>
      <c r="B801" s="14"/>
      <c r="C801" s="6"/>
      <c r="D801" s="12"/>
      <c r="E801" s="13"/>
      <c r="F801" s="13"/>
      <c r="G801" s="13"/>
      <c r="H801" s="13"/>
      <c r="I801" s="12"/>
      <c r="J801" s="30"/>
      <c r="K801" s="2"/>
      <c r="L801" s="15"/>
      <c r="M801" s="11"/>
      <c r="N801" s="11"/>
      <c r="O801" s="15"/>
      <c r="P801" s="13"/>
      <c r="Q801" s="19"/>
      <c r="R801" s="13"/>
      <c r="S801" s="4"/>
      <c r="T801" s="30"/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</row>
    <row r="802" spans="1:130" x14ac:dyDescent="0.15">
      <c r="A802" s="36"/>
      <c r="B802" s="14"/>
      <c r="C802" s="6"/>
      <c r="D802" s="12"/>
      <c r="E802" s="13"/>
      <c r="F802" s="13"/>
      <c r="G802" s="13"/>
      <c r="H802" s="13"/>
      <c r="I802" s="12"/>
      <c r="J802" s="30"/>
      <c r="K802" s="2"/>
      <c r="L802" s="15"/>
      <c r="M802" s="11"/>
      <c r="N802" s="11"/>
      <c r="O802" s="15"/>
      <c r="P802" s="13"/>
      <c r="Q802" s="19"/>
      <c r="R802" s="13"/>
      <c r="S802" s="4"/>
      <c r="T802" s="30"/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</row>
    <row r="803" spans="1:130" x14ac:dyDescent="0.15">
      <c r="A803" s="36"/>
      <c r="B803" s="14"/>
      <c r="C803" s="6"/>
      <c r="D803" s="12"/>
      <c r="E803" s="13"/>
      <c r="F803" s="13"/>
      <c r="G803" s="13"/>
      <c r="H803" s="13"/>
      <c r="I803" s="12"/>
      <c r="J803" s="30"/>
      <c r="K803" s="2"/>
      <c r="L803" s="15"/>
      <c r="M803" s="11"/>
      <c r="N803" s="11"/>
      <c r="O803" s="15"/>
      <c r="P803" s="13"/>
      <c r="Q803" s="19"/>
      <c r="R803" s="13"/>
      <c r="S803" s="4"/>
      <c r="T803" s="30"/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</row>
    <row r="804" spans="1:130" x14ac:dyDescent="0.15">
      <c r="A804" s="36"/>
      <c r="B804" s="14"/>
      <c r="C804" s="6"/>
      <c r="D804" s="12"/>
      <c r="E804" s="13"/>
      <c r="F804" s="13"/>
      <c r="G804" s="13"/>
      <c r="H804" s="13"/>
      <c r="I804" s="12"/>
      <c r="J804" s="30"/>
      <c r="K804" s="2"/>
      <c r="L804" s="15"/>
      <c r="M804" s="11"/>
      <c r="N804" s="11"/>
      <c r="O804" s="15"/>
      <c r="P804" s="13"/>
      <c r="Q804" s="19"/>
      <c r="R804" s="13"/>
      <c r="S804" s="4"/>
      <c r="T804" s="30"/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</row>
    <row r="805" spans="1:130" x14ac:dyDescent="0.15">
      <c r="A805" s="36"/>
      <c r="B805" s="14"/>
      <c r="C805" s="6"/>
      <c r="D805" s="12"/>
      <c r="E805" s="13"/>
      <c r="F805" s="13"/>
      <c r="G805" s="13"/>
      <c r="H805" s="13"/>
      <c r="I805" s="12"/>
      <c r="J805" s="30"/>
      <c r="K805" s="2"/>
      <c r="L805" s="15"/>
      <c r="M805" s="11"/>
      <c r="N805" s="11"/>
      <c r="O805" s="15"/>
      <c r="P805" s="13"/>
      <c r="Q805" s="19"/>
      <c r="R805" s="13"/>
      <c r="S805" s="4"/>
      <c r="T805" s="30"/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</row>
    <row r="806" spans="1:130" x14ac:dyDescent="0.15">
      <c r="A806" s="36"/>
      <c r="B806" s="14"/>
      <c r="C806" s="6"/>
      <c r="D806" s="12"/>
      <c r="E806" s="13"/>
      <c r="F806" s="13"/>
      <c r="G806" s="13"/>
      <c r="H806" s="13"/>
      <c r="I806" s="12"/>
      <c r="J806" s="30"/>
      <c r="K806" s="2"/>
      <c r="L806" s="15"/>
      <c r="M806" s="11"/>
      <c r="N806" s="11"/>
      <c r="O806" s="15"/>
      <c r="P806" s="13"/>
      <c r="Q806" s="19"/>
      <c r="R806" s="13"/>
      <c r="S806" s="4"/>
      <c r="T806" s="30"/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</row>
    <row r="807" spans="1:130" x14ac:dyDescent="0.15">
      <c r="A807" s="36"/>
      <c r="B807" s="14"/>
      <c r="C807" s="6"/>
      <c r="D807" s="12"/>
      <c r="E807" s="13"/>
      <c r="F807" s="13"/>
      <c r="G807" s="13"/>
      <c r="H807" s="13"/>
      <c r="I807" s="12"/>
      <c r="J807" s="30"/>
      <c r="K807" s="2"/>
      <c r="L807" s="15"/>
      <c r="M807" s="11"/>
      <c r="N807" s="11"/>
      <c r="O807" s="15"/>
      <c r="P807" s="13"/>
      <c r="Q807" s="19"/>
      <c r="R807" s="13"/>
      <c r="S807" s="4"/>
      <c r="T807" s="30"/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</row>
    <row r="808" spans="1:130" x14ac:dyDescent="0.15">
      <c r="A808" s="36"/>
      <c r="B808" s="14"/>
      <c r="C808" s="6"/>
      <c r="D808" s="12"/>
      <c r="E808" s="13"/>
      <c r="F808" s="13"/>
      <c r="G808" s="13"/>
      <c r="H808" s="13"/>
      <c r="I808" s="12"/>
      <c r="J808" s="30"/>
      <c r="K808" s="2"/>
      <c r="L808" s="15"/>
      <c r="M808" s="11"/>
      <c r="N808" s="11"/>
      <c r="O808" s="15"/>
      <c r="P808" s="13"/>
      <c r="Q808" s="19"/>
      <c r="R808" s="13"/>
      <c r="S808" s="4"/>
      <c r="T808" s="30"/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</row>
    <row r="809" spans="1:130" x14ac:dyDescent="0.15">
      <c r="A809" s="36"/>
      <c r="B809" s="14"/>
      <c r="C809" s="6"/>
      <c r="D809" s="12"/>
      <c r="E809" s="13"/>
      <c r="F809" s="13"/>
      <c r="G809" s="13"/>
      <c r="H809" s="13"/>
      <c r="I809" s="12"/>
      <c r="J809" s="30"/>
      <c r="K809" s="2"/>
      <c r="L809" s="15"/>
      <c r="M809" s="11"/>
      <c r="N809" s="11"/>
      <c r="O809" s="15"/>
      <c r="P809" s="13"/>
      <c r="Q809" s="19"/>
      <c r="R809" s="13"/>
      <c r="S809" s="4"/>
      <c r="T809" s="30"/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</row>
    <row r="810" spans="1:130" x14ac:dyDescent="0.15">
      <c r="A810" s="36"/>
      <c r="B810" s="14"/>
      <c r="C810" s="6"/>
      <c r="D810" s="12"/>
      <c r="E810" s="13"/>
      <c r="F810" s="13"/>
      <c r="G810" s="13"/>
      <c r="H810" s="13"/>
      <c r="I810" s="12"/>
      <c r="J810" s="30"/>
      <c r="K810" s="2"/>
      <c r="L810" s="15"/>
      <c r="M810" s="11"/>
      <c r="N810" s="11"/>
      <c r="O810" s="15"/>
      <c r="P810" s="13"/>
      <c r="Q810" s="19"/>
      <c r="R810" s="13"/>
      <c r="S810" s="4"/>
      <c r="T810" s="30"/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</row>
    <row r="811" spans="1:130" x14ac:dyDescent="0.15">
      <c r="A811" s="36"/>
      <c r="B811" s="14"/>
      <c r="C811" s="6"/>
      <c r="D811" s="12"/>
      <c r="E811" s="13"/>
      <c r="F811" s="13"/>
      <c r="G811" s="13"/>
      <c r="H811" s="13"/>
      <c r="I811" s="12"/>
      <c r="J811" s="30"/>
      <c r="K811" s="2"/>
      <c r="L811" s="15"/>
      <c r="M811" s="11"/>
      <c r="N811" s="11"/>
      <c r="O811" s="15"/>
      <c r="P811" s="13"/>
      <c r="Q811" s="19"/>
      <c r="R811" s="13"/>
      <c r="S811" s="4"/>
      <c r="T811" s="30"/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</row>
    <row r="812" spans="1:130" x14ac:dyDescent="0.15">
      <c r="A812" s="36"/>
      <c r="B812" s="14"/>
      <c r="C812" s="6"/>
      <c r="D812" s="12"/>
      <c r="E812" s="13"/>
      <c r="F812" s="13"/>
      <c r="G812" s="13"/>
      <c r="H812" s="13"/>
      <c r="I812" s="12"/>
      <c r="J812" s="30"/>
      <c r="K812" s="2"/>
      <c r="L812" s="15"/>
      <c r="M812" s="11"/>
      <c r="N812" s="11"/>
      <c r="O812" s="15"/>
      <c r="P812" s="13"/>
      <c r="Q812" s="19"/>
      <c r="R812" s="13"/>
      <c r="S812" s="4"/>
      <c r="T812" s="30"/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</row>
    <row r="813" spans="1:130" x14ac:dyDescent="0.15">
      <c r="A813" s="36"/>
      <c r="B813" s="14"/>
      <c r="C813" s="6"/>
      <c r="D813" s="12"/>
      <c r="E813" s="13"/>
      <c r="F813" s="13"/>
      <c r="G813" s="13"/>
      <c r="H813" s="13"/>
      <c r="I813" s="12"/>
      <c r="J813" s="30"/>
      <c r="K813" s="2"/>
      <c r="L813" s="15"/>
      <c r="M813" s="11"/>
      <c r="N813" s="11"/>
      <c r="O813" s="15"/>
      <c r="P813" s="13"/>
      <c r="Q813" s="19"/>
      <c r="R813" s="13"/>
      <c r="S813" s="4"/>
      <c r="T813" s="30"/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</row>
    <row r="814" spans="1:130" x14ac:dyDescent="0.15">
      <c r="A814" s="36"/>
      <c r="B814" s="14"/>
      <c r="C814" s="6"/>
      <c r="D814" s="12"/>
      <c r="E814" s="13"/>
      <c r="F814" s="13"/>
      <c r="G814" s="13"/>
      <c r="H814" s="13"/>
      <c r="I814" s="12"/>
      <c r="J814" s="30"/>
      <c r="K814" s="2"/>
      <c r="L814" s="15"/>
      <c r="M814" s="11"/>
      <c r="N814" s="11"/>
      <c r="O814" s="15"/>
      <c r="P814" s="13"/>
      <c r="Q814" s="19"/>
      <c r="R814" s="13"/>
      <c r="S814" s="4"/>
      <c r="T814" s="30"/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</row>
    <row r="815" spans="1:130" x14ac:dyDescent="0.15">
      <c r="A815" s="36"/>
      <c r="B815" s="14"/>
      <c r="C815" s="6"/>
      <c r="D815" s="12"/>
      <c r="E815" s="13"/>
      <c r="F815" s="13"/>
      <c r="G815" s="13"/>
      <c r="H815" s="13"/>
      <c r="I815" s="12"/>
      <c r="J815" s="30"/>
      <c r="K815" s="2"/>
      <c r="L815" s="15"/>
      <c r="M815" s="11"/>
      <c r="N815" s="11"/>
      <c r="O815" s="15"/>
      <c r="P815" s="13"/>
      <c r="Q815" s="19"/>
      <c r="R815" s="13"/>
      <c r="S815" s="4"/>
      <c r="T815" s="30"/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</row>
    <row r="816" spans="1:130" x14ac:dyDescent="0.15">
      <c r="A816" s="36"/>
      <c r="B816" s="14"/>
      <c r="C816" s="6"/>
      <c r="D816" s="12"/>
      <c r="E816" s="13"/>
      <c r="F816" s="13"/>
      <c r="G816" s="13"/>
      <c r="H816" s="13"/>
      <c r="I816" s="12"/>
      <c r="J816" s="30"/>
      <c r="K816" s="2"/>
      <c r="L816" s="15"/>
      <c r="M816" s="11"/>
      <c r="N816" s="11"/>
      <c r="O816" s="15"/>
      <c r="P816" s="13"/>
      <c r="Q816" s="19"/>
      <c r="R816" s="13"/>
      <c r="S816" s="4"/>
      <c r="T816" s="30"/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</row>
    <row r="817" spans="1:130" x14ac:dyDescent="0.15">
      <c r="A817" s="36"/>
      <c r="B817" s="14"/>
      <c r="C817" s="6"/>
      <c r="D817" s="12"/>
      <c r="E817" s="13"/>
      <c r="F817" s="13"/>
      <c r="G817" s="13"/>
      <c r="H817" s="13"/>
      <c r="I817" s="12"/>
      <c r="J817" s="30"/>
      <c r="K817" s="2"/>
      <c r="L817" s="15"/>
      <c r="M817" s="11"/>
      <c r="N817" s="11"/>
      <c r="O817" s="15"/>
      <c r="P817" s="13"/>
      <c r="Q817" s="19"/>
      <c r="R817" s="13"/>
      <c r="S817" s="4"/>
      <c r="T817" s="30"/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</row>
    <row r="818" spans="1:130" x14ac:dyDescent="0.15">
      <c r="A818" s="36"/>
      <c r="B818" s="14"/>
      <c r="C818" s="6"/>
      <c r="D818" s="12"/>
      <c r="E818" s="13"/>
      <c r="F818" s="13"/>
      <c r="G818" s="13"/>
      <c r="H818" s="13"/>
      <c r="I818" s="12"/>
      <c r="J818" s="30"/>
      <c r="K818" s="2"/>
      <c r="L818" s="15"/>
      <c r="M818" s="11"/>
      <c r="N818" s="11"/>
      <c r="O818" s="15"/>
      <c r="P818" s="13"/>
      <c r="Q818" s="19"/>
      <c r="R818" s="13"/>
      <c r="S818" s="4"/>
      <c r="T818" s="30"/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</row>
    <row r="819" spans="1:130" x14ac:dyDescent="0.15">
      <c r="A819" s="36"/>
      <c r="B819" s="14"/>
      <c r="C819" s="6"/>
      <c r="D819" s="12"/>
      <c r="E819" s="13"/>
      <c r="F819" s="13"/>
      <c r="G819" s="13"/>
      <c r="H819" s="13"/>
      <c r="I819" s="12"/>
      <c r="J819" s="30"/>
      <c r="K819" s="2"/>
      <c r="L819" s="15"/>
      <c r="M819" s="11"/>
      <c r="N819" s="11"/>
      <c r="O819" s="15"/>
      <c r="P819" s="13"/>
      <c r="Q819" s="19"/>
      <c r="R819" s="13"/>
      <c r="S819" s="4"/>
      <c r="T819" s="30"/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</row>
    <row r="820" spans="1:130" x14ac:dyDescent="0.15">
      <c r="A820" s="36"/>
      <c r="B820" s="14"/>
      <c r="C820" s="6"/>
      <c r="D820" s="12"/>
      <c r="E820" s="13"/>
      <c r="F820" s="13"/>
      <c r="G820" s="13"/>
      <c r="H820" s="13"/>
      <c r="I820" s="12"/>
      <c r="J820" s="30"/>
      <c r="K820" s="2"/>
      <c r="L820" s="15"/>
      <c r="M820" s="11"/>
      <c r="N820" s="11"/>
      <c r="O820" s="15"/>
      <c r="P820" s="13"/>
      <c r="Q820" s="19"/>
      <c r="R820" s="13"/>
      <c r="S820" s="4"/>
      <c r="T820" s="30"/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</row>
    <row r="821" spans="1:130" x14ac:dyDescent="0.15">
      <c r="A821" s="36"/>
      <c r="B821" s="14"/>
      <c r="C821" s="6"/>
      <c r="D821" s="12"/>
      <c r="E821" s="13"/>
      <c r="F821" s="13"/>
      <c r="G821" s="13"/>
      <c r="H821" s="13"/>
      <c r="I821" s="12"/>
      <c r="J821" s="30"/>
      <c r="K821" s="2"/>
      <c r="L821" s="15"/>
      <c r="M821" s="11"/>
      <c r="N821" s="11"/>
      <c r="O821" s="15"/>
      <c r="P821" s="13"/>
      <c r="Q821" s="19"/>
      <c r="R821" s="13"/>
      <c r="S821" s="4"/>
      <c r="T821" s="30"/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</row>
    <row r="822" spans="1:130" x14ac:dyDescent="0.15">
      <c r="A822" s="36"/>
      <c r="B822" s="14"/>
      <c r="C822" s="6"/>
      <c r="D822" s="12"/>
      <c r="E822" s="13"/>
      <c r="F822" s="13"/>
      <c r="G822" s="13"/>
      <c r="H822" s="13"/>
      <c r="I822" s="12"/>
      <c r="J822" s="30"/>
      <c r="K822" s="2"/>
      <c r="L822" s="15"/>
      <c r="M822" s="11"/>
      <c r="N822" s="11"/>
      <c r="O822" s="15"/>
      <c r="P822" s="13"/>
      <c r="Q822" s="19"/>
      <c r="R822" s="13"/>
      <c r="S822" s="4"/>
      <c r="T822" s="30"/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</row>
    <row r="823" spans="1:130" x14ac:dyDescent="0.15">
      <c r="A823" s="36"/>
      <c r="B823" s="14"/>
      <c r="C823" s="6"/>
      <c r="D823" s="12"/>
      <c r="E823" s="13"/>
      <c r="F823" s="13"/>
      <c r="G823" s="13"/>
      <c r="H823" s="13"/>
      <c r="I823" s="12"/>
      <c r="J823" s="30"/>
      <c r="K823" s="2"/>
      <c r="L823" s="15"/>
      <c r="M823" s="11"/>
      <c r="N823" s="11"/>
      <c r="O823" s="15"/>
      <c r="P823" s="13"/>
      <c r="Q823" s="19"/>
      <c r="R823" s="13"/>
      <c r="S823" s="4"/>
      <c r="T823" s="30"/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</row>
    <row r="824" spans="1:130" x14ac:dyDescent="0.15">
      <c r="A824" s="36"/>
      <c r="B824" s="14"/>
      <c r="C824" s="6"/>
      <c r="D824" s="12"/>
      <c r="E824" s="13"/>
      <c r="F824" s="13"/>
      <c r="G824" s="13"/>
      <c r="H824" s="13"/>
      <c r="I824" s="12"/>
      <c r="J824" s="30"/>
      <c r="K824" s="2"/>
      <c r="L824" s="15"/>
      <c r="M824" s="11"/>
      <c r="N824" s="11"/>
      <c r="O824" s="15"/>
      <c r="P824" s="13"/>
      <c r="Q824" s="19"/>
      <c r="R824" s="13"/>
      <c r="S824" s="4"/>
      <c r="T824" s="30"/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</row>
    <row r="825" spans="1:130" x14ac:dyDescent="0.15">
      <c r="A825" s="36"/>
      <c r="B825" s="14"/>
      <c r="C825" s="6"/>
      <c r="D825" s="12"/>
      <c r="E825" s="13"/>
      <c r="F825" s="13"/>
      <c r="G825" s="13"/>
      <c r="H825" s="13"/>
      <c r="I825" s="12"/>
      <c r="J825" s="30"/>
      <c r="K825" s="2"/>
      <c r="L825" s="15"/>
      <c r="M825" s="11"/>
      <c r="N825" s="11"/>
      <c r="O825" s="15"/>
      <c r="P825" s="13"/>
      <c r="Q825" s="19"/>
      <c r="R825" s="13"/>
      <c r="S825" s="4"/>
      <c r="T825" s="30"/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</row>
    <row r="826" spans="1:130" x14ac:dyDescent="0.15">
      <c r="A826" s="36"/>
      <c r="B826" s="14"/>
      <c r="C826" s="6"/>
      <c r="D826" s="12"/>
      <c r="E826" s="13"/>
      <c r="F826" s="13"/>
      <c r="G826" s="13"/>
      <c r="H826" s="13"/>
      <c r="I826" s="12"/>
      <c r="J826" s="30"/>
      <c r="K826" s="2"/>
      <c r="L826" s="15"/>
      <c r="M826" s="11"/>
      <c r="N826" s="11"/>
      <c r="O826" s="15"/>
      <c r="P826" s="13"/>
      <c r="Q826" s="19"/>
      <c r="R826" s="13"/>
      <c r="S826" s="4"/>
      <c r="T826" s="30"/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</row>
    <row r="827" spans="1:130" x14ac:dyDescent="0.15">
      <c r="A827" s="36"/>
      <c r="B827" s="14"/>
      <c r="C827" s="6"/>
      <c r="D827" s="12"/>
      <c r="E827" s="13"/>
      <c r="F827" s="13"/>
      <c r="G827" s="13"/>
      <c r="H827" s="13"/>
      <c r="I827" s="12"/>
      <c r="J827" s="30"/>
      <c r="K827" s="2"/>
      <c r="L827" s="15"/>
      <c r="M827" s="11"/>
      <c r="N827" s="11"/>
      <c r="O827" s="15"/>
      <c r="P827" s="13"/>
      <c r="Q827" s="19"/>
      <c r="R827" s="13"/>
      <c r="S827" s="4"/>
      <c r="T827" s="30"/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</row>
    <row r="828" spans="1:130" x14ac:dyDescent="0.15">
      <c r="A828" s="36"/>
      <c r="B828" s="14"/>
      <c r="C828" s="6"/>
      <c r="D828" s="12"/>
      <c r="E828" s="13"/>
      <c r="F828" s="13"/>
      <c r="G828" s="13"/>
      <c r="H828" s="13"/>
      <c r="I828" s="12"/>
      <c r="J828" s="30"/>
      <c r="K828" s="2"/>
      <c r="L828" s="15"/>
      <c r="M828" s="11"/>
      <c r="N828" s="11"/>
      <c r="O828" s="15"/>
      <c r="P828" s="13"/>
      <c r="Q828" s="19"/>
      <c r="R828" s="13"/>
      <c r="S828" s="4"/>
      <c r="T828" s="30"/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</row>
    <row r="829" spans="1:130" x14ac:dyDescent="0.15">
      <c r="A829" s="36"/>
      <c r="B829" s="14"/>
      <c r="C829" s="6"/>
      <c r="D829" s="12"/>
      <c r="E829" s="13"/>
      <c r="F829" s="13"/>
      <c r="G829" s="13"/>
      <c r="H829" s="13"/>
      <c r="I829" s="12"/>
      <c r="J829" s="30"/>
      <c r="K829" s="2"/>
      <c r="L829" s="15"/>
      <c r="M829" s="11"/>
      <c r="N829" s="11"/>
      <c r="O829" s="15"/>
      <c r="P829" s="13"/>
      <c r="Q829" s="19"/>
      <c r="R829" s="13"/>
      <c r="S829" s="4"/>
      <c r="T829" s="30"/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</row>
    <row r="830" spans="1:130" x14ac:dyDescent="0.15">
      <c r="A830" s="36"/>
      <c r="B830" s="14"/>
      <c r="C830" s="6"/>
      <c r="D830" s="12"/>
      <c r="E830" s="13"/>
      <c r="F830" s="13"/>
      <c r="G830" s="13"/>
      <c r="H830" s="13"/>
      <c r="I830" s="12"/>
      <c r="J830" s="30"/>
      <c r="K830" s="2"/>
      <c r="L830" s="15"/>
      <c r="M830" s="11"/>
      <c r="N830" s="11"/>
      <c r="O830" s="15"/>
      <c r="P830" s="13"/>
      <c r="Q830" s="19"/>
      <c r="R830" s="13"/>
      <c r="S830" s="4"/>
      <c r="T830" s="30"/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</row>
    <row r="831" spans="1:130" x14ac:dyDescent="0.15">
      <c r="A831" s="36"/>
      <c r="B831" s="14"/>
      <c r="C831" s="6"/>
      <c r="D831" s="12"/>
      <c r="E831" s="13"/>
      <c r="F831" s="13"/>
      <c r="G831" s="13"/>
      <c r="H831" s="13"/>
      <c r="I831" s="12"/>
      <c r="J831" s="30"/>
      <c r="K831" s="2"/>
      <c r="L831" s="15"/>
      <c r="M831" s="11"/>
      <c r="N831" s="11"/>
      <c r="O831" s="15"/>
      <c r="P831" s="13"/>
      <c r="Q831" s="19"/>
      <c r="R831" s="13"/>
      <c r="S831" s="4"/>
      <c r="T831" s="30"/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</row>
    <row r="832" spans="1:130" x14ac:dyDescent="0.15">
      <c r="A832" s="36"/>
      <c r="B832" s="14"/>
      <c r="C832" s="6"/>
      <c r="D832" s="12"/>
      <c r="E832" s="13"/>
      <c r="F832" s="13"/>
      <c r="G832" s="13"/>
      <c r="H832" s="13"/>
      <c r="I832" s="12"/>
      <c r="J832" s="30"/>
      <c r="K832" s="2"/>
      <c r="L832" s="15"/>
      <c r="M832" s="11"/>
      <c r="N832" s="11"/>
      <c r="O832" s="15"/>
      <c r="P832" s="13"/>
      <c r="Q832" s="19"/>
      <c r="R832" s="13"/>
      <c r="S832" s="4"/>
      <c r="T832" s="30"/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</row>
    <row r="833" spans="1:130" x14ac:dyDescent="0.15">
      <c r="A833" s="36"/>
      <c r="B833" s="14"/>
      <c r="C833" s="6"/>
      <c r="D833" s="12"/>
      <c r="E833" s="13"/>
      <c r="F833" s="13"/>
      <c r="G833" s="13"/>
      <c r="H833" s="13"/>
      <c r="I833" s="12"/>
      <c r="J833" s="30"/>
      <c r="K833" s="2"/>
      <c r="L833" s="15"/>
      <c r="M833" s="11"/>
      <c r="N833" s="11"/>
      <c r="O833" s="15"/>
      <c r="P833" s="13"/>
      <c r="Q833" s="19"/>
      <c r="R833" s="13"/>
      <c r="S833" s="4"/>
      <c r="T833" s="30"/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</row>
    <row r="834" spans="1:130" x14ac:dyDescent="0.15">
      <c r="A834" s="36"/>
      <c r="B834" s="14"/>
      <c r="C834" s="6"/>
      <c r="D834" s="12"/>
      <c r="E834" s="13"/>
      <c r="F834" s="13"/>
      <c r="G834" s="13"/>
      <c r="H834" s="13"/>
      <c r="I834" s="12"/>
      <c r="J834" s="30"/>
      <c r="K834" s="2"/>
      <c r="L834" s="15"/>
      <c r="M834" s="11"/>
      <c r="N834" s="11"/>
      <c r="O834" s="15"/>
      <c r="P834" s="13"/>
      <c r="Q834" s="19"/>
      <c r="R834" s="13"/>
      <c r="S834" s="4"/>
      <c r="T834" s="30"/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</row>
    <row r="835" spans="1:130" x14ac:dyDescent="0.15">
      <c r="A835" s="36"/>
      <c r="B835" s="14"/>
      <c r="C835" s="6"/>
      <c r="D835" s="12"/>
      <c r="E835" s="13"/>
      <c r="F835" s="13"/>
      <c r="G835" s="13"/>
      <c r="H835" s="13"/>
      <c r="I835" s="12"/>
      <c r="J835" s="30"/>
      <c r="K835" s="2"/>
      <c r="L835" s="15"/>
      <c r="M835" s="11"/>
      <c r="N835" s="11"/>
      <c r="O835" s="15"/>
      <c r="P835" s="13"/>
      <c r="Q835" s="19"/>
      <c r="R835" s="13"/>
      <c r="S835" s="4"/>
      <c r="T835" s="30"/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</row>
    <row r="836" spans="1:130" x14ac:dyDescent="0.15">
      <c r="A836" s="36"/>
      <c r="B836" s="14"/>
      <c r="C836" s="6"/>
      <c r="D836" s="12"/>
      <c r="E836" s="13"/>
      <c r="F836" s="13"/>
      <c r="G836" s="13"/>
      <c r="H836" s="13"/>
      <c r="I836" s="12"/>
      <c r="J836" s="30"/>
      <c r="K836" s="2"/>
      <c r="L836" s="15"/>
      <c r="M836" s="11"/>
      <c r="N836" s="11"/>
      <c r="O836" s="15"/>
      <c r="P836" s="13"/>
      <c r="Q836" s="19"/>
      <c r="R836" s="13"/>
      <c r="S836" s="4"/>
      <c r="T836" s="30"/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</row>
    <row r="837" spans="1:130" x14ac:dyDescent="0.15">
      <c r="A837" s="36"/>
      <c r="B837" s="14"/>
      <c r="C837" s="6"/>
      <c r="D837" s="12"/>
      <c r="E837" s="13"/>
      <c r="F837" s="13"/>
      <c r="G837" s="13"/>
      <c r="H837" s="13"/>
      <c r="I837" s="12"/>
      <c r="J837" s="30"/>
      <c r="K837" s="2"/>
      <c r="L837" s="15"/>
      <c r="M837" s="11"/>
      <c r="N837" s="11"/>
      <c r="O837" s="15"/>
      <c r="P837" s="13"/>
      <c r="Q837" s="19"/>
      <c r="R837" s="13"/>
      <c r="S837" s="4"/>
      <c r="T837" s="30"/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</row>
    <row r="838" spans="1:130" x14ac:dyDescent="0.15">
      <c r="A838" s="36"/>
      <c r="B838" s="14"/>
      <c r="C838" s="6"/>
      <c r="D838" s="12"/>
      <c r="E838" s="13"/>
      <c r="F838" s="13"/>
      <c r="G838" s="13"/>
      <c r="H838" s="13"/>
      <c r="I838" s="12"/>
      <c r="J838" s="30"/>
      <c r="K838" s="2"/>
      <c r="L838" s="15"/>
      <c r="M838" s="11"/>
      <c r="N838" s="11"/>
      <c r="O838" s="15"/>
      <c r="P838" s="13"/>
      <c r="Q838" s="19"/>
      <c r="R838" s="13"/>
      <c r="S838" s="4"/>
      <c r="T838" s="30"/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</row>
    <row r="839" spans="1:130" x14ac:dyDescent="0.15">
      <c r="A839" s="36"/>
      <c r="B839" s="14"/>
      <c r="C839" s="6"/>
      <c r="D839" s="12"/>
      <c r="E839" s="13"/>
      <c r="F839" s="13"/>
      <c r="G839" s="13"/>
      <c r="H839" s="13"/>
      <c r="I839" s="12"/>
      <c r="J839" s="30"/>
      <c r="K839" s="2"/>
      <c r="L839" s="15"/>
      <c r="M839" s="11"/>
      <c r="N839" s="11"/>
      <c r="O839" s="15"/>
      <c r="P839" s="13"/>
      <c r="Q839" s="19"/>
      <c r="R839" s="13"/>
      <c r="S839" s="4"/>
      <c r="T839" s="30"/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</row>
    <row r="840" spans="1:130" x14ac:dyDescent="0.15">
      <c r="A840" s="36"/>
      <c r="B840" s="14"/>
      <c r="C840" s="6"/>
      <c r="D840" s="12"/>
      <c r="E840" s="13"/>
      <c r="F840" s="13"/>
      <c r="G840" s="13"/>
      <c r="H840" s="13"/>
      <c r="I840" s="12"/>
      <c r="J840" s="30"/>
      <c r="K840" s="2"/>
      <c r="L840" s="15"/>
      <c r="M840" s="11"/>
      <c r="N840" s="11"/>
      <c r="O840" s="15"/>
      <c r="P840" s="13"/>
      <c r="Q840" s="19"/>
      <c r="R840" s="13"/>
      <c r="S840" s="4"/>
      <c r="T840" s="30"/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</row>
    <row r="841" spans="1:130" x14ac:dyDescent="0.15">
      <c r="A841" s="36"/>
      <c r="B841" s="14"/>
      <c r="C841" s="6"/>
      <c r="D841" s="12"/>
      <c r="E841" s="13"/>
      <c r="F841" s="13"/>
      <c r="G841" s="13"/>
      <c r="H841" s="13"/>
      <c r="I841" s="12"/>
      <c r="J841" s="30"/>
      <c r="K841" s="2"/>
      <c r="L841" s="15"/>
      <c r="M841" s="11"/>
      <c r="N841" s="11"/>
      <c r="O841" s="15"/>
      <c r="P841" s="13"/>
      <c r="Q841" s="19"/>
      <c r="R841" s="13"/>
      <c r="S841" s="4"/>
      <c r="T841" s="30"/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</row>
    <row r="842" spans="1:130" x14ac:dyDescent="0.15">
      <c r="A842" s="36"/>
      <c r="B842" s="14"/>
      <c r="C842" s="6"/>
      <c r="D842" s="12"/>
      <c r="E842" s="13"/>
      <c r="F842" s="13"/>
      <c r="G842" s="13"/>
      <c r="H842" s="13"/>
      <c r="I842" s="12"/>
      <c r="J842" s="30"/>
      <c r="K842" s="2"/>
      <c r="L842" s="15"/>
      <c r="M842" s="11"/>
      <c r="N842" s="11"/>
      <c r="O842" s="15"/>
      <c r="P842" s="13"/>
      <c r="Q842" s="19"/>
      <c r="R842" s="13"/>
      <c r="S842" s="4"/>
      <c r="T842" s="30"/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</row>
    <row r="843" spans="1:130" x14ac:dyDescent="0.15">
      <c r="A843" s="36"/>
      <c r="B843" s="14"/>
      <c r="C843" s="6"/>
      <c r="D843" s="12"/>
      <c r="E843" s="13"/>
      <c r="F843" s="13"/>
      <c r="G843" s="13"/>
      <c r="H843" s="13"/>
      <c r="I843" s="12"/>
      <c r="J843" s="30"/>
      <c r="K843" s="2"/>
      <c r="L843" s="15"/>
      <c r="M843" s="11"/>
      <c r="N843" s="11"/>
      <c r="O843" s="15"/>
      <c r="P843" s="13"/>
      <c r="Q843" s="19"/>
      <c r="R843" s="13"/>
      <c r="S843" s="4"/>
      <c r="T843" s="30"/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</row>
    <row r="844" spans="1:130" x14ac:dyDescent="0.15">
      <c r="A844" s="36"/>
      <c r="B844" s="14"/>
      <c r="C844" s="6"/>
      <c r="D844" s="12"/>
      <c r="E844" s="13"/>
      <c r="F844" s="13"/>
      <c r="G844" s="13"/>
      <c r="H844" s="13"/>
      <c r="I844" s="12"/>
      <c r="J844" s="30"/>
      <c r="K844" s="2"/>
      <c r="L844" s="15"/>
      <c r="M844" s="11"/>
      <c r="N844" s="11"/>
      <c r="O844" s="15"/>
      <c r="P844" s="13"/>
      <c r="Q844" s="19"/>
      <c r="R844" s="13"/>
      <c r="S844" s="4"/>
      <c r="T844" s="30"/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</row>
    <row r="845" spans="1:130" x14ac:dyDescent="0.15">
      <c r="A845" s="36"/>
      <c r="B845" s="14"/>
      <c r="C845" s="6"/>
      <c r="D845" s="12"/>
      <c r="E845" s="13"/>
      <c r="F845" s="13"/>
      <c r="G845" s="13"/>
      <c r="H845" s="13"/>
      <c r="I845" s="12"/>
      <c r="J845" s="30"/>
      <c r="K845" s="2"/>
      <c r="L845" s="15"/>
      <c r="M845" s="11"/>
      <c r="N845" s="11"/>
      <c r="O845" s="15"/>
      <c r="P845" s="13"/>
      <c r="Q845" s="19"/>
      <c r="R845" s="13"/>
      <c r="S845" s="4"/>
      <c r="T845" s="30"/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</row>
    <row r="846" spans="1:130" x14ac:dyDescent="0.15">
      <c r="A846" s="36"/>
      <c r="B846" s="14"/>
      <c r="C846" s="6"/>
      <c r="D846" s="12"/>
      <c r="E846" s="13"/>
      <c r="F846" s="13"/>
      <c r="G846" s="13"/>
      <c r="H846" s="13"/>
      <c r="I846" s="12"/>
      <c r="J846" s="30"/>
      <c r="K846" s="2"/>
      <c r="L846" s="15"/>
      <c r="M846" s="11"/>
      <c r="N846" s="11"/>
      <c r="O846" s="15"/>
      <c r="P846" s="13"/>
      <c r="Q846" s="19"/>
      <c r="R846" s="13"/>
      <c r="S846" s="4"/>
      <c r="T846" s="30"/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</row>
    <row r="847" spans="1:130" x14ac:dyDescent="0.15">
      <c r="A847" s="36"/>
      <c r="B847" s="14"/>
      <c r="C847" s="6"/>
      <c r="D847" s="12"/>
      <c r="E847" s="13"/>
      <c r="F847" s="13"/>
      <c r="G847" s="13"/>
      <c r="H847" s="13"/>
      <c r="I847" s="12"/>
      <c r="J847" s="30"/>
      <c r="K847" s="2"/>
      <c r="L847" s="15"/>
      <c r="M847" s="11"/>
      <c r="N847" s="11"/>
      <c r="O847" s="15"/>
      <c r="P847" s="13"/>
      <c r="Q847" s="19"/>
      <c r="R847" s="13"/>
      <c r="S847" s="4"/>
      <c r="T847" s="30"/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</row>
    <row r="848" spans="1:130" x14ac:dyDescent="0.15">
      <c r="A848" s="36"/>
      <c r="B848" s="14"/>
      <c r="C848" s="6"/>
      <c r="D848" s="12"/>
      <c r="E848" s="13"/>
      <c r="F848" s="13"/>
      <c r="G848" s="13"/>
      <c r="H848" s="13"/>
      <c r="I848" s="12"/>
      <c r="J848" s="30"/>
      <c r="K848" s="2"/>
      <c r="L848" s="15"/>
      <c r="M848" s="11"/>
      <c r="N848" s="11"/>
      <c r="O848" s="15"/>
      <c r="P848" s="13"/>
      <c r="Q848" s="19"/>
      <c r="R848" s="13"/>
      <c r="S848" s="4"/>
      <c r="T848" s="30"/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</row>
    <row r="849" spans="1:130" x14ac:dyDescent="0.15">
      <c r="A849" s="36"/>
      <c r="B849" s="14"/>
      <c r="C849" s="6"/>
      <c r="D849" s="12"/>
      <c r="E849" s="13"/>
      <c r="F849" s="13"/>
      <c r="G849" s="13"/>
      <c r="H849" s="13"/>
      <c r="I849" s="12"/>
      <c r="J849" s="30"/>
      <c r="K849" s="2"/>
      <c r="L849" s="15"/>
      <c r="M849" s="11"/>
      <c r="N849" s="11"/>
      <c r="O849" s="15"/>
      <c r="P849" s="13"/>
      <c r="Q849" s="19"/>
      <c r="R849" s="13"/>
      <c r="S849" s="4"/>
      <c r="T849" s="30"/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</row>
    <row r="850" spans="1:130" x14ac:dyDescent="0.15">
      <c r="A850" s="36"/>
      <c r="B850" s="14"/>
      <c r="C850" s="6"/>
      <c r="D850" s="12"/>
      <c r="E850" s="13"/>
      <c r="F850" s="13"/>
      <c r="G850" s="13"/>
      <c r="H850" s="13"/>
      <c r="I850" s="12"/>
      <c r="J850" s="30"/>
      <c r="K850" s="2"/>
      <c r="L850" s="15"/>
      <c r="M850" s="11"/>
      <c r="N850" s="11"/>
      <c r="O850" s="15"/>
      <c r="P850" s="13"/>
      <c r="Q850" s="19"/>
      <c r="R850" s="13"/>
      <c r="S850" s="4"/>
      <c r="T850" s="30"/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</row>
    <row r="851" spans="1:130" x14ac:dyDescent="0.15">
      <c r="A851" s="36"/>
      <c r="B851" s="14"/>
      <c r="C851" s="6"/>
      <c r="D851" s="12"/>
      <c r="E851" s="13"/>
      <c r="F851" s="13"/>
      <c r="G851" s="13"/>
      <c r="H851" s="13"/>
      <c r="I851" s="12"/>
      <c r="J851" s="30"/>
      <c r="K851" s="2"/>
      <c r="L851" s="15"/>
      <c r="M851" s="11"/>
      <c r="N851" s="11"/>
      <c r="O851" s="15"/>
      <c r="P851" s="13"/>
      <c r="Q851" s="19"/>
      <c r="R851" s="13"/>
      <c r="S851" s="4"/>
      <c r="T851" s="30"/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</row>
    <row r="852" spans="1:130" x14ac:dyDescent="0.15">
      <c r="A852" s="36"/>
      <c r="B852" s="14"/>
      <c r="C852" s="6"/>
      <c r="D852" s="12"/>
      <c r="E852" s="13"/>
      <c r="F852" s="13"/>
      <c r="G852" s="13"/>
      <c r="H852" s="13"/>
      <c r="I852" s="12"/>
      <c r="J852" s="30"/>
      <c r="K852" s="2"/>
      <c r="L852" s="15"/>
      <c r="M852" s="11"/>
      <c r="N852" s="11"/>
      <c r="O852" s="15"/>
      <c r="P852" s="13"/>
      <c r="Q852" s="19"/>
      <c r="R852" s="13"/>
      <c r="S852" s="4"/>
      <c r="T852" s="30"/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</row>
    <row r="853" spans="1:130" ht="15.75" x14ac:dyDescent="0.25">
      <c r="A853" s="36"/>
      <c r="B853" s="14"/>
      <c r="C853" s="6"/>
      <c r="D853" s="12"/>
      <c r="E853" s="13"/>
      <c r="F853" s="13"/>
      <c r="G853" s="13"/>
      <c r="H853" s="13"/>
      <c r="I853" s="12"/>
      <c r="J853" s="30"/>
      <c r="K853" s="2"/>
      <c r="L853" s="15"/>
      <c r="M853" s="11"/>
      <c r="N853" s="11"/>
      <c r="O853" s="15"/>
      <c r="P853" s="13"/>
      <c r="Q853" s="19"/>
      <c r="R853" s="13"/>
      <c r="S853" s="4"/>
      <c r="T853" s="30"/>
      <c r="U853" s="131" t="s">
        <v>61</v>
      </c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</row>
    <row r="854" spans="1:130" ht="15.75" x14ac:dyDescent="0.25">
      <c r="A854" s="36"/>
      <c r="B854" s="14"/>
      <c r="C854" s="6"/>
      <c r="D854" s="12"/>
      <c r="E854" s="13"/>
      <c r="F854" s="13"/>
      <c r="G854" s="13"/>
      <c r="H854" s="13"/>
      <c r="I854" s="12"/>
      <c r="J854" s="30"/>
      <c r="K854" s="2"/>
      <c r="L854" s="15"/>
      <c r="M854" s="11"/>
      <c r="N854" s="11"/>
      <c r="O854" s="15"/>
      <c r="P854" s="13"/>
      <c r="Q854" s="19"/>
      <c r="R854" s="13"/>
      <c r="S854" s="4"/>
      <c r="T854" s="30"/>
      <c r="U854" s="131" t="s">
        <v>11</v>
      </c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</row>
    <row r="855" spans="1:130" ht="15.75" x14ac:dyDescent="0.25">
      <c r="A855" s="36"/>
      <c r="B855" s="14"/>
      <c r="C855" s="6"/>
      <c r="D855" s="12"/>
      <c r="E855" s="13"/>
      <c r="F855" s="13"/>
      <c r="G855" s="13"/>
      <c r="H855" s="13"/>
      <c r="I855" s="12"/>
      <c r="J855" s="30"/>
      <c r="K855" s="2"/>
      <c r="L855" s="15"/>
      <c r="M855" s="11"/>
      <c r="N855" s="11"/>
      <c r="O855" s="15"/>
      <c r="P855" s="13"/>
      <c r="Q855" s="19"/>
      <c r="R855" s="13"/>
      <c r="S855" s="4"/>
      <c r="T855" s="30"/>
      <c r="U855" s="132">
        <v>777044.98</v>
      </c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</row>
    <row r="856" spans="1:130" ht="15.75" x14ac:dyDescent="0.25">
      <c r="A856" s="36"/>
      <c r="B856" s="14"/>
      <c r="C856" s="6"/>
      <c r="D856" s="12"/>
      <c r="E856" s="13"/>
      <c r="F856" s="13"/>
      <c r="G856" s="13"/>
      <c r="H856" s="13"/>
      <c r="I856" s="12"/>
      <c r="J856" s="30"/>
      <c r="K856" s="2"/>
      <c r="L856" s="15"/>
      <c r="M856" s="11"/>
      <c r="N856" s="11"/>
      <c r="O856" s="15"/>
      <c r="P856" s="13"/>
      <c r="Q856" s="19"/>
      <c r="R856" s="13"/>
      <c r="S856" s="4"/>
      <c r="T856" s="30"/>
      <c r="U856" s="126" t="s">
        <v>62</v>
      </c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</row>
    <row r="857" spans="1:130" ht="15.75" x14ac:dyDescent="0.25">
      <c r="A857" s="36"/>
      <c r="B857" s="14"/>
      <c r="C857" s="6"/>
      <c r="D857" s="12"/>
      <c r="E857" s="13"/>
      <c r="F857" s="13"/>
      <c r="G857" s="13"/>
      <c r="H857" s="13"/>
      <c r="I857" s="12"/>
      <c r="J857" s="30"/>
      <c r="K857" s="2"/>
      <c r="L857" s="15"/>
      <c r="M857" s="11"/>
      <c r="N857" s="11"/>
      <c r="O857" s="15"/>
      <c r="P857" s="13"/>
      <c r="Q857" s="19"/>
      <c r="R857" s="13"/>
      <c r="S857" s="4"/>
      <c r="T857" s="30"/>
      <c r="U857" s="127">
        <v>24000</v>
      </c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</row>
    <row r="858" spans="1:130" ht="15.75" x14ac:dyDescent="0.25">
      <c r="A858" s="121"/>
      <c r="B858" s="122"/>
      <c r="C858" s="123"/>
      <c r="D858" s="12"/>
      <c r="E858" s="125"/>
      <c r="F858" s="125"/>
      <c r="G858" s="125"/>
      <c r="H858" s="125"/>
      <c r="I858" s="124"/>
      <c r="J858" s="121"/>
      <c r="K858" s="126"/>
      <c r="L858" s="127"/>
      <c r="M858" s="128"/>
      <c r="N858" s="128"/>
      <c r="O858" s="127"/>
      <c r="P858" s="125"/>
      <c r="Q858" s="129"/>
      <c r="R858" s="125"/>
      <c r="S858" s="130"/>
      <c r="T858" s="121"/>
      <c r="U858" s="133">
        <f>TRUNC(U855/U857,8)</f>
        <v>32.37687416</v>
      </c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</row>
    <row r="859" spans="1:130" ht="15.75" x14ac:dyDescent="0.25">
      <c r="A859" s="36"/>
      <c r="B859" s="14"/>
      <c r="C859" s="136"/>
      <c r="D859" s="12"/>
      <c r="E859" s="13"/>
      <c r="F859" s="13"/>
      <c r="G859" s="13"/>
      <c r="H859" s="13"/>
      <c r="I859" s="12"/>
      <c r="J859" s="30"/>
      <c r="K859" s="2"/>
      <c r="L859" s="15"/>
      <c r="M859" s="11"/>
      <c r="N859" s="11"/>
      <c r="O859" s="15"/>
      <c r="P859" s="135"/>
      <c r="Q859" s="19"/>
      <c r="R859" s="13"/>
      <c r="S859" s="4"/>
      <c r="T859" s="30"/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</row>
    <row r="860" spans="1:130" x14ac:dyDescent="0.15">
      <c r="A860" s="36"/>
      <c r="B860" s="14"/>
      <c r="C860" s="6"/>
      <c r="D860" s="12"/>
      <c r="E860" s="13"/>
      <c r="F860" s="13"/>
      <c r="G860" s="13"/>
      <c r="H860" s="13"/>
      <c r="I860" s="12"/>
      <c r="J860" s="30"/>
      <c r="K860" s="2"/>
      <c r="L860" s="15"/>
      <c r="M860" s="11"/>
      <c r="N860" s="11"/>
      <c r="O860" s="15"/>
      <c r="P860" s="13"/>
      <c r="Q860" s="19"/>
      <c r="R860" s="13"/>
      <c r="S860" s="4"/>
      <c r="T860" s="30"/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</row>
    <row r="861" spans="1:130" x14ac:dyDescent="0.15">
      <c r="A861" s="36"/>
      <c r="B861" s="14"/>
      <c r="C861" s="6"/>
      <c r="D861" s="12"/>
      <c r="E861" s="13"/>
      <c r="F861" s="13"/>
      <c r="G861" s="13"/>
      <c r="H861" s="13"/>
      <c r="I861" s="12"/>
      <c r="J861" s="30"/>
      <c r="K861" s="2"/>
      <c r="L861" s="15"/>
      <c r="M861" s="11"/>
      <c r="N861" s="11"/>
      <c r="O861" s="15"/>
      <c r="P861" s="13"/>
      <c r="Q861" s="19"/>
      <c r="R861" s="13"/>
      <c r="S861" s="4"/>
      <c r="T861" s="30"/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</row>
    <row r="862" spans="1:130" x14ac:dyDescent="0.15">
      <c r="A862" s="36"/>
      <c r="B862" s="14"/>
      <c r="C862" s="6"/>
      <c r="D862" s="12"/>
      <c r="E862" s="13"/>
      <c r="F862" s="13"/>
      <c r="G862" s="13"/>
      <c r="H862" s="13"/>
      <c r="I862" s="12"/>
      <c r="J862" s="30"/>
      <c r="K862" s="2"/>
      <c r="L862" s="15"/>
      <c r="M862" s="11"/>
      <c r="N862" s="11"/>
      <c r="O862" s="15"/>
      <c r="P862" s="13"/>
      <c r="Q862" s="19"/>
      <c r="R862" s="13"/>
      <c r="S862" s="4"/>
      <c r="T862" s="30"/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</row>
    <row r="863" spans="1:130" x14ac:dyDescent="0.15">
      <c r="A863" s="36"/>
      <c r="B863" s="14"/>
      <c r="C863" s="6"/>
      <c r="D863" s="12"/>
      <c r="E863" s="13"/>
      <c r="F863" s="13"/>
      <c r="G863" s="13"/>
      <c r="H863" s="13"/>
      <c r="I863" s="12"/>
      <c r="J863" s="30"/>
      <c r="K863" s="2"/>
      <c r="L863" s="15"/>
      <c r="M863" s="11"/>
      <c r="N863" s="11"/>
      <c r="O863" s="15"/>
      <c r="P863" s="13"/>
      <c r="Q863" s="19"/>
      <c r="R863" s="13"/>
      <c r="S863" s="4"/>
      <c r="T863" s="30"/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</row>
    <row r="864" spans="1:130" x14ac:dyDescent="0.15">
      <c r="A864" s="36"/>
      <c r="B864" s="14"/>
      <c r="C864" s="6"/>
      <c r="D864" s="12"/>
      <c r="E864" s="13"/>
      <c r="F864" s="13"/>
      <c r="G864" s="13"/>
      <c r="H864" s="13"/>
      <c r="I864" s="12"/>
      <c r="J864" s="30"/>
      <c r="K864" s="2"/>
      <c r="L864" s="15"/>
      <c r="M864" s="11"/>
      <c r="N864" s="11"/>
      <c r="O864" s="15"/>
      <c r="P864" s="13"/>
      <c r="Q864" s="19"/>
      <c r="R864" s="13"/>
      <c r="S864" s="4"/>
      <c r="T864" s="30"/>
      <c r="U864" s="3"/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</row>
    <row r="865" spans="1:130" x14ac:dyDescent="0.15">
      <c r="A865" s="36"/>
      <c r="B865" s="14"/>
      <c r="C865" s="6"/>
      <c r="D865" s="12"/>
      <c r="E865" s="13"/>
      <c r="F865" s="13"/>
      <c r="G865" s="13"/>
      <c r="H865" s="13"/>
      <c r="I865" s="12"/>
      <c r="J865" s="30"/>
      <c r="K865" s="2"/>
      <c r="L865" s="15"/>
      <c r="M865" s="11"/>
      <c r="N865" s="11"/>
      <c r="O865" s="15"/>
      <c r="P865" s="13"/>
      <c r="Q865" s="19"/>
      <c r="R865" s="13"/>
      <c r="S865" s="4"/>
      <c r="T865" s="30"/>
      <c r="U865" s="3"/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</row>
    <row r="866" spans="1:130" x14ac:dyDescent="0.15">
      <c r="A866" s="36"/>
      <c r="B866" s="14"/>
      <c r="C866" s="6"/>
      <c r="D866" s="12"/>
      <c r="E866" s="13"/>
      <c r="F866" s="13"/>
      <c r="G866" s="13"/>
      <c r="H866" s="13"/>
      <c r="I866" s="12"/>
      <c r="J866" s="30"/>
      <c r="K866" s="2"/>
      <c r="L866" s="15"/>
      <c r="M866" s="11"/>
      <c r="N866" s="11"/>
      <c r="O866" s="15"/>
      <c r="P866" s="13"/>
      <c r="Q866" s="19"/>
      <c r="R866" s="13"/>
      <c r="S866" s="4"/>
      <c r="T866" s="30"/>
      <c r="U866" s="3"/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</row>
    <row r="867" spans="1:130" ht="15.75" x14ac:dyDescent="0.25">
      <c r="A867" s="36"/>
      <c r="B867" s="14"/>
      <c r="C867" s="6"/>
      <c r="D867" s="12"/>
      <c r="E867" s="13"/>
      <c r="F867" s="13"/>
      <c r="G867" s="13"/>
      <c r="H867" s="13"/>
      <c r="I867" s="12"/>
      <c r="J867" s="30"/>
      <c r="K867" s="2"/>
      <c r="L867" s="15"/>
      <c r="M867" s="11"/>
      <c r="N867" s="11"/>
      <c r="O867" s="15"/>
      <c r="P867" s="13"/>
      <c r="Q867" s="19"/>
      <c r="R867" s="13"/>
      <c r="S867" s="4"/>
      <c r="T867" s="30"/>
      <c r="U867" s="131" t="s">
        <v>61</v>
      </c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</row>
    <row r="868" spans="1:130" ht="15.75" x14ac:dyDescent="0.25">
      <c r="A868" s="36"/>
      <c r="B868" s="14"/>
      <c r="C868" s="6"/>
      <c r="D868" s="12"/>
      <c r="E868" s="13"/>
      <c r="F868" s="13"/>
      <c r="G868" s="13"/>
      <c r="H868" s="13"/>
      <c r="I868" s="12"/>
      <c r="J868" s="30"/>
      <c r="K868" s="2"/>
      <c r="L868" s="15"/>
      <c r="M868" s="11"/>
      <c r="N868" s="11"/>
      <c r="O868" s="15"/>
      <c r="P868" s="13"/>
      <c r="Q868" s="19"/>
      <c r="R868" s="13"/>
      <c r="S868" s="4"/>
      <c r="T868" s="30"/>
      <c r="U868" s="131" t="s">
        <v>11</v>
      </c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</row>
    <row r="869" spans="1:130" ht="15.75" x14ac:dyDescent="0.25">
      <c r="A869" s="36"/>
      <c r="B869" s="14"/>
      <c r="C869" s="6"/>
      <c r="D869" s="12"/>
      <c r="E869" s="13"/>
      <c r="F869" s="13"/>
      <c r="G869" s="13"/>
      <c r="H869" s="13"/>
      <c r="I869" s="12"/>
      <c r="J869" s="30"/>
      <c r="K869" s="2"/>
      <c r="L869" s="15"/>
      <c r="M869" s="11"/>
      <c r="N869" s="11"/>
      <c r="O869" s="15"/>
      <c r="P869" s="13"/>
      <c r="Q869" s="19"/>
      <c r="R869" s="13"/>
      <c r="S869" s="4"/>
      <c r="T869" s="30"/>
      <c r="U869" s="132">
        <v>1265450.8899999999</v>
      </c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</row>
    <row r="870" spans="1:130" ht="15.75" x14ac:dyDescent="0.25">
      <c r="A870" s="36"/>
      <c r="B870" s="14"/>
      <c r="C870" s="6"/>
      <c r="D870" s="12"/>
      <c r="E870" s="13"/>
      <c r="F870" s="13"/>
      <c r="G870" s="13"/>
      <c r="H870" s="13"/>
      <c r="I870" s="12"/>
      <c r="J870" s="30"/>
      <c r="K870" s="2"/>
      <c r="L870" s="15"/>
      <c r="M870" s="11"/>
      <c r="N870" s="11"/>
      <c r="O870" s="15"/>
      <c r="P870" s="13"/>
      <c r="Q870" s="19"/>
      <c r="R870" s="13"/>
      <c r="S870" s="4"/>
      <c r="T870" s="30"/>
      <c r="U870" s="126" t="s">
        <v>62</v>
      </c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</row>
    <row r="871" spans="1:130" ht="15.75" x14ac:dyDescent="0.25">
      <c r="A871" s="36"/>
      <c r="B871" s="14"/>
      <c r="C871" s="6"/>
      <c r="D871" s="12"/>
      <c r="E871" s="13"/>
      <c r="F871" s="13"/>
      <c r="G871" s="13"/>
      <c r="H871" s="13"/>
      <c r="I871" s="12"/>
      <c r="J871" s="30"/>
      <c r="K871" s="2"/>
      <c r="L871" s="15"/>
      <c r="M871" s="11"/>
      <c r="N871" s="11"/>
      <c r="O871" s="15"/>
      <c r="P871" s="13"/>
      <c r="Q871" s="19"/>
      <c r="R871" s="13"/>
      <c r="S871" s="4"/>
      <c r="T871" s="30"/>
      <c r="U871" s="127">
        <v>24000</v>
      </c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</row>
    <row r="872" spans="1:130" ht="15.75" x14ac:dyDescent="0.25">
      <c r="A872" s="121"/>
      <c r="B872" s="122"/>
      <c r="C872" s="123"/>
      <c r="D872" s="12"/>
      <c r="E872" s="125"/>
      <c r="F872" s="125"/>
      <c r="G872" s="125"/>
      <c r="H872" s="125"/>
      <c r="I872" s="124"/>
      <c r="J872" s="121"/>
      <c r="K872" s="126"/>
      <c r="L872" s="127"/>
      <c r="M872" s="128"/>
      <c r="N872" s="128"/>
      <c r="O872" s="127"/>
      <c r="P872" s="125"/>
      <c r="Q872" s="129"/>
      <c r="R872" s="125"/>
      <c r="S872" s="130"/>
      <c r="T872" s="121"/>
      <c r="U872" s="133">
        <f>TRUNC(U869/U871,8)</f>
        <v>52.727120409999998</v>
      </c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</row>
    <row r="873" spans="1:130" ht="15.75" x14ac:dyDescent="0.25">
      <c r="A873" s="36"/>
      <c r="B873" s="14"/>
      <c r="C873" s="136"/>
      <c r="D873" s="12"/>
      <c r="E873" s="13"/>
      <c r="F873" s="13"/>
      <c r="G873" s="13"/>
      <c r="H873" s="13"/>
      <c r="I873" s="12"/>
      <c r="J873" s="30"/>
      <c r="K873" s="2"/>
      <c r="L873" s="15"/>
      <c r="M873" s="11"/>
      <c r="N873" s="11"/>
      <c r="O873" s="15"/>
      <c r="P873" s="135"/>
      <c r="Q873" s="19"/>
      <c r="R873" s="13"/>
      <c r="S873" s="4"/>
      <c r="T873" s="30"/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</row>
    <row r="874" spans="1:130" ht="15.75" x14ac:dyDescent="0.25">
      <c r="A874" s="121"/>
      <c r="B874" s="122"/>
      <c r="C874" s="123"/>
      <c r="D874" s="12"/>
      <c r="E874" s="125"/>
      <c r="F874" s="125"/>
      <c r="G874" s="125"/>
      <c r="H874" s="125"/>
      <c r="I874" s="124"/>
      <c r="J874" s="121"/>
      <c r="K874" s="126"/>
      <c r="L874" s="127"/>
      <c r="M874" s="128"/>
      <c r="N874" s="128"/>
      <c r="O874" s="127"/>
      <c r="P874" s="134"/>
      <c r="Q874" s="129"/>
      <c r="R874" s="125"/>
      <c r="S874" s="130"/>
      <c r="T874" s="121"/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</row>
    <row r="875" spans="1:130" x14ac:dyDescent="0.15">
      <c r="A875" s="36"/>
      <c r="B875" s="14"/>
      <c r="C875" s="6"/>
      <c r="D875" s="12"/>
      <c r="E875" s="13"/>
      <c r="F875" s="13"/>
      <c r="G875" s="13"/>
      <c r="H875" s="13"/>
      <c r="I875" s="12"/>
      <c r="J875" s="30"/>
      <c r="K875" s="2"/>
      <c r="L875" s="15"/>
      <c r="M875" s="11"/>
      <c r="N875" s="11"/>
      <c r="O875" s="15"/>
      <c r="P875" s="13"/>
      <c r="Q875" s="19"/>
      <c r="R875" s="13"/>
      <c r="S875" s="4"/>
      <c r="T875" s="30"/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</row>
    <row r="876" spans="1:130" x14ac:dyDescent="0.15">
      <c r="A876" s="36"/>
      <c r="B876" s="14"/>
      <c r="C876" s="6"/>
      <c r="D876" s="12"/>
      <c r="E876" s="13"/>
      <c r="F876" s="13"/>
      <c r="G876" s="13"/>
      <c r="H876" s="13"/>
      <c r="I876" s="12"/>
      <c r="J876" s="30"/>
      <c r="K876" s="2"/>
      <c r="L876" s="15"/>
      <c r="M876" s="11"/>
      <c r="N876" s="11"/>
      <c r="O876" s="15"/>
      <c r="P876" s="13"/>
      <c r="Q876" s="19"/>
      <c r="R876" s="13"/>
      <c r="S876" s="4"/>
      <c r="T876" s="30"/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</row>
    <row r="877" spans="1:130" x14ac:dyDescent="0.15">
      <c r="A877" s="36"/>
      <c r="B877" s="14"/>
      <c r="C877" s="6"/>
      <c r="D877" s="12"/>
      <c r="E877" s="13"/>
      <c r="F877" s="13"/>
      <c r="G877" s="13"/>
      <c r="H877" s="13"/>
      <c r="I877" s="12"/>
      <c r="J877" s="30"/>
      <c r="K877" s="2"/>
      <c r="L877" s="15"/>
      <c r="M877" s="11"/>
      <c r="N877" s="11"/>
      <c r="O877" s="15"/>
      <c r="P877" s="13"/>
      <c r="Q877" s="19"/>
      <c r="R877" s="13"/>
      <c r="S877" s="4"/>
      <c r="T877" s="30"/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</row>
    <row r="878" spans="1:130" x14ac:dyDescent="0.15">
      <c r="A878" s="36"/>
      <c r="B878" s="14"/>
      <c r="C878" s="6"/>
      <c r="D878" s="12"/>
      <c r="E878" s="13"/>
      <c r="F878" s="13"/>
      <c r="G878" s="13"/>
      <c r="H878" s="13"/>
      <c r="I878" s="12"/>
      <c r="J878" s="30"/>
      <c r="K878" s="2"/>
      <c r="L878" s="15"/>
      <c r="M878" s="11"/>
      <c r="N878" s="11"/>
      <c r="O878" s="15"/>
      <c r="P878" s="13"/>
      <c r="Q878" s="19"/>
      <c r="R878" s="13"/>
      <c r="S878" s="4"/>
      <c r="T878" s="30"/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</row>
    <row r="879" spans="1:130" x14ac:dyDescent="0.15">
      <c r="A879" s="36"/>
      <c r="B879" s="14"/>
      <c r="C879" s="6"/>
      <c r="D879" s="12"/>
      <c r="E879" s="13"/>
      <c r="F879" s="13"/>
      <c r="G879" s="13"/>
      <c r="H879" s="13"/>
      <c r="I879" s="12"/>
      <c r="J879" s="30"/>
      <c r="K879" s="2"/>
      <c r="L879" s="15"/>
      <c r="M879" s="11"/>
      <c r="N879" s="11"/>
      <c r="O879" s="15"/>
      <c r="P879" s="13"/>
      <c r="Q879" s="19"/>
      <c r="R879" s="13"/>
      <c r="S879" s="4"/>
      <c r="T879" s="30"/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</row>
    <row r="880" spans="1:130" x14ac:dyDescent="0.15">
      <c r="A880" s="36"/>
      <c r="B880" s="14"/>
      <c r="C880" s="6"/>
      <c r="D880" s="12"/>
      <c r="E880" s="13"/>
      <c r="F880" s="13"/>
      <c r="G880" s="13"/>
      <c r="H880" s="13"/>
      <c r="I880" s="12"/>
      <c r="J880" s="30"/>
      <c r="K880" s="2"/>
      <c r="L880" s="15"/>
      <c r="M880" s="11"/>
      <c r="N880" s="11"/>
      <c r="O880" s="15"/>
      <c r="P880" s="13"/>
      <c r="Q880" s="19"/>
      <c r="R880" s="13"/>
      <c r="S880" s="4"/>
      <c r="T880" s="30"/>
      <c r="U880" s="3"/>
      <c r="V880" s="3"/>
      <c r="W880" s="30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</row>
    <row r="881" spans="1:130" ht="15.75" x14ac:dyDescent="0.25">
      <c r="A881" s="36"/>
      <c r="B881" s="14"/>
      <c r="C881" s="6"/>
      <c r="D881" s="12"/>
      <c r="E881" s="13"/>
      <c r="F881" s="13"/>
      <c r="G881" s="13"/>
      <c r="H881" s="13"/>
      <c r="I881" s="12"/>
      <c r="J881" s="30"/>
      <c r="K881" s="2"/>
      <c r="L881" s="15"/>
      <c r="M881" s="11"/>
      <c r="N881" s="11"/>
      <c r="O881" s="15"/>
      <c r="P881" s="13"/>
      <c r="Q881" s="19"/>
      <c r="R881" s="13"/>
      <c r="S881" s="4"/>
      <c r="T881" s="30"/>
      <c r="U881" s="131" t="s">
        <v>61</v>
      </c>
      <c r="V881" s="3"/>
      <c r="W881" s="30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</row>
    <row r="882" spans="1:130" ht="15.75" x14ac:dyDescent="0.25">
      <c r="A882" s="36"/>
      <c r="B882" s="14"/>
      <c r="C882" s="6"/>
      <c r="D882" s="12"/>
      <c r="E882" s="13"/>
      <c r="F882" s="13"/>
      <c r="G882" s="13"/>
      <c r="H882" s="13"/>
      <c r="I882" s="12"/>
      <c r="J882" s="30"/>
      <c r="K882" s="2"/>
      <c r="L882" s="15"/>
      <c r="M882" s="11"/>
      <c r="N882" s="11"/>
      <c r="O882" s="15"/>
      <c r="P882" s="13"/>
      <c r="Q882" s="19"/>
      <c r="R882" s="13"/>
      <c r="S882" s="4"/>
      <c r="T882" s="30"/>
      <c r="U882" s="131" t="s">
        <v>11</v>
      </c>
      <c r="V882" s="3"/>
      <c r="W882" s="30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</row>
    <row r="883" spans="1:130" ht="15.75" x14ac:dyDescent="0.25">
      <c r="A883" s="36"/>
      <c r="B883" s="14"/>
      <c r="C883" s="6"/>
      <c r="D883" s="12"/>
      <c r="E883" s="13"/>
      <c r="F883" s="13"/>
      <c r="G883" s="13"/>
      <c r="H883" s="13"/>
      <c r="I883" s="12"/>
      <c r="J883" s="30"/>
      <c r="K883" s="2"/>
      <c r="L883" s="15"/>
      <c r="M883" s="11"/>
      <c r="N883" s="11"/>
      <c r="O883" s="15"/>
      <c r="P883" s="13"/>
      <c r="Q883" s="19"/>
      <c r="R883" s="13"/>
      <c r="S883" s="4"/>
      <c r="T883" s="30"/>
      <c r="U883" s="132">
        <v>645366.99</v>
      </c>
      <c r="V883" s="3"/>
      <c r="W883" s="30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</row>
    <row r="884" spans="1:130" ht="15.75" x14ac:dyDescent="0.25">
      <c r="A884" s="36"/>
      <c r="B884" s="14"/>
      <c r="C884" s="6"/>
      <c r="D884" s="12"/>
      <c r="E884" s="13"/>
      <c r="F884" s="13"/>
      <c r="G884" s="13"/>
      <c r="H884" s="13"/>
      <c r="I884" s="12"/>
      <c r="J884" s="30"/>
      <c r="K884" s="2"/>
      <c r="L884" s="15"/>
      <c r="M884" s="11"/>
      <c r="N884" s="11"/>
      <c r="O884" s="15"/>
      <c r="P884" s="13"/>
      <c r="Q884" s="19"/>
      <c r="R884" s="13"/>
      <c r="S884" s="4"/>
      <c r="T884" s="30"/>
      <c r="U884" s="126" t="s">
        <v>62</v>
      </c>
      <c r="V884" s="3"/>
      <c r="W884" s="30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</row>
    <row r="885" spans="1:130" ht="15.75" x14ac:dyDescent="0.25">
      <c r="A885" s="36"/>
      <c r="B885" s="14"/>
      <c r="C885" s="6"/>
      <c r="D885" s="12"/>
      <c r="E885" s="13"/>
      <c r="F885" s="13"/>
      <c r="G885" s="13"/>
      <c r="H885" s="13"/>
      <c r="I885" s="12"/>
      <c r="J885" s="30"/>
      <c r="K885" s="2"/>
      <c r="L885" s="15"/>
      <c r="M885" s="11"/>
      <c r="N885" s="11"/>
      <c r="O885" s="15"/>
      <c r="P885" s="13"/>
      <c r="Q885" s="19"/>
      <c r="R885" s="13"/>
      <c r="S885" s="4"/>
      <c r="T885" s="30"/>
      <c r="U885" s="127">
        <v>24000</v>
      </c>
      <c r="V885" s="3"/>
      <c r="W885" s="30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</row>
    <row r="886" spans="1:130" ht="15.75" x14ac:dyDescent="0.25">
      <c r="A886" s="121"/>
      <c r="B886" s="122"/>
      <c r="C886" s="123"/>
      <c r="D886" s="12"/>
      <c r="E886" s="125"/>
      <c r="F886" s="125"/>
      <c r="G886" s="125"/>
      <c r="H886" s="125"/>
      <c r="I886" s="124"/>
      <c r="J886" s="121"/>
      <c r="K886" s="126"/>
      <c r="L886" s="127"/>
      <c r="M886" s="128"/>
      <c r="N886" s="128"/>
      <c r="O886" s="127"/>
      <c r="P886" s="125"/>
      <c r="Q886" s="129"/>
      <c r="R886" s="125"/>
      <c r="S886" s="130"/>
      <c r="T886" s="121"/>
      <c r="U886" s="133">
        <f>TRUNC(U883/U885,8)</f>
        <v>26.890291250000001</v>
      </c>
      <c r="V886" s="3"/>
      <c r="W886" s="30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</row>
    <row r="887" spans="1:130" ht="15.75" x14ac:dyDescent="0.25">
      <c r="A887" s="36"/>
      <c r="B887" s="14"/>
      <c r="C887" s="136"/>
      <c r="D887" s="12"/>
      <c r="E887" s="13"/>
      <c r="F887" s="13"/>
      <c r="G887" s="13"/>
      <c r="H887" s="13"/>
      <c r="I887" s="12"/>
      <c r="J887" s="30"/>
      <c r="K887" s="2"/>
      <c r="L887" s="15"/>
      <c r="M887" s="11"/>
      <c r="N887" s="11"/>
      <c r="O887" s="15"/>
      <c r="P887" s="135"/>
      <c r="Q887" s="19"/>
      <c r="R887" s="13"/>
      <c r="S887" s="4"/>
      <c r="T887" s="30"/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</row>
    <row r="888" spans="1:130" x14ac:dyDescent="0.15">
      <c r="A888" s="36"/>
      <c r="B888" s="14"/>
      <c r="C888" s="6"/>
      <c r="D888" s="12"/>
      <c r="E888" s="13"/>
      <c r="F888" s="13"/>
      <c r="G888" s="13"/>
      <c r="H888" s="13"/>
      <c r="I888" s="12"/>
      <c r="J888" s="30"/>
      <c r="K888" s="2"/>
      <c r="L888" s="15"/>
      <c r="M888" s="11"/>
      <c r="N888" s="11"/>
      <c r="O888" s="15"/>
      <c r="P888" s="13"/>
      <c r="Q888" s="19"/>
      <c r="R888" s="13"/>
      <c r="S888" s="4"/>
      <c r="T888" s="30"/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</row>
    <row r="889" spans="1:130" x14ac:dyDescent="0.15">
      <c r="A889" s="36"/>
      <c r="B889" s="14"/>
      <c r="C889" s="6"/>
      <c r="D889" s="12"/>
      <c r="E889" s="13"/>
      <c r="F889" s="13"/>
      <c r="G889" s="13"/>
      <c r="H889" s="13"/>
      <c r="I889" s="12"/>
      <c r="J889" s="30"/>
      <c r="K889" s="2"/>
      <c r="L889" s="15"/>
      <c r="M889" s="11"/>
      <c r="N889" s="11"/>
      <c r="O889" s="15"/>
      <c r="P889" s="13"/>
      <c r="Q889" s="19"/>
      <c r="R889" s="13"/>
      <c r="S889" s="4"/>
      <c r="T889" s="30"/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</row>
    <row r="890" spans="1:130" x14ac:dyDescent="0.15">
      <c r="A890" s="36"/>
      <c r="B890" s="14"/>
      <c r="C890" s="6"/>
      <c r="D890" s="12"/>
      <c r="E890" s="13"/>
      <c r="F890" s="13"/>
      <c r="G890" s="13"/>
      <c r="H890" s="13"/>
      <c r="I890" s="12"/>
      <c r="J890" s="30"/>
      <c r="K890" s="2"/>
      <c r="L890" s="15"/>
      <c r="M890" s="11"/>
      <c r="N890" s="11"/>
      <c r="O890" s="15"/>
      <c r="P890" s="13"/>
      <c r="Q890" s="19"/>
      <c r="R890" s="13"/>
      <c r="S890" s="4"/>
      <c r="T890" s="30"/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</row>
    <row r="891" spans="1:130" x14ac:dyDescent="0.15">
      <c r="A891" s="36"/>
      <c r="B891" s="14"/>
      <c r="C891" s="6"/>
      <c r="D891" s="12"/>
      <c r="E891" s="13"/>
      <c r="F891" s="13"/>
      <c r="G891" s="13"/>
      <c r="H891" s="13"/>
      <c r="I891" s="12"/>
      <c r="J891" s="30"/>
      <c r="K891" s="2"/>
      <c r="L891" s="15"/>
      <c r="M891" s="11"/>
      <c r="N891" s="11"/>
      <c r="O891" s="15"/>
      <c r="P891" s="13"/>
      <c r="Q891" s="19"/>
      <c r="R891" s="13"/>
      <c r="S891" s="4"/>
      <c r="T891" s="30"/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</row>
    <row r="892" spans="1:130" x14ac:dyDescent="0.15">
      <c r="A892" s="36"/>
      <c r="B892" s="14"/>
      <c r="C892" s="6"/>
      <c r="D892" s="12"/>
      <c r="E892" s="13"/>
      <c r="F892" s="13"/>
      <c r="G892" s="13"/>
      <c r="H892" s="13"/>
      <c r="I892" s="12"/>
      <c r="J892" s="30"/>
      <c r="K892" s="2"/>
      <c r="L892" s="15"/>
      <c r="M892" s="11"/>
      <c r="N892" s="11"/>
      <c r="O892" s="15"/>
      <c r="P892" s="13"/>
      <c r="Q892" s="19"/>
      <c r="R892" s="13"/>
      <c r="S892" s="4"/>
      <c r="T892" s="30"/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</row>
    <row r="893" spans="1:130" x14ac:dyDescent="0.15">
      <c r="A893" s="36"/>
      <c r="B893" s="14"/>
      <c r="C893" s="6"/>
      <c r="D893" s="12"/>
      <c r="E893" s="13"/>
      <c r="F893" s="13"/>
      <c r="G893" s="13"/>
      <c r="H893" s="13"/>
      <c r="I893" s="12"/>
      <c r="J893" s="30"/>
      <c r="K893" s="2"/>
      <c r="L893" s="15"/>
      <c r="M893" s="11"/>
      <c r="N893" s="11"/>
      <c r="O893" s="15"/>
      <c r="P893" s="13"/>
      <c r="Q893" s="19"/>
      <c r="R893" s="13"/>
      <c r="S893" s="4"/>
      <c r="T893" s="30"/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</row>
    <row r="894" spans="1:130" x14ac:dyDescent="0.15">
      <c r="A894" s="36"/>
      <c r="B894" s="14"/>
      <c r="C894" s="6"/>
      <c r="D894" s="12"/>
      <c r="E894" s="13"/>
      <c r="F894" s="13"/>
      <c r="G894" s="13"/>
      <c r="H894" s="13"/>
      <c r="I894" s="12"/>
      <c r="J894" s="30"/>
      <c r="K894" s="2"/>
      <c r="L894" s="15"/>
      <c r="M894" s="11"/>
      <c r="N894" s="11"/>
      <c r="O894" s="15"/>
      <c r="P894" s="13"/>
      <c r="Q894" s="19"/>
      <c r="R894" s="13"/>
      <c r="S894" s="4"/>
      <c r="T894" s="30"/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</row>
    <row r="895" spans="1:130" x14ac:dyDescent="0.15">
      <c r="A895" s="36"/>
      <c r="B895" s="14"/>
      <c r="C895" s="6"/>
      <c r="D895" s="12"/>
      <c r="E895" s="13"/>
      <c r="F895" s="13"/>
      <c r="G895" s="13"/>
      <c r="H895" s="13"/>
      <c r="I895" s="12"/>
      <c r="J895" s="30"/>
      <c r="K895" s="2"/>
      <c r="L895" s="15"/>
      <c r="M895" s="11"/>
      <c r="N895" s="11"/>
      <c r="O895" s="15"/>
      <c r="P895" s="13"/>
      <c r="Q895" s="19"/>
      <c r="R895" s="13"/>
      <c r="S895" s="4"/>
      <c r="T895" s="30"/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</row>
    <row r="896" spans="1:130" x14ac:dyDescent="0.15">
      <c r="A896" s="36"/>
      <c r="B896" s="14"/>
      <c r="C896" s="6"/>
      <c r="D896" s="12"/>
      <c r="E896" s="13"/>
      <c r="F896" s="13"/>
      <c r="G896" s="13"/>
      <c r="H896" s="13"/>
      <c r="I896" s="12"/>
      <c r="J896" s="30"/>
      <c r="K896" s="2"/>
      <c r="L896" s="15"/>
      <c r="M896" s="11"/>
      <c r="N896" s="11"/>
      <c r="O896" s="15"/>
      <c r="P896" s="13"/>
      <c r="Q896" s="19"/>
      <c r="R896" s="13"/>
      <c r="S896" s="4"/>
      <c r="T896" s="30"/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</row>
    <row r="897" spans="1:130" x14ac:dyDescent="0.15">
      <c r="A897" s="36"/>
      <c r="B897" s="14"/>
      <c r="C897" s="6"/>
      <c r="D897" s="12"/>
      <c r="E897" s="13"/>
      <c r="F897" s="13"/>
      <c r="G897" s="13"/>
      <c r="H897" s="13"/>
      <c r="I897" s="12"/>
      <c r="J897" s="30"/>
      <c r="K897" s="2"/>
      <c r="L897" s="15"/>
      <c r="M897" s="11"/>
      <c r="N897" s="11"/>
      <c r="O897" s="15"/>
      <c r="P897" s="13"/>
      <c r="Q897" s="19"/>
      <c r="R897" s="13"/>
      <c r="S897" s="4"/>
      <c r="T897" s="30"/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</row>
    <row r="898" spans="1:130" x14ac:dyDescent="0.15">
      <c r="A898" s="36"/>
      <c r="B898" s="14"/>
      <c r="C898" s="6"/>
      <c r="D898" s="12"/>
      <c r="E898" s="13"/>
      <c r="F898" s="13"/>
      <c r="G898" s="13"/>
      <c r="H898" s="13"/>
      <c r="I898" s="12"/>
      <c r="J898" s="30"/>
      <c r="K898" s="2"/>
      <c r="L898" s="15"/>
      <c r="M898" s="11"/>
      <c r="N898" s="11"/>
      <c r="O898" s="15"/>
      <c r="P898" s="13"/>
      <c r="Q898" s="19"/>
      <c r="R898" s="13"/>
      <c r="S898" s="4"/>
      <c r="T898" s="30"/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</row>
    <row r="899" spans="1:130" x14ac:dyDescent="0.15">
      <c r="A899" s="36"/>
      <c r="B899" s="14"/>
      <c r="C899" s="6"/>
      <c r="D899" s="12"/>
      <c r="E899" s="13"/>
      <c r="F899" s="13"/>
      <c r="G899" s="13"/>
      <c r="H899" s="13"/>
      <c r="I899" s="12"/>
      <c r="J899" s="30"/>
      <c r="K899" s="2"/>
      <c r="L899" s="15"/>
      <c r="M899" s="11"/>
      <c r="N899" s="11"/>
      <c r="O899" s="15"/>
      <c r="P899" s="13"/>
      <c r="Q899" s="19"/>
      <c r="R899" s="13"/>
      <c r="S899" s="4"/>
      <c r="T899" s="30"/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</row>
    <row r="900" spans="1:130" x14ac:dyDescent="0.15">
      <c r="A900" s="36"/>
      <c r="B900" s="14"/>
      <c r="C900" s="6"/>
      <c r="D900" s="12"/>
      <c r="E900" s="13"/>
      <c r="F900" s="13"/>
      <c r="G900" s="13"/>
      <c r="H900" s="13"/>
      <c r="I900" s="12"/>
      <c r="J900" s="30"/>
      <c r="K900" s="2"/>
      <c r="L900" s="15"/>
      <c r="M900" s="11"/>
      <c r="N900" s="11"/>
      <c r="O900" s="15"/>
      <c r="P900" s="13"/>
      <c r="Q900" s="19"/>
      <c r="R900" s="13"/>
      <c r="S900" s="4"/>
      <c r="T900" s="30"/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</row>
    <row r="901" spans="1:130" x14ac:dyDescent="0.15">
      <c r="A901" s="36"/>
      <c r="B901" s="14"/>
      <c r="C901" s="6"/>
      <c r="D901" s="12"/>
      <c r="E901" s="13"/>
      <c r="F901" s="13"/>
      <c r="G901" s="13"/>
      <c r="H901" s="13"/>
      <c r="I901" s="12"/>
      <c r="J901" s="30"/>
      <c r="K901" s="2"/>
      <c r="L901" s="15"/>
      <c r="M901" s="11"/>
      <c r="N901" s="11"/>
      <c r="O901" s="15"/>
      <c r="P901" s="13"/>
      <c r="Q901" s="19"/>
      <c r="R901" s="13"/>
      <c r="S901" s="4"/>
      <c r="T901" s="30"/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</row>
    <row r="902" spans="1:130" ht="15.75" x14ac:dyDescent="0.25">
      <c r="A902" s="36"/>
      <c r="B902" s="14"/>
      <c r="C902" s="6"/>
      <c r="D902" s="12"/>
      <c r="E902" s="13"/>
      <c r="F902" s="13"/>
      <c r="G902" s="13"/>
      <c r="H902" s="13"/>
      <c r="I902" s="12"/>
      <c r="J902" s="30"/>
      <c r="K902" s="2"/>
      <c r="L902" s="15"/>
      <c r="M902" s="11"/>
      <c r="N902" s="11"/>
      <c r="O902" s="15"/>
      <c r="P902" s="13"/>
      <c r="Q902" s="19"/>
      <c r="R902" s="13"/>
      <c r="S902" s="4"/>
      <c r="T902" s="30"/>
      <c r="U902" s="131" t="s">
        <v>61</v>
      </c>
      <c r="V902" s="3"/>
      <c r="W902" s="30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</row>
    <row r="903" spans="1:130" ht="15.75" x14ac:dyDescent="0.25">
      <c r="A903" s="36"/>
      <c r="B903" s="14"/>
      <c r="C903" s="6"/>
      <c r="D903" s="12"/>
      <c r="E903" s="13"/>
      <c r="F903" s="13"/>
      <c r="G903" s="13"/>
      <c r="H903" s="13"/>
      <c r="I903" s="12"/>
      <c r="J903" s="30"/>
      <c r="K903" s="2"/>
      <c r="L903" s="15"/>
      <c r="M903" s="11"/>
      <c r="N903" s="11"/>
      <c r="O903" s="15"/>
      <c r="P903" s="13"/>
      <c r="Q903" s="19"/>
      <c r="R903" s="13"/>
      <c r="S903" s="4"/>
      <c r="T903" s="30"/>
      <c r="U903" s="131" t="s">
        <v>11</v>
      </c>
      <c r="V903" s="3"/>
      <c r="W903" s="30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</row>
    <row r="904" spans="1:130" ht="15.75" x14ac:dyDescent="0.25">
      <c r="A904" s="36"/>
      <c r="B904" s="14"/>
      <c r="C904" s="6"/>
      <c r="D904" s="12"/>
      <c r="E904" s="13"/>
      <c r="F904" s="13"/>
      <c r="G904" s="13"/>
      <c r="H904" s="13"/>
      <c r="I904" s="12"/>
      <c r="J904" s="30"/>
      <c r="K904" s="2"/>
      <c r="L904" s="15"/>
      <c r="M904" s="11"/>
      <c r="N904" s="11"/>
      <c r="O904" s="15"/>
      <c r="P904" s="13"/>
      <c r="Q904" s="19"/>
      <c r="R904" s="13"/>
      <c r="S904" s="4"/>
      <c r="T904" s="30"/>
      <c r="U904" s="132">
        <v>740532.33</v>
      </c>
      <c r="V904" s="3"/>
      <c r="W904" s="30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</row>
    <row r="905" spans="1:130" ht="15.75" x14ac:dyDescent="0.25">
      <c r="A905" s="36"/>
      <c r="B905" s="14"/>
      <c r="C905" s="6"/>
      <c r="D905" s="12"/>
      <c r="E905" s="13"/>
      <c r="F905" s="13"/>
      <c r="G905" s="13"/>
      <c r="H905" s="13"/>
      <c r="I905" s="12"/>
      <c r="J905" s="30"/>
      <c r="K905" s="2"/>
      <c r="L905" s="15"/>
      <c r="M905" s="11"/>
      <c r="N905" s="11"/>
      <c r="O905" s="15"/>
      <c r="P905" s="13"/>
      <c r="Q905" s="19"/>
      <c r="R905" s="13"/>
      <c r="S905" s="4"/>
      <c r="T905" s="30"/>
      <c r="U905" s="126" t="s">
        <v>62</v>
      </c>
      <c r="V905" s="3"/>
      <c r="W905" s="30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</row>
    <row r="906" spans="1:130" ht="15.75" x14ac:dyDescent="0.25">
      <c r="A906" s="36"/>
      <c r="B906" s="14"/>
      <c r="C906" s="6"/>
      <c r="D906" s="12"/>
      <c r="E906" s="13"/>
      <c r="F906" s="13"/>
      <c r="G906" s="13"/>
      <c r="H906" s="13"/>
      <c r="I906" s="12"/>
      <c r="J906" s="30"/>
      <c r="K906" s="2"/>
      <c r="L906" s="15"/>
      <c r="M906" s="11"/>
      <c r="N906" s="11"/>
      <c r="O906" s="15"/>
      <c r="P906" s="13"/>
      <c r="Q906" s="19"/>
      <c r="R906" s="13"/>
      <c r="S906" s="4"/>
      <c r="T906" s="30"/>
      <c r="U906" s="127">
        <v>24000</v>
      </c>
      <c r="V906" s="3"/>
      <c r="W906" s="30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</row>
    <row r="907" spans="1:130" ht="15.75" x14ac:dyDescent="0.25">
      <c r="A907" s="121"/>
      <c r="B907" s="122"/>
      <c r="C907" s="123"/>
      <c r="D907" s="12"/>
      <c r="E907" s="125"/>
      <c r="F907" s="125"/>
      <c r="G907" s="125"/>
      <c r="H907" s="125"/>
      <c r="I907" s="124"/>
      <c r="J907" s="121"/>
      <c r="K907" s="126"/>
      <c r="L907" s="127"/>
      <c r="M907" s="128"/>
      <c r="N907" s="128"/>
      <c r="O907" s="127"/>
      <c r="P907" s="125"/>
      <c r="Q907" s="129"/>
      <c r="R907" s="125"/>
      <c r="S907" s="130"/>
      <c r="T907" s="121"/>
      <c r="U907" s="133">
        <f>TRUNC(U904/U906,8)</f>
        <v>30.85551375</v>
      </c>
      <c r="V907" s="3"/>
      <c r="W907" s="30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</row>
    <row r="908" spans="1:130" ht="15.75" x14ac:dyDescent="0.25">
      <c r="A908" s="36"/>
      <c r="B908" s="14"/>
      <c r="C908" s="136"/>
      <c r="D908" s="12"/>
      <c r="E908" s="13"/>
      <c r="F908" s="13"/>
      <c r="G908" s="13"/>
      <c r="H908" s="13"/>
      <c r="I908" s="12"/>
      <c r="J908" s="30"/>
      <c r="K908" s="2"/>
      <c r="L908" s="15"/>
      <c r="M908" s="11"/>
      <c r="N908" s="11"/>
      <c r="O908" s="15"/>
      <c r="P908" s="13"/>
      <c r="Q908" s="19"/>
      <c r="R908" s="13"/>
      <c r="S908" s="4"/>
      <c r="T908" s="30"/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</row>
    <row r="909" spans="1:130" x14ac:dyDescent="0.15">
      <c r="A909" s="36"/>
      <c r="B909" s="14"/>
      <c r="C909" s="6"/>
      <c r="D909" s="12"/>
      <c r="E909" s="13"/>
      <c r="F909" s="13"/>
      <c r="G909" s="13"/>
      <c r="H909" s="13"/>
      <c r="I909" s="12"/>
      <c r="J909" s="30"/>
      <c r="K909" s="2"/>
      <c r="L909" s="15"/>
      <c r="M909" s="11"/>
      <c r="N909" s="11"/>
      <c r="O909" s="15"/>
      <c r="P909" s="13"/>
      <c r="Q909" s="19"/>
      <c r="R909" s="13"/>
      <c r="S909" s="4"/>
      <c r="T909" s="30"/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</row>
    <row r="910" spans="1:130" x14ac:dyDescent="0.15">
      <c r="A910" s="36"/>
      <c r="B910" s="14"/>
      <c r="C910" s="6"/>
      <c r="D910" s="12"/>
      <c r="E910" s="13"/>
      <c r="F910" s="13"/>
      <c r="G910" s="13"/>
      <c r="H910" s="13"/>
      <c r="I910" s="12"/>
      <c r="J910" s="30"/>
      <c r="K910" s="2"/>
      <c r="L910" s="15"/>
      <c r="M910" s="11"/>
      <c r="N910" s="11"/>
      <c r="O910" s="15"/>
      <c r="P910" s="13"/>
      <c r="Q910" s="19"/>
      <c r="R910" s="13"/>
      <c r="S910" s="4"/>
      <c r="T910" s="30"/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</row>
    <row r="911" spans="1:130" x14ac:dyDescent="0.15">
      <c r="A911" s="36"/>
      <c r="B911" s="14"/>
      <c r="C911" s="6"/>
      <c r="D911" s="12"/>
      <c r="E911" s="13"/>
      <c r="F911" s="13"/>
      <c r="G911" s="13"/>
      <c r="H911" s="13"/>
      <c r="I911" s="12"/>
      <c r="J911" s="30"/>
      <c r="K911" s="2"/>
      <c r="L911" s="15"/>
      <c r="M911" s="11"/>
      <c r="N911" s="11"/>
      <c r="O911" s="15"/>
      <c r="P911" s="13"/>
      <c r="Q911" s="19"/>
      <c r="R911" s="13"/>
      <c r="S911" s="4"/>
      <c r="T911" s="30"/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</row>
    <row r="912" spans="1:130" x14ac:dyDescent="0.15">
      <c r="A912" s="36"/>
      <c r="B912" s="14"/>
      <c r="C912" s="6"/>
      <c r="D912" s="12"/>
      <c r="E912" s="13"/>
      <c r="F912" s="13"/>
      <c r="G912" s="13"/>
      <c r="H912" s="13"/>
      <c r="I912" s="12"/>
      <c r="J912" s="30"/>
      <c r="K912" s="2"/>
      <c r="L912" s="15"/>
      <c r="M912" s="11"/>
      <c r="N912" s="11"/>
      <c r="O912" s="15"/>
      <c r="P912" s="13"/>
      <c r="Q912" s="19"/>
      <c r="R912" s="13"/>
      <c r="S912" s="4"/>
      <c r="T912" s="30"/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</row>
    <row r="913" spans="1:130" x14ac:dyDescent="0.15">
      <c r="A913" s="36"/>
      <c r="B913" s="14"/>
      <c r="C913" s="6"/>
      <c r="D913" s="12"/>
      <c r="E913" s="13"/>
      <c r="F913" s="13"/>
      <c r="G913" s="13"/>
      <c r="H913" s="13"/>
      <c r="I913" s="12"/>
      <c r="J913" s="30"/>
      <c r="K913" s="2"/>
      <c r="L913" s="15"/>
      <c r="M913" s="11"/>
      <c r="N913" s="11"/>
      <c r="O913" s="15"/>
      <c r="P913" s="13"/>
      <c r="Q913" s="19"/>
      <c r="R913" s="13"/>
      <c r="S913" s="4"/>
      <c r="T913" s="30"/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</row>
    <row r="914" spans="1:130" x14ac:dyDescent="0.15">
      <c r="A914" s="36"/>
      <c r="B914" s="14"/>
      <c r="C914" s="6"/>
      <c r="D914" s="12"/>
      <c r="E914" s="13"/>
      <c r="F914" s="13"/>
      <c r="G914" s="13"/>
      <c r="H914" s="13"/>
      <c r="I914" s="12"/>
      <c r="J914" s="30"/>
      <c r="K914" s="2"/>
      <c r="L914" s="15"/>
      <c r="M914" s="11"/>
      <c r="N914" s="11"/>
      <c r="O914" s="15"/>
      <c r="P914" s="13"/>
      <c r="Q914" s="19"/>
      <c r="R914" s="13"/>
      <c r="S914" s="4"/>
      <c r="T914" s="30"/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</row>
    <row r="915" spans="1:130" x14ac:dyDescent="0.15">
      <c r="A915" s="36"/>
      <c r="B915" s="14"/>
      <c r="C915" s="6"/>
      <c r="D915" s="12"/>
      <c r="E915" s="13"/>
      <c r="F915" s="13"/>
      <c r="G915" s="13"/>
      <c r="H915" s="13"/>
      <c r="I915" s="12"/>
      <c r="J915" s="30"/>
      <c r="K915" s="2"/>
      <c r="L915" s="15"/>
      <c r="M915" s="11"/>
      <c r="N915" s="11"/>
      <c r="O915" s="15"/>
      <c r="P915" s="13"/>
      <c r="Q915" s="19"/>
      <c r="R915" s="13"/>
      <c r="S915" s="4"/>
      <c r="T915" s="30"/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</row>
    <row r="916" spans="1:130" x14ac:dyDescent="0.15">
      <c r="A916" s="36"/>
      <c r="B916" s="14"/>
      <c r="C916" s="6"/>
      <c r="D916" s="12"/>
      <c r="E916" s="13"/>
      <c r="F916" s="13"/>
      <c r="G916" s="13"/>
      <c r="H916" s="13"/>
      <c r="I916" s="12"/>
      <c r="J916" s="30"/>
      <c r="K916" s="2"/>
      <c r="L916" s="15"/>
      <c r="M916" s="11"/>
      <c r="N916" s="11"/>
      <c r="O916" s="15"/>
      <c r="P916" s="13"/>
      <c r="Q916" s="19"/>
      <c r="R916" s="13"/>
      <c r="S916" s="4"/>
      <c r="T916" s="30"/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</row>
    <row r="917" spans="1:130" x14ac:dyDescent="0.15">
      <c r="A917" s="36"/>
      <c r="B917" s="14"/>
      <c r="C917" s="6"/>
      <c r="D917" s="12"/>
      <c r="E917" s="13"/>
      <c r="F917" s="13"/>
      <c r="G917" s="13"/>
      <c r="H917" s="13"/>
      <c r="I917" s="12"/>
      <c r="J917" s="30"/>
      <c r="K917" s="2"/>
      <c r="L917" s="15"/>
      <c r="M917" s="11"/>
      <c r="N917" s="11"/>
      <c r="O917" s="15"/>
      <c r="P917" s="13"/>
      <c r="Q917" s="19"/>
      <c r="R917" s="13"/>
      <c r="S917" s="4"/>
      <c r="T917" s="30"/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</row>
    <row r="918" spans="1:130" ht="15.75" x14ac:dyDescent="0.25">
      <c r="A918" s="121"/>
      <c r="B918" s="122"/>
      <c r="C918" s="123"/>
      <c r="D918" s="12"/>
      <c r="E918" s="125"/>
      <c r="F918" s="125"/>
      <c r="G918" s="125"/>
      <c r="H918" s="125"/>
      <c r="I918" s="124"/>
      <c r="J918" s="121"/>
      <c r="K918" s="126"/>
      <c r="L918" s="127"/>
      <c r="M918" s="128"/>
      <c r="N918" s="128"/>
      <c r="O918" s="127"/>
      <c r="P918" s="125"/>
      <c r="Q918" s="129"/>
      <c r="R918" s="125"/>
      <c r="S918" s="130"/>
      <c r="T918" s="121"/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</row>
    <row r="919" spans="1:130" ht="15.75" x14ac:dyDescent="0.25">
      <c r="A919" s="36"/>
      <c r="B919" s="14"/>
      <c r="C919" s="136"/>
      <c r="D919" s="12"/>
      <c r="E919" s="13"/>
      <c r="F919" s="13"/>
      <c r="G919" s="13"/>
      <c r="H919" s="13"/>
      <c r="I919" s="12"/>
      <c r="J919" s="30"/>
      <c r="K919" s="2"/>
      <c r="L919" s="15"/>
      <c r="M919" s="11"/>
      <c r="N919" s="11"/>
      <c r="O919" s="15"/>
      <c r="P919" s="134"/>
      <c r="Q919" s="19"/>
      <c r="R919" s="13"/>
      <c r="S919" s="4"/>
      <c r="T919" s="30"/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</row>
    <row r="920" spans="1:130" ht="15" x14ac:dyDescent="0.25">
      <c r="A920" s="36"/>
      <c r="B920" s="14"/>
      <c r="C920" s="6"/>
      <c r="D920" s="12"/>
      <c r="E920" s="13"/>
      <c r="F920" s="13"/>
      <c r="G920" s="13"/>
      <c r="H920" s="13"/>
      <c r="I920" s="12"/>
      <c r="J920" s="30"/>
      <c r="K920" s="2"/>
      <c r="L920" s="15"/>
      <c r="M920" s="11"/>
      <c r="N920" s="11"/>
      <c r="O920" s="15"/>
      <c r="P920" s="134"/>
      <c r="Q920" s="19"/>
      <c r="R920" s="13"/>
      <c r="S920" s="4"/>
      <c r="T920" s="30"/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</row>
    <row r="921" spans="1:130" ht="15" x14ac:dyDescent="0.25">
      <c r="A921" s="36"/>
      <c r="B921" s="14"/>
      <c r="C921" s="6"/>
      <c r="D921" s="12"/>
      <c r="E921" s="13"/>
      <c r="F921" s="13"/>
      <c r="G921" s="13"/>
      <c r="H921" s="13"/>
      <c r="I921" s="12"/>
      <c r="J921" s="30"/>
      <c r="K921" s="2"/>
      <c r="L921" s="15"/>
      <c r="M921" s="11"/>
      <c r="N921" s="11"/>
      <c r="O921" s="15"/>
      <c r="P921" s="134"/>
      <c r="Q921" s="19"/>
      <c r="R921" s="13"/>
      <c r="S921" s="4"/>
      <c r="T921" s="30"/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</row>
    <row r="922" spans="1:130" ht="15" x14ac:dyDescent="0.25">
      <c r="A922" s="36"/>
      <c r="B922" s="14"/>
      <c r="C922" s="6"/>
      <c r="D922" s="12"/>
      <c r="E922" s="13"/>
      <c r="F922" s="13"/>
      <c r="G922" s="13"/>
      <c r="H922" s="13"/>
      <c r="I922" s="12"/>
      <c r="J922" s="30"/>
      <c r="K922" s="2"/>
      <c r="L922" s="15"/>
      <c r="M922" s="11"/>
      <c r="N922" s="11"/>
      <c r="O922" s="15"/>
      <c r="P922" s="134"/>
      <c r="Q922" s="19"/>
      <c r="R922" s="13"/>
      <c r="S922" s="4"/>
      <c r="T922" s="30"/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</row>
    <row r="923" spans="1:130" ht="15" x14ac:dyDescent="0.25">
      <c r="A923" s="36"/>
      <c r="B923" s="14"/>
      <c r="C923" s="6"/>
      <c r="D923" s="12"/>
      <c r="E923" s="13"/>
      <c r="F923" s="13"/>
      <c r="G923" s="13"/>
      <c r="H923" s="13"/>
      <c r="I923" s="12"/>
      <c r="J923" s="30"/>
      <c r="K923" s="2"/>
      <c r="L923" s="15"/>
      <c r="M923" s="11"/>
      <c r="N923" s="11"/>
      <c r="O923" s="15"/>
      <c r="P923" s="134"/>
      <c r="Q923" s="19"/>
      <c r="R923" s="13"/>
      <c r="S923" s="4"/>
      <c r="T923" s="30"/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</row>
    <row r="924" spans="1:130" ht="15" x14ac:dyDescent="0.25">
      <c r="A924" s="36"/>
      <c r="B924" s="14"/>
      <c r="C924" s="6"/>
      <c r="D924" s="12"/>
      <c r="E924" s="13"/>
      <c r="F924" s="13"/>
      <c r="G924" s="13"/>
      <c r="H924" s="13"/>
      <c r="I924" s="12"/>
      <c r="J924" s="30"/>
      <c r="K924" s="2"/>
      <c r="L924" s="15"/>
      <c r="M924" s="11"/>
      <c r="N924" s="11"/>
      <c r="O924" s="15"/>
      <c r="P924" s="134"/>
      <c r="Q924" s="19"/>
      <c r="R924" s="13"/>
      <c r="S924" s="4"/>
      <c r="T924" s="30"/>
      <c r="U924" s="20"/>
      <c r="V924" s="20"/>
      <c r="W924" s="29"/>
      <c r="X924" s="20"/>
      <c r="Y924" s="23"/>
      <c r="Z924" s="20"/>
      <c r="AA924" s="20"/>
      <c r="AB924" s="20"/>
      <c r="AC924" s="20"/>
      <c r="AD924" s="20"/>
      <c r="AE924" s="21"/>
      <c r="AF924" s="20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</row>
    <row r="925" spans="1:130" ht="15" x14ac:dyDescent="0.25">
      <c r="A925" s="36"/>
      <c r="B925" s="14"/>
      <c r="C925" s="6"/>
      <c r="D925" s="12"/>
      <c r="E925" s="13"/>
      <c r="F925" s="13"/>
      <c r="G925" s="13"/>
      <c r="H925" s="13"/>
      <c r="I925" s="12"/>
      <c r="J925" s="30"/>
      <c r="K925" s="2"/>
      <c r="L925" s="15"/>
      <c r="M925" s="11"/>
      <c r="N925" s="11"/>
      <c r="O925" s="15"/>
      <c r="P925" s="134"/>
      <c r="Q925" s="19"/>
      <c r="R925" s="13"/>
      <c r="S925" s="4"/>
      <c r="T925" s="30"/>
      <c r="U925" s="3"/>
      <c r="V925" s="3"/>
      <c r="W925" s="30"/>
      <c r="X925" s="3"/>
      <c r="Y925" s="1"/>
      <c r="Z925" s="3"/>
      <c r="AA925" s="3"/>
      <c r="AB925" s="3"/>
      <c r="AC925" s="3"/>
      <c r="AD925" s="3"/>
      <c r="AE925" s="10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</row>
    <row r="926" spans="1:130" ht="15" x14ac:dyDescent="0.25">
      <c r="A926" s="36"/>
      <c r="B926" s="14"/>
      <c r="C926" s="6"/>
      <c r="D926" s="12"/>
      <c r="E926" s="13"/>
      <c r="F926" s="13"/>
      <c r="G926" s="13"/>
      <c r="H926" s="13"/>
      <c r="I926" s="12"/>
      <c r="J926" s="30"/>
      <c r="K926" s="2"/>
      <c r="L926" s="15"/>
      <c r="M926" s="11"/>
      <c r="N926" s="11"/>
      <c r="O926" s="15"/>
      <c r="P926" s="134"/>
      <c r="Q926" s="19"/>
      <c r="R926" s="13"/>
      <c r="S926" s="4"/>
      <c r="T926" s="30"/>
      <c r="U926" s="20"/>
      <c r="V926" s="20"/>
      <c r="W926" s="29"/>
      <c r="X926" s="20"/>
      <c r="Y926" s="23"/>
      <c r="Z926" s="20"/>
      <c r="AA926" s="20"/>
      <c r="AB926" s="20"/>
      <c r="AC926" s="20"/>
      <c r="AD926" s="20"/>
      <c r="AE926" s="21"/>
      <c r="AF926" s="20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</row>
    <row r="927" spans="1:130" ht="15" x14ac:dyDescent="0.25">
      <c r="A927" s="36"/>
      <c r="B927" s="14"/>
      <c r="C927" s="6"/>
      <c r="D927" s="12"/>
      <c r="E927" s="13"/>
      <c r="F927" s="13"/>
      <c r="G927" s="13"/>
      <c r="H927" s="13"/>
      <c r="I927" s="12"/>
      <c r="J927" s="30"/>
      <c r="K927" s="2"/>
      <c r="L927" s="15"/>
      <c r="M927" s="11"/>
      <c r="N927" s="11"/>
      <c r="O927" s="15"/>
      <c r="P927" s="134"/>
      <c r="Q927" s="19"/>
      <c r="R927" s="13"/>
      <c r="S927" s="4"/>
      <c r="T927" s="30"/>
      <c r="U927" s="3"/>
      <c r="V927" s="3"/>
      <c r="W927" s="30"/>
      <c r="X927" s="3"/>
      <c r="Y927" s="1"/>
      <c r="Z927" s="3"/>
      <c r="AA927" s="3"/>
      <c r="AB927" s="3"/>
      <c r="AC927" s="3"/>
      <c r="AD927" s="3"/>
      <c r="AE927" s="10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</row>
    <row r="928" spans="1:130" ht="15" x14ac:dyDescent="0.25">
      <c r="A928" s="36"/>
      <c r="B928" s="14"/>
      <c r="C928" s="6"/>
      <c r="D928" s="12"/>
      <c r="E928" s="13"/>
      <c r="F928" s="13"/>
      <c r="G928" s="13"/>
      <c r="H928" s="13"/>
      <c r="I928" s="12"/>
      <c r="J928" s="30"/>
      <c r="K928" s="2"/>
      <c r="L928" s="15"/>
      <c r="M928" s="11"/>
      <c r="N928" s="11"/>
      <c r="O928" s="15"/>
      <c r="P928" s="134"/>
      <c r="Q928" s="19"/>
      <c r="R928" s="13"/>
      <c r="S928" s="4"/>
      <c r="T928" s="30"/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</row>
    <row r="929" spans="1:130" ht="15" x14ac:dyDescent="0.25">
      <c r="A929" s="36"/>
      <c r="B929" s="14"/>
      <c r="C929" s="6"/>
      <c r="D929" s="12"/>
      <c r="E929" s="13"/>
      <c r="F929" s="13"/>
      <c r="G929" s="13"/>
      <c r="H929" s="13"/>
      <c r="I929" s="12"/>
      <c r="J929" s="30"/>
      <c r="K929" s="2"/>
      <c r="L929" s="15"/>
      <c r="M929" s="11"/>
      <c r="N929" s="11"/>
      <c r="O929" s="15"/>
      <c r="P929" s="134"/>
      <c r="Q929" s="19"/>
      <c r="R929" s="13"/>
      <c r="S929" s="4"/>
      <c r="T929" s="30"/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0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</row>
    <row r="930" spans="1:130" ht="15" x14ac:dyDescent="0.25">
      <c r="A930" s="36"/>
      <c r="B930" s="14"/>
      <c r="C930" s="6"/>
      <c r="D930" s="12"/>
      <c r="E930" s="13"/>
      <c r="F930" s="13"/>
      <c r="G930" s="13"/>
      <c r="H930" s="13"/>
      <c r="I930" s="12"/>
      <c r="J930" s="30"/>
      <c r="K930" s="2"/>
      <c r="L930" s="15"/>
      <c r="M930" s="11"/>
      <c r="N930" s="11"/>
      <c r="O930" s="15"/>
      <c r="P930" s="134"/>
      <c r="Q930" s="19"/>
      <c r="R930" s="13"/>
      <c r="S930" s="4"/>
      <c r="T930" s="30"/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</row>
    <row r="931" spans="1:130" ht="15" x14ac:dyDescent="0.25">
      <c r="A931" s="36"/>
      <c r="B931" s="14"/>
      <c r="C931" s="6"/>
      <c r="D931" s="12"/>
      <c r="E931" s="13"/>
      <c r="F931" s="13"/>
      <c r="G931" s="13"/>
      <c r="H931" s="13"/>
      <c r="I931" s="12"/>
      <c r="J931" s="30"/>
      <c r="K931" s="2"/>
      <c r="L931" s="15"/>
      <c r="M931" s="11"/>
      <c r="N931" s="11"/>
      <c r="O931" s="15"/>
      <c r="P931" s="134"/>
      <c r="Q931" s="19"/>
      <c r="R931" s="13"/>
      <c r="S931" s="4"/>
      <c r="T931" s="30"/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</row>
    <row r="932" spans="1:130" ht="15" x14ac:dyDescent="0.25">
      <c r="A932" s="36"/>
      <c r="B932" s="14"/>
      <c r="C932" s="6"/>
      <c r="D932" s="12"/>
      <c r="E932" s="13"/>
      <c r="F932" s="13"/>
      <c r="G932" s="13"/>
      <c r="H932" s="13"/>
      <c r="I932" s="12"/>
      <c r="J932" s="30"/>
      <c r="K932" s="2"/>
      <c r="L932" s="15"/>
      <c r="M932" s="11"/>
      <c r="N932" s="11"/>
      <c r="O932" s="15"/>
      <c r="P932" s="134"/>
      <c r="Q932" s="19"/>
      <c r="R932" s="13"/>
      <c r="S932" s="4"/>
      <c r="T932" s="30"/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</row>
    <row r="933" spans="1:130" ht="15" x14ac:dyDescent="0.25">
      <c r="A933" s="36"/>
      <c r="B933" s="14"/>
      <c r="C933" s="6"/>
      <c r="D933" s="12"/>
      <c r="E933" s="13"/>
      <c r="F933" s="13"/>
      <c r="G933" s="13"/>
      <c r="H933" s="13"/>
      <c r="I933" s="12"/>
      <c r="J933" s="30"/>
      <c r="K933" s="2"/>
      <c r="L933" s="15"/>
      <c r="M933" s="11"/>
      <c r="N933" s="11"/>
      <c r="O933" s="15"/>
      <c r="P933" s="134"/>
      <c r="Q933" s="19"/>
      <c r="R933" s="13"/>
      <c r="S933" s="4"/>
      <c r="T933" s="30"/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</row>
    <row r="934" spans="1:130" ht="15" x14ac:dyDescent="0.25">
      <c r="A934" s="36"/>
      <c r="B934" s="14"/>
      <c r="C934" s="6"/>
      <c r="D934" s="12"/>
      <c r="E934" s="13"/>
      <c r="F934" s="13"/>
      <c r="G934" s="13"/>
      <c r="H934" s="13"/>
      <c r="I934" s="12"/>
      <c r="J934" s="30"/>
      <c r="K934" s="2"/>
      <c r="L934" s="15"/>
      <c r="M934" s="11"/>
      <c r="N934" s="11"/>
      <c r="O934" s="15"/>
      <c r="P934" s="134"/>
      <c r="Q934" s="19"/>
      <c r="R934" s="13"/>
      <c r="S934" s="4"/>
      <c r="T934" s="30"/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</row>
    <row r="935" spans="1:130" ht="15" x14ac:dyDescent="0.25">
      <c r="A935" s="36"/>
      <c r="B935" s="14"/>
      <c r="C935" s="6"/>
      <c r="D935" s="12"/>
      <c r="E935" s="13"/>
      <c r="F935" s="13"/>
      <c r="G935" s="13"/>
      <c r="H935" s="13"/>
      <c r="I935" s="12"/>
      <c r="J935" s="30"/>
      <c r="K935" s="2"/>
      <c r="L935" s="15"/>
      <c r="M935" s="11"/>
      <c r="N935" s="11"/>
      <c r="O935" s="15"/>
      <c r="P935" s="134"/>
      <c r="Q935" s="19"/>
      <c r="R935" s="13"/>
      <c r="S935" s="4"/>
      <c r="T935" s="30"/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</row>
    <row r="936" spans="1:130" x14ac:dyDescent="0.15">
      <c r="A936" s="36"/>
      <c r="B936" s="14"/>
      <c r="C936" s="6"/>
      <c r="D936" s="12"/>
      <c r="E936" s="13"/>
      <c r="F936" s="13"/>
      <c r="G936" s="13"/>
      <c r="H936" s="13"/>
      <c r="I936" s="12"/>
      <c r="J936" s="30"/>
      <c r="K936" s="2"/>
      <c r="L936" s="15"/>
      <c r="M936" s="11"/>
      <c r="N936" s="11"/>
      <c r="O936" s="15"/>
      <c r="P936" s="13"/>
      <c r="Q936" s="19"/>
      <c r="R936" s="13"/>
      <c r="S936" s="4"/>
      <c r="T936" s="30"/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</row>
    <row r="937" spans="1:130" x14ac:dyDescent="0.15">
      <c r="A937" s="36"/>
      <c r="B937" s="14"/>
      <c r="C937" s="6"/>
      <c r="D937" s="12"/>
      <c r="E937" s="13"/>
      <c r="F937" s="13"/>
      <c r="G937" s="13"/>
      <c r="H937" s="13"/>
      <c r="I937" s="12"/>
      <c r="J937" s="30"/>
      <c r="K937" s="2"/>
      <c r="L937" s="15"/>
      <c r="M937" s="11"/>
      <c r="N937" s="11"/>
      <c r="O937" s="15"/>
      <c r="P937" s="13"/>
      <c r="Q937" s="19"/>
      <c r="R937" s="13"/>
      <c r="S937" s="4"/>
      <c r="T937" s="30"/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</row>
    <row r="938" spans="1:130" x14ac:dyDescent="0.15">
      <c r="A938" s="36"/>
      <c r="B938" s="14"/>
      <c r="C938" s="6"/>
      <c r="D938" s="12"/>
      <c r="E938" s="13"/>
      <c r="F938" s="13"/>
      <c r="G938" s="13"/>
      <c r="H938" s="13"/>
      <c r="I938" s="12"/>
      <c r="J938" s="30"/>
      <c r="K938" s="2"/>
      <c r="L938" s="15"/>
      <c r="M938" s="11"/>
      <c r="N938" s="11"/>
      <c r="O938" s="15"/>
      <c r="P938" s="13"/>
      <c r="Q938" s="19"/>
      <c r="R938" s="13"/>
      <c r="S938" s="4"/>
      <c r="T938" s="30"/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</row>
    <row r="939" spans="1:130" x14ac:dyDescent="0.15">
      <c r="A939" s="36"/>
      <c r="B939" s="14"/>
      <c r="C939" s="6"/>
      <c r="D939" s="12"/>
      <c r="E939" s="13"/>
      <c r="F939" s="13"/>
      <c r="G939" s="13"/>
      <c r="H939" s="13"/>
      <c r="I939" s="12"/>
      <c r="J939" s="30"/>
      <c r="K939" s="2"/>
      <c r="L939" s="15"/>
      <c r="M939" s="11"/>
      <c r="N939" s="11"/>
      <c r="O939" s="15"/>
      <c r="P939" s="13"/>
      <c r="Q939" s="19"/>
      <c r="R939" s="13"/>
      <c r="S939" s="4"/>
      <c r="T939" s="30"/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</row>
    <row r="940" spans="1:130" x14ac:dyDescent="0.15">
      <c r="A940" s="36"/>
      <c r="B940" s="14"/>
      <c r="C940" s="6"/>
      <c r="D940" s="12"/>
      <c r="E940" s="13"/>
      <c r="F940" s="13"/>
      <c r="G940" s="13"/>
      <c r="H940" s="13"/>
      <c r="I940" s="12"/>
      <c r="J940" s="30"/>
      <c r="K940" s="2"/>
      <c r="L940" s="15"/>
      <c r="M940" s="11"/>
      <c r="N940" s="11"/>
      <c r="O940" s="15"/>
      <c r="P940" s="13"/>
      <c r="Q940" s="19"/>
      <c r="R940" s="13"/>
      <c r="S940" s="4"/>
      <c r="T940" s="30"/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</row>
    <row r="941" spans="1:130" x14ac:dyDescent="0.15">
      <c r="A941" s="36"/>
      <c r="B941" s="14"/>
      <c r="C941" s="6"/>
      <c r="D941" s="12"/>
      <c r="E941" s="13"/>
      <c r="F941" s="13"/>
      <c r="G941" s="13"/>
      <c r="H941" s="13"/>
      <c r="I941" s="12"/>
      <c r="J941" s="30"/>
      <c r="K941" s="2"/>
      <c r="L941" s="15"/>
      <c r="M941" s="11"/>
      <c r="N941" s="11"/>
      <c r="O941" s="15"/>
      <c r="P941" s="13"/>
      <c r="Q941" s="19"/>
      <c r="R941" s="13"/>
      <c r="S941" s="4"/>
      <c r="T941" s="30"/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</row>
    <row r="942" spans="1:130" x14ac:dyDescent="0.15">
      <c r="A942" s="36"/>
      <c r="B942" s="14"/>
      <c r="C942" s="6"/>
      <c r="D942" s="12"/>
      <c r="E942" s="13"/>
      <c r="F942" s="13"/>
      <c r="G942" s="13"/>
      <c r="H942" s="13"/>
      <c r="I942" s="12"/>
      <c r="J942" s="30"/>
      <c r="K942" s="2"/>
      <c r="L942" s="15"/>
      <c r="M942" s="11"/>
      <c r="N942" s="11"/>
      <c r="O942" s="15"/>
      <c r="P942" s="13"/>
      <c r="Q942" s="19"/>
      <c r="R942" s="13"/>
      <c r="S942" s="4"/>
      <c r="T942" s="30"/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</row>
    <row r="943" spans="1:130" x14ac:dyDescent="0.15">
      <c r="A943" s="36"/>
      <c r="B943" s="14"/>
      <c r="C943" s="6"/>
      <c r="D943" s="12"/>
      <c r="E943" s="13"/>
      <c r="F943" s="13"/>
      <c r="G943" s="13"/>
      <c r="H943" s="13"/>
      <c r="I943" s="12"/>
      <c r="J943" s="30"/>
      <c r="K943" s="2"/>
      <c r="L943" s="15"/>
      <c r="M943" s="11"/>
      <c r="N943" s="11"/>
      <c r="O943" s="15"/>
      <c r="P943" s="13"/>
      <c r="Q943" s="19"/>
      <c r="R943" s="13"/>
      <c r="S943" s="4"/>
      <c r="T943" s="30"/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</row>
    <row r="944" spans="1:130" x14ac:dyDescent="0.15">
      <c r="A944" s="36"/>
      <c r="B944" s="14"/>
      <c r="C944" s="6"/>
      <c r="D944" s="12"/>
      <c r="E944" s="13"/>
      <c r="F944" s="13"/>
      <c r="G944" s="13"/>
      <c r="H944" s="13"/>
      <c r="I944" s="12"/>
      <c r="J944" s="30"/>
      <c r="K944" s="2"/>
      <c r="L944" s="15"/>
      <c r="M944" s="11"/>
      <c r="N944" s="11"/>
      <c r="O944" s="15"/>
      <c r="P944" s="13"/>
      <c r="Q944" s="19"/>
      <c r="R944" s="13"/>
      <c r="S944" s="4"/>
      <c r="T944" s="30"/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</row>
    <row r="945" spans="1:130" x14ac:dyDescent="0.15">
      <c r="A945" s="36"/>
      <c r="B945" s="14"/>
      <c r="C945" s="6"/>
      <c r="D945" s="12"/>
      <c r="E945" s="13"/>
      <c r="F945" s="13"/>
      <c r="G945" s="13"/>
      <c r="H945" s="13"/>
      <c r="I945" s="12"/>
      <c r="J945" s="30"/>
      <c r="K945" s="2"/>
      <c r="L945" s="15"/>
      <c r="M945" s="11"/>
      <c r="N945" s="11"/>
      <c r="O945" s="15"/>
      <c r="P945" s="13"/>
      <c r="Q945" s="19"/>
      <c r="R945" s="13"/>
      <c r="S945" s="4"/>
      <c r="T945" s="30"/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</row>
    <row r="946" spans="1:130" x14ac:dyDescent="0.15">
      <c r="A946" s="36"/>
      <c r="B946" s="14"/>
      <c r="C946" s="6"/>
      <c r="D946" s="12"/>
      <c r="E946" s="13"/>
      <c r="F946" s="13"/>
      <c r="G946" s="13"/>
      <c r="H946" s="13"/>
      <c r="I946" s="12"/>
      <c r="J946" s="30"/>
      <c r="K946" s="2"/>
      <c r="L946" s="15"/>
      <c r="M946" s="11"/>
      <c r="N946" s="11"/>
      <c r="O946" s="15"/>
      <c r="P946" s="13"/>
      <c r="Q946" s="19"/>
      <c r="R946" s="13"/>
      <c r="S946" s="4"/>
      <c r="T946" s="30"/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</row>
    <row r="947" spans="1:130" x14ac:dyDescent="0.15">
      <c r="A947" s="36"/>
      <c r="B947" s="14"/>
      <c r="C947" s="6"/>
      <c r="D947" s="12"/>
      <c r="E947" s="13"/>
      <c r="F947" s="13"/>
      <c r="G947" s="13"/>
      <c r="H947" s="13"/>
      <c r="I947" s="12"/>
      <c r="J947" s="30"/>
      <c r="K947" s="2"/>
      <c r="L947" s="15"/>
      <c r="M947" s="11"/>
      <c r="N947" s="11"/>
      <c r="O947" s="15"/>
      <c r="P947" s="13"/>
      <c r="Q947" s="19"/>
      <c r="R947" s="13"/>
      <c r="S947" s="4"/>
      <c r="T947" s="30"/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</row>
    <row r="948" spans="1:130" x14ac:dyDescent="0.15">
      <c r="A948" s="36"/>
      <c r="B948" s="14"/>
      <c r="C948" s="6"/>
      <c r="D948" s="12"/>
      <c r="E948" s="13"/>
      <c r="F948" s="13"/>
      <c r="G948" s="13"/>
      <c r="H948" s="13"/>
      <c r="I948" s="12"/>
      <c r="J948" s="30"/>
      <c r="K948" s="2"/>
      <c r="L948" s="15"/>
      <c r="M948" s="11"/>
      <c r="N948" s="11"/>
      <c r="O948" s="15"/>
      <c r="P948" s="13"/>
      <c r="Q948" s="19"/>
      <c r="R948" s="13"/>
      <c r="S948" s="4"/>
      <c r="T948" s="30"/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</row>
    <row r="949" spans="1:130" x14ac:dyDescent="0.15">
      <c r="A949" s="36"/>
      <c r="B949" s="14"/>
      <c r="C949" s="6"/>
      <c r="D949" s="12"/>
      <c r="E949" s="13"/>
      <c r="F949" s="13"/>
      <c r="G949" s="13"/>
      <c r="H949" s="13"/>
      <c r="I949" s="12"/>
      <c r="J949" s="30"/>
      <c r="K949" s="2"/>
      <c r="L949" s="15"/>
      <c r="M949" s="11"/>
      <c r="N949" s="11"/>
      <c r="O949" s="15"/>
      <c r="P949" s="13"/>
      <c r="Q949" s="19"/>
      <c r="R949" s="13"/>
      <c r="S949" s="4"/>
      <c r="T949" s="30"/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</row>
    <row r="950" spans="1:130" x14ac:dyDescent="0.15">
      <c r="A950" s="36"/>
      <c r="B950" s="14"/>
      <c r="C950" s="6"/>
      <c r="D950" s="12"/>
      <c r="E950" s="13"/>
      <c r="F950" s="13"/>
      <c r="G950" s="13"/>
      <c r="H950" s="13"/>
      <c r="I950" s="12"/>
      <c r="J950" s="30"/>
      <c r="K950" s="2"/>
      <c r="L950" s="15"/>
      <c r="M950" s="11"/>
      <c r="N950" s="11"/>
      <c r="O950" s="15"/>
      <c r="P950" s="13"/>
      <c r="Q950" s="19"/>
      <c r="R950" s="13"/>
      <c r="S950" s="4"/>
      <c r="T950" s="30"/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</row>
    <row r="951" spans="1:130" x14ac:dyDescent="0.15">
      <c r="A951" s="36"/>
      <c r="B951" s="14"/>
      <c r="C951" s="6"/>
      <c r="D951" s="12"/>
      <c r="E951" s="13"/>
      <c r="F951" s="13"/>
      <c r="G951" s="13"/>
      <c r="H951" s="13"/>
      <c r="I951" s="12"/>
      <c r="J951" s="30"/>
      <c r="K951" s="2"/>
      <c r="L951" s="15"/>
      <c r="M951" s="11"/>
      <c r="N951" s="11"/>
      <c r="O951" s="15"/>
      <c r="P951" s="13"/>
      <c r="Q951" s="19"/>
      <c r="R951" s="13"/>
      <c r="S951" s="4"/>
      <c r="T951" s="30"/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</row>
    <row r="952" spans="1:130" x14ac:dyDescent="0.15">
      <c r="A952" s="36"/>
      <c r="B952" s="14"/>
      <c r="C952" s="6"/>
      <c r="D952" s="12"/>
      <c r="E952" s="13"/>
      <c r="F952" s="13"/>
      <c r="G952" s="13"/>
      <c r="H952" s="13"/>
      <c r="I952" s="12"/>
      <c r="J952" s="30"/>
      <c r="K952" s="2"/>
      <c r="L952" s="15"/>
      <c r="M952" s="11"/>
      <c r="N952" s="11"/>
      <c r="O952" s="15"/>
      <c r="P952" s="13"/>
      <c r="Q952" s="19"/>
      <c r="R952" s="13"/>
      <c r="S952" s="4"/>
      <c r="T952" s="30"/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</row>
    <row r="953" spans="1:130" x14ac:dyDescent="0.15">
      <c r="A953" s="36"/>
      <c r="B953" s="14"/>
      <c r="C953" s="6"/>
      <c r="D953" s="12"/>
      <c r="E953" s="13"/>
      <c r="F953" s="13"/>
      <c r="G953" s="13"/>
      <c r="H953" s="13"/>
      <c r="I953" s="12"/>
      <c r="J953" s="30"/>
      <c r="K953" s="2"/>
      <c r="L953" s="15"/>
      <c r="M953" s="11"/>
      <c r="N953" s="11"/>
      <c r="O953" s="15"/>
      <c r="P953" s="13"/>
      <c r="Q953" s="19"/>
      <c r="R953" s="13"/>
      <c r="S953" s="4"/>
      <c r="T953" s="30"/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</row>
    <row r="954" spans="1:130" x14ac:dyDescent="0.15">
      <c r="A954" s="36"/>
      <c r="B954" s="14"/>
      <c r="C954" s="6"/>
      <c r="D954" s="12"/>
      <c r="E954" s="13"/>
      <c r="F954" s="13"/>
      <c r="G954" s="13"/>
      <c r="H954" s="13"/>
      <c r="I954" s="12"/>
      <c r="J954" s="30"/>
      <c r="K954" s="2"/>
      <c r="L954" s="15"/>
      <c r="M954" s="11"/>
      <c r="N954" s="11"/>
      <c r="O954" s="15"/>
      <c r="P954" s="13"/>
      <c r="Q954" s="19"/>
      <c r="R954" s="13"/>
      <c r="S954" s="4"/>
      <c r="T954" s="30"/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</row>
    <row r="955" spans="1:130" x14ac:dyDescent="0.15">
      <c r="A955" s="36"/>
      <c r="B955" s="14"/>
      <c r="C955" s="6"/>
      <c r="D955" s="12"/>
      <c r="E955" s="13"/>
      <c r="F955" s="13"/>
      <c r="G955" s="13"/>
      <c r="H955" s="13"/>
      <c r="I955" s="12"/>
      <c r="J955" s="30"/>
      <c r="K955" s="2"/>
      <c r="L955" s="15"/>
      <c r="M955" s="11"/>
      <c r="N955" s="11"/>
      <c r="O955" s="15"/>
      <c r="P955" s="13"/>
      <c r="Q955" s="19"/>
      <c r="R955" s="13"/>
      <c r="S955" s="4"/>
      <c r="T955" s="30"/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</row>
    <row r="956" spans="1:130" x14ac:dyDescent="0.15">
      <c r="A956" s="36"/>
      <c r="B956" s="14"/>
      <c r="C956" s="6"/>
      <c r="D956" s="12"/>
      <c r="E956" s="13"/>
      <c r="F956" s="13"/>
      <c r="G956" s="13"/>
      <c r="H956" s="13"/>
      <c r="I956" s="12"/>
      <c r="J956" s="30"/>
      <c r="K956" s="2"/>
      <c r="L956" s="15"/>
      <c r="M956" s="11"/>
      <c r="N956" s="11"/>
      <c r="O956" s="15"/>
      <c r="P956" s="13"/>
      <c r="Q956" s="19"/>
      <c r="R956" s="13"/>
      <c r="S956" s="4"/>
      <c r="T956" s="30"/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</row>
    <row r="957" spans="1:130" x14ac:dyDescent="0.15">
      <c r="A957" s="36"/>
      <c r="B957" s="14"/>
      <c r="C957" s="6"/>
      <c r="D957" s="12"/>
      <c r="E957" s="13"/>
      <c r="F957" s="13"/>
      <c r="G957" s="13"/>
      <c r="H957" s="13"/>
      <c r="I957" s="12"/>
      <c r="J957" s="30"/>
      <c r="K957" s="2"/>
      <c r="L957" s="15"/>
      <c r="M957" s="11"/>
      <c r="N957" s="11"/>
      <c r="O957" s="15"/>
      <c r="P957" s="13"/>
      <c r="Q957" s="19"/>
      <c r="R957" s="13"/>
      <c r="S957" s="4"/>
      <c r="T957" s="30"/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</row>
    <row r="958" spans="1:130" x14ac:dyDescent="0.15">
      <c r="A958" s="36"/>
      <c r="B958" s="14"/>
      <c r="C958" s="6"/>
      <c r="D958" s="12"/>
      <c r="E958" s="13"/>
      <c r="F958" s="13"/>
      <c r="G958" s="13"/>
      <c r="H958" s="13"/>
      <c r="I958" s="12"/>
      <c r="J958" s="30"/>
      <c r="K958" s="2"/>
      <c r="L958" s="15"/>
      <c r="M958" s="11"/>
      <c r="N958" s="11"/>
      <c r="O958" s="15"/>
      <c r="P958" s="13"/>
      <c r="Q958" s="19"/>
      <c r="R958" s="13"/>
      <c r="S958" s="4"/>
      <c r="T958" s="30"/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</row>
    <row r="959" spans="1:130" x14ac:dyDescent="0.15">
      <c r="A959" s="36"/>
      <c r="B959" s="14"/>
      <c r="C959" s="6"/>
      <c r="D959" s="12"/>
      <c r="E959" s="13"/>
      <c r="F959" s="13"/>
      <c r="G959" s="13"/>
      <c r="H959" s="13"/>
      <c r="I959" s="12"/>
      <c r="J959" s="30"/>
      <c r="K959" s="2"/>
      <c r="L959" s="15"/>
      <c r="M959" s="11"/>
      <c r="N959" s="11"/>
      <c r="O959" s="15"/>
      <c r="P959" s="13"/>
      <c r="Q959" s="19"/>
      <c r="R959" s="13"/>
      <c r="S959" s="4"/>
      <c r="T959" s="30"/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</row>
    <row r="960" spans="1:130" x14ac:dyDescent="0.15">
      <c r="A960" s="36"/>
      <c r="B960" s="14"/>
      <c r="C960" s="6"/>
      <c r="D960" s="12"/>
      <c r="E960" s="13"/>
      <c r="F960" s="13"/>
      <c r="G960" s="13"/>
      <c r="H960" s="13"/>
      <c r="I960" s="12"/>
      <c r="J960" s="30"/>
      <c r="K960" s="2"/>
      <c r="L960" s="15"/>
      <c r="M960" s="11"/>
      <c r="N960" s="11"/>
      <c r="O960" s="15"/>
      <c r="P960" s="13"/>
      <c r="Q960" s="19"/>
      <c r="R960" s="13"/>
      <c r="S960" s="4"/>
      <c r="T960" s="30"/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</row>
    <row r="961" spans="1:130" x14ac:dyDescent="0.15">
      <c r="A961" s="36"/>
      <c r="B961" s="14"/>
      <c r="C961" s="6"/>
      <c r="D961" s="12"/>
      <c r="E961" s="13"/>
      <c r="F961" s="13"/>
      <c r="G961" s="13"/>
      <c r="H961" s="13"/>
      <c r="I961" s="12"/>
      <c r="J961" s="30"/>
      <c r="K961" s="2"/>
      <c r="L961" s="15"/>
      <c r="M961" s="11"/>
      <c r="N961" s="11"/>
      <c r="O961" s="15"/>
      <c r="P961" s="13"/>
      <c r="Q961" s="19"/>
      <c r="R961" s="13"/>
      <c r="S961" s="4"/>
      <c r="T961" s="30"/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</row>
    <row r="962" spans="1:130" x14ac:dyDescent="0.15">
      <c r="A962" s="36"/>
      <c r="B962" s="14"/>
      <c r="C962" s="6"/>
      <c r="D962" s="12"/>
      <c r="E962" s="13"/>
      <c r="F962" s="13"/>
      <c r="G962" s="13"/>
      <c r="H962" s="13"/>
      <c r="I962" s="12"/>
      <c r="J962" s="30"/>
      <c r="K962" s="2"/>
      <c r="L962" s="15"/>
      <c r="M962" s="11"/>
      <c r="N962" s="11"/>
      <c r="O962" s="15"/>
      <c r="P962" s="13"/>
      <c r="Q962" s="19"/>
      <c r="R962" s="13"/>
      <c r="S962" s="4"/>
      <c r="T962" s="30"/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</row>
    <row r="963" spans="1:130" x14ac:dyDescent="0.15">
      <c r="A963" s="36"/>
      <c r="B963" s="14"/>
      <c r="C963" s="6"/>
      <c r="D963" s="12"/>
      <c r="E963" s="13"/>
      <c r="F963" s="13"/>
      <c r="G963" s="13"/>
      <c r="H963" s="13"/>
      <c r="I963" s="12"/>
      <c r="J963" s="30"/>
      <c r="K963" s="2"/>
      <c r="L963" s="15"/>
      <c r="M963" s="11"/>
      <c r="N963" s="11"/>
      <c r="O963" s="15"/>
      <c r="P963" s="13"/>
      <c r="Q963" s="19"/>
      <c r="R963" s="13"/>
      <c r="S963" s="4"/>
      <c r="T963" s="30"/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</row>
    <row r="964" spans="1:130" x14ac:dyDescent="0.15">
      <c r="A964" s="36"/>
      <c r="B964" s="14"/>
      <c r="C964" s="6"/>
      <c r="D964" s="12"/>
      <c r="E964" s="13"/>
      <c r="F964" s="13"/>
      <c r="G964" s="13"/>
      <c r="H964" s="13"/>
      <c r="I964" s="12"/>
      <c r="J964" s="30"/>
      <c r="K964" s="2"/>
      <c r="L964" s="15"/>
      <c r="M964" s="11"/>
      <c r="N964" s="11"/>
      <c r="O964" s="15"/>
      <c r="P964" s="13"/>
      <c r="Q964" s="19"/>
      <c r="R964" s="13"/>
      <c r="S964" s="4"/>
      <c r="T964" s="30"/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</row>
    <row r="965" spans="1:130" x14ac:dyDescent="0.15">
      <c r="A965" s="36"/>
      <c r="B965" s="14"/>
      <c r="C965" s="6"/>
      <c r="D965" s="12"/>
      <c r="E965" s="13"/>
      <c r="F965" s="13"/>
      <c r="G965" s="13"/>
      <c r="H965" s="13"/>
      <c r="I965" s="12"/>
      <c r="J965" s="30"/>
      <c r="K965" s="2"/>
      <c r="L965" s="15"/>
      <c r="M965" s="11"/>
      <c r="N965" s="11"/>
      <c r="O965" s="15"/>
      <c r="P965" s="13"/>
      <c r="Q965" s="19"/>
      <c r="R965" s="13"/>
      <c r="S965" s="4"/>
      <c r="T965" s="30"/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</row>
    <row r="966" spans="1:130" x14ac:dyDescent="0.15">
      <c r="A966" s="36"/>
      <c r="B966" s="14"/>
      <c r="C966" s="6"/>
      <c r="D966" s="12"/>
      <c r="E966" s="13"/>
      <c r="F966" s="13"/>
      <c r="G966" s="13"/>
      <c r="H966" s="13"/>
      <c r="I966" s="12"/>
      <c r="J966" s="30"/>
      <c r="K966" s="2"/>
      <c r="L966" s="15"/>
      <c r="M966" s="11"/>
      <c r="N966" s="11"/>
      <c r="O966" s="15"/>
      <c r="P966" s="13"/>
      <c r="Q966" s="19"/>
      <c r="R966" s="13"/>
      <c r="S966" s="4"/>
      <c r="T966" s="30"/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</row>
    <row r="967" spans="1:130" x14ac:dyDescent="0.15">
      <c r="A967" s="36"/>
      <c r="B967" s="14"/>
      <c r="C967" s="6"/>
      <c r="D967" s="12"/>
      <c r="E967" s="13"/>
      <c r="F967" s="13"/>
      <c r="G967" s="13"/>
      <c r="H967" s="13"/>
      <c r="I967" s="12"/>
      <c r="J967" s="30"/>
      <c r="K967" s="2"/>
      <c r="L967" s="15"/>
      <c r="M967" s="11"/>
      <c r="N967" s="11"/>
      <c r="O967" s="15"/>
      <c r="P967" s="13"/>
      <c r="Q967" s="19"/>
      <c r="R967" s="13"/>
      <c r="S967" s="4"/>
      <c r="T967" s="30"/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</row>
    <row r="968" spans="1:130" x14ac:dyDescent="0.15">
      <c r="A968" s="36"/>
      <c r="B968" s="14"/>
      <c r="C968" s="6"/>
      <c r="D968" s="12"/>
      <c r="E968" s="13"/>
      <c r="F968" s="13"/>
      <c r="G968" s="13"/>
      <c r="H968" s="13"/>
      <c r="I968" s="12"/>
      <c r="J968" s="30"/>
      <c r="K968" s="2"/>
      <c r="L968" s="15"/>
      <c r="M968" s="11"/>
      <c r="N968" s="11"/>
      <c r="O968" s="15"/>
      <c r="P968" s="13"/>
      <c r="Q968" s="19"/>
      <c r="R968" s="13"/>
      <c r="S968" s="4"/>
      <c r="T968" s="30"/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</row>
    <row r="969" spans="1:130" x14ac:dyDescent="0.15">
      <c r="A969" s="36"/>
      <c r="B969" s="14"/>
      <c r="C969" s="6"/>
      <c r="D969" s="12"/>
      <c r="E969" s="13"/>
      <c r="F969" s="13"/>
      <c r="G969" s="13"/>
      <c r="H969" s="13"/>
      <c r="I969" s="12"/>
      <c r="J969" s="30"/>
      <c r="K969" s="2"/>
      <c r="L969" s="15"/>
      <c r="M969" s="11"/>
      <c r="N969" s="11"/>
      <c r="O969" s="15"/>
      <c r="P969" s="13"/>
      <c r="Q969" s="19"/>
      <c r="R969" s="13"/>
      <c r="S969" s="4"/>
      <c r="T969" s="30"/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</row>
    <row r="970" spans="1:130" x14ac:dyDescent="0.15">
      <c r="A970" s="36"/>
      <c r="B970" s="14"/>
      <c r="C970" s="6"/>
      <c r="D970" s="12"/>
      <c r="E970" s="13"/>
      <c r="F970" s="13"/>
      <c r="G970" s="13"/>
      <c r="H970" s="13"/>
      <c r="I970" s="12"/>
      <c r="J970" s="30"/>
      <c r="K970" s="2"/>
      <c r="L970" s="15"/>
      <c r="M970" s="11"/>
      <c r="N970" s="11"/>
      <c r="O970" s="15"/>
      <c r="P970" s="13"/>
      <c r="Q970" s="19"/>
      <c r="R970" s="13"/>
      <c r="S970" s="4"/>
      <c r="T970" s="30"/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</row>
    <row r="971" spans="1:130" x14ac:dyDescent="0.15">
      <c r="A971" s="36"/>
      <c r="B971" s="14"/>
      <c r="C971" s="6"/>
      <c r="D971" s="12"/>
      <c r="E971" s="13"/>
      <c r="F971" s="13"/>
      <c r="G971" s="13"/>
      <c r="H971" s="13"/>
      <c r="I971" s="12"/>
      <c r="J971" s="30"/>
      <c r="K971" s="2"/>
      <c r="L971" s="15"/>
      <c r="M971" s="11"/>
      <c r="N971" s="11"/>
      <c r="O971" s="15"/>
      <c r="P971" s="13"/>
      <c r="Q971" s="19"/>
      <c r="R971" s="13"/>
      <c r="S971" s="4"/>
      <c r="T971" s="30"/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</row>
    <row r="972" spans="1:130" x14ac:dyDescent="0.15">
      <c r="A972" s="36"/>
      <c r="B972" s="14"/>
      <c r="C972" s="6"/>
      <c r="D972" s="12"/>
      <c r="E972" s="13"/>
      <c r="F972" s="13"/>
      <c r="G972" s="13"/>
      <c r="H972" s="13"/>
      <c r="I972" s="12"/>
      <c r="J972" s="30"/>
      <c r="K972" s="2"/>
      <c r="L972" s="15"/>
      <c r="M972" s="11"/>
      <c r="N972" s="11"/>
      <c r="O972" s="15"/>
      <c r="P972" s="13"/>
      <c r="Q972" s="19"/>
      <c r="R972" s="13"/>
      <c r="S972" s="4"/>
      <c r="T972" s="30"/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</row>
    <row r="973" spans="1:130" x14ac:dyDescent="0.15">
      <c r="A973" s="36"/>
      <c r="B973" s="14"/>
      <c r="C973" s="6"/>
      <c r="D973" s="12"/>
      <c r="E973" s="13"/>
      <c r="F973" s="13"/>
      <c r="G973" s="13"/>
      <c r="H973" s="13"/>
      <c r="I973" s="12"/>
      <c r="J973" s="30"/>
      <c r="K973" s="2"/>
      <c r="L973" s="15"/>
      <c r="M973" s="11"/>
      <c r="N973" s="11"/>
      <c r="O973" s="15"/>
      <c r="P973" s="13"/>
      <c r="Q973" s="19"/>
      <c r="R973" s="13"/>
      <c r="S973" s="4"/>
      <c r="T973" s="30"/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</row>
    <row r="974" spans="1:130" x14ac:dyDescent="0.15">
      <c r="A974" s="36"/>
      <c r="B974" s="14"/>
      <c r="C974" s="6"/>
      <c r="D974" s="12"/>
      <c r="E974" s="13"/>
      <c r="F974" s="13"/>
      <c r="G974" s="13"/>
      <c r="H974" s="13"/>
      <c r="I974" s="12"/>
      <c r="J974" s="30"/>
      <c r="K974" s="2"/>
      <c r="L974" s="15"/>
      <c r="M974" s="11"/>
      <c r="N974" s="11"/>
      <c r="O974" s="15"/>
      <c r="P974" s="13"/>
      <c r="Q974" s="19"/>
      <c r="R974" s="13"/>
      <c r="S974" s="4"/>
      <c r="T974" s="30"/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</row>
    <row r="975" spans="1:130" x14ac:dyDescent="0.15">
      <c r="A975" s="36"/>
      <c r="B975" s="14"/>
      <c r="C975" s="6"/>
      <c r="D975" s="12"/>
      <c r="E975" s="13"/>
      <c r="F975" s="13"/>
      <c r="G975" s="13"/>
      <c r="H975" s="13"/>
      <c r="I975" s="12"/>
      <c r="J975" s="30"/>
      <c r="K975" s="2"/>
      <c r="L975" s="15"/>
      <c r="M975" s="11"/>
      <c r="N975" s="11"/>
      <c r="O975" s="15"/>
      <c r="P975" s="13"/>
      <c r="Q975" s="19"/>
      <c r="R975" s="13"/>
      <c r="S975" s="4"/>
      <c r="T975" s="30"/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</row>
    <row r="976" spans="1:130" x14ac:dyDescent="0.15">
      <c r="A976" s="36"/>
      <c r="B976" s="14"/>
      <c r="C976" s="6"/>
      <c r="D976" s="12"/>
      <c r="E976" s="13"/>
      <c r="F976" s="13"/>
      <c r="G976" s="13"/>
      <c r="H976" s="13"/>
      <c r="I976" s="12"/>
      <c r="J976" s="30"/>
      <c r="K976" s="2"/>
      <c r="L976" s="15"/>
      <c r="M976" s="11"/>
      <c r="N976" s="11"/>
      <c r="O976" s="15"/>
      <c r="P976" s="13"/>
      <c r="Q976" s="19"/>
      <c r="R976" s="13"/>
      <c r="S976" s="4"/>
      <c r="T976" s="30"/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</row>
    <row r="977" spans="1:130" x14ac:dyDescent="0.15">
      <c r="A977" s="36"/>
      <c r="B977" s="14"/>
      <c r="C977" s="6"/>
      <c r="D977" s="12"/>
      <c r="E977" s="13"/>
      <c r="F977" s="13"/>
      <c r="G977" s="13"/>
      <c r="H977" s="13"/>
      <c r="I977" s="12"/>
      <c r="J977" s="30"/>
      <c r="K977" s="2"/>
      <c r="L977" s="15"/>
      <c r="M977" s="11"/>
      <c r="N977" s="11"/>
      <c r="O977" s="15"/>
      <c r="P977" s="13"/>
      <c r="Q977" s="19"/>
      <c r="R977" s="13"/>
      <c r="S977" s="4"/>
      <c r="T977" s="30"/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</row>
    <row r="978" spans="1:130" x14ac:dyDescent="0.15">
      <c r="A978" s="36"/>
      <c r="B978" s="14"/>
      <c r="C978" s="6"/>
      <c r="D978" s="12"/>
      <c r="E978" s="13"/>
      <c r="F978" s="13"/>
      <c r="G978" s="13"/>
      <c r="H978" s="13"/>
      <c r="I978" s="12"/>
      <c r="J978" s="30"/>
      <c r="K978" s="2"/>
      <c r="L978" s="15"/>
      <c r="M978" s="11"/>
      <c r="N978" s="11"/>
      <c r="O978" s="15"/>
      <c r="P978" s="13"/>
      <c r="Q978" s="19"/>
      <c r="R978" s="13"/>
      <c r="S978" s="4"/>
      <c r="T978" s="30"/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</row>
    <row r="979" spans="1:130" x14ac:dyDescent="0.15">
      <c r="A979" s="36"/>
      <c r="B979" s="14"/>
      <c r="C979" s="6"/>
      <c r="D979" s="12"/>
      <c r="E979" s="13"/>
      <c r="F979" s="13"/>
      <c r="G979" s="13"/>
      <c r="H979" s="13"/>
      <c r="I979" s="12"/>
      <c r="J979" s="30"/>
      <c r="K979" s="2"/>
      <c r="L979" s="15"/>
      <c r="M979" s="11"/>
      <c r="N979" s="11"/>
      <c r="O979" s="15"/>
      <c r="P979" s="13"/>
      <c r="Q979" s="19"/>
      <c r="R979" s="13"/>
      <c r="S979" s="4"/>
      <c r="T979" s="30"/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</row>
    <row r="980" spans="1:130" x14ac:dyDescent="0.15">
      <c r="A980" s="36"/>
      <c r="B980" s="14"/>
      <c r="C980" s="6"/>
      <c r="D980" s="12"/>
      <c r="E980" s="13"/>
      <c r="F980" s="13"/>
      <c r="G980" s="13"/>
      <c r="H980" s="13"/>
      <c r="I980" s="12"/>
      <c r="J980" s="30"/>
      <c r="K980" s="2"/>
      <c r="L980" s="15"/>
      <c r="M980" s="11"/>
      <c r="N980" s="11"/>
      <c r="O980" s="15"/>
      <c r="P980" s="13"/>
      <c r="Q980" s="19"/>
      <c r="R980" s="13"/>
      <c r="S980" s="4"/>
      <c r="T980" s="30"/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</row>
    <row r="981" spans="1:130" x14ac:dyDescent="0.15">
      <c r="A981" s="36"/>
      <c r="B981" s="14"/>
      <c r="C981" s="6"/>
      <c r="D981" s="12"/>
      <c r="E981" s="13"/>
      <c r="F981" s="13"/>
      <c r="G981" s="13"/>
      <c r="H981" s="13"/>
      <c r="I981" s="12"/>
      <c r="J981" s="30"/>
      <c r="K981" s="2"/>
      <c r="L981" s="15"/>
      <c r="M981" s="11"/>
      <c r="N981" s="11"/>
      <c r="O981" s="15"/>
      <c r="P981" s="13"/>
      <c r="Q981" s="19"/>
      <c r="R981" s="13"/>
      <c r="S981" s="4"/>
      <c r="T981" s="30"/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</row>
    <row r="982" spans="1:130" x14ac:dyDescent="0.15">
      <c r="A982" s="36"/>
      <c r="B982" s="14"/>
      <c r="C982" s="6"/>
      <c r="D982" s="12"/>
      <c r="E982" s="13"/>
      <c r="F982" s="13"/>
      <c r="G982" s="13"/>
      <c r="H982" s="13"/>
      <c r="I982" s="12"/>
      <c r="J982" s="30"/>
      <c r="K982" s="2"/>
      <c r="L982" s="15"/>
      <c r="M982" s="11"/>
      <c r="N982" s="11"/>
      <c r="O982" s="15"/>
      <c r="P982" s="13"/>
      <c r="Q982" s="19"/>
      <c r="R982" s="13"/>
      <c r="S982" s="4"/>
      <c r="T982" s="30"/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</row>
    <row r="983" spans="1:130" x14ac:dyDescent="0.15">
      <c r="A983" s="36"/>
      <c r="B983" s="14"/>
      <c r="C983" s="6"/>
      <c r="D983" s="12"/>
      <c r="E983" s="13"/>
      <c r="F983" s="13"/>
      <c r="G983" s="13"/>
      <c r="H983" s="13"/>
      <c r="I983" s="12"/>
      <c r="J983" s="30"/>
      <c r="K983" s="2"/>
      <c r="L983" s="15"/>
      <c r="M983" s="11"/>
      <c r="N983" s="11"/>
      <c r="O983" s="15"/>
      <c r="P983" s="13"/>
      <c r="Q983" s="19"/>
      <c r="R983" s="13"/>
      <c r="S983" s="4"/>
      <c r="T983" s="30"/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</row>
    <row r="984" spans="1:130" x14ac:dyDescent="0.15">
      <c r="A984" s="36"/>
      <c r="B984" s="14"/>
      <c r="C984" s="6"/>
      <c r="D984" s="12"/>
      <c r="E984" s="13"/>
      <c r="F984" s="13"/>
      <c r="G984" s="13"/>
      <c r="H984" s="13"/>
      <c r="I984" s="12"/>
      <c r="J984" s="30"/>
      <c r="K984" s="2"/>
      <c r="L984" s="15"/>
      <c r="M984" s="11"/>
      <c r="N984" s="11"/>
      <c r="O984" s="15"/>
      <c r="P984" s="13"/>
      <c r="Q984" s="19"/>
      <c r="R984" s="13"/>
      <c r="S984" s="4"/>
      <c r="T984" s="30"/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</row>
    <row r="985" spans="1:130" x14ac:dyDescent="0.15">
      <c r="A985" s="36"/>
      <c r="B985" s="14"/>
      <c r="C985" s="6"/>
      <c r="D985" s="12"/>
      <c r="E985" s="13"/>
      <c r="F985" s="13"/>
      <c r="G985" s="13"/>
      <c r="H985" s="13"/>
      <c r="I985" s="12"/>
      <c r="J985" s="30"/>
      <c r="K985" s="2"/>
      <c r="L985" s="15"/>
      <c r="M985" s="11"/>
      <c r="N985" s="11"/>
      <c r="O985" s="15"/>
      <c r="P985" s="13"/>
      <c r="Q985" s="19"/>
      <c r="R985" s="13"/>
      <c r="S985" s="4"/>
      <c r="T985" s="30"/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</row>
    <row r="986" spans="1:130" x14ac:dyDescent="0.15">
      <c r="A986" s="36"/>
      <c r="B986" s="14"/>
      <c r="C986" s="6"/>
      <c r="D986" s="12"/>
      <c r="E986" s="13"/>
      <c r="F986" s="13"/>
      <c r="G986" s="13"/>
      <c r="H986" s="13"/>
      <c r="I986" s="12"/>
      <c r="J986" s="30"/>
      <c r="K986" s="2"/>
      <c r="L986" s="15"/>
      <c r="M986" s="11"/>
      <c r="N986" s="11"/>
      <c r="O986" s="15"/>
      <c r="P986" s="13"/>
      <c r="Q986" s="19"/>
      <c r="R986" s="13"/>
      <c r="S986" s="4"/>
      <c r="T986" s="30"/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</row>
    <row r="987" spans="1:130" x14ac:dyDescent="0.15">
      <c r="A987" s="36"/>
      <c r="B987" s="14"/>
      <c r="C987" s="6"/>
      <c r="D987" s="12"/>
      <c r="E987" s="13"/>
      <c r="F987" s="13"/>
      <c r="G987" s="13"/>
      <c r="H987" s="13"/>
      <c r="I987" s="12"/>
      <c r="J987" s="30"/>
      <c r="K987" s="2"/>
      <c r="L987" s="15"/>
      <c r="M987" s="11"/>
      <c r="N987" s="11"/>
      <c r="O987" s="15"/>
      <c r="P987" s="13"/>
      <c r="Q987" s="19"/>
      <c r="R987" s="13"/>
      <c r="S987" s="4"/>
      <c r="T987" s="30"/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</row>
    <row r="988" spans="1:130" x14ac:dyDescent="0.15">
      <c r="A988" s="36"/>
      <c r="B988" s="14"/>
      <c r="C988" s="6"/>
      <c r="D988" s="12"/>
      <c r="E988" s="13"/>
      <c r="F988" s="13"/>
      <c r="G988" s="13"/>
      <c r="H988" s="13"/>
      <c r="I988" s="12"/>
      <c r="J988" s="30"/>
      <c r="K988" s="2"/>
      <c r="L988" s="15"/>
      <c r="M988" s="11"/>
      <c r="N988" s="11"/>
      <c r="O988" s="15"/>
      <c r="P988" s="13"/>
      <c r="Q988" s="19"/>
      <c r="R988" s="13"/>
      <c r="S988" s="4"/>
      <c r="T988" s="30"/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</row>
    <row r="989" spans="1:130" x14ac:dyDescent="0.15">
      <c r="A989" s="36"/>
      <c r="B989" s="14"/>
      <c r="C989" s="6"/>
      <c r="D989" s="12"/>
      <c r="E989" s="13"/>
      <c r="F989" s="13"/>
      <c r="G989" s="13"/>
      <c r="H989" s="13"/>
      <c r="I989" s="12"/>
      <c r="J989" s="30"/>
      <c r="K989" s="2"/>
      <c r="L989" s="15"/>
      <c r="M989" s="11"/>
      <c r="N989" s="11"/>
      <c r="O989" s="15"/>
      <c r="P989" s="13"/>
      <c r="Q989" s="19"/>
      <c r="R989" s="13"/>
      <c r="S989" s="4"/>
      <c r="T989" s="30"/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</row>
    <row r="990" spans="1:130" x14ac:dyDescent="0.15">
      <c r="A990" s="36"/>
      <c r="B990" s="14"/>
      <c r="C990" s="6"/>
      <c r="D990" s="12"/>
      <c r="E990" s="13"/>
      <c r="F990" s="13"/>
      <c r="G990" s="13"/>
      <c r="H990" s="13"/>
      <c r="I990" s="12"/>
      <c r="J990" s="30"/>
      <c r="K990" s="2"/>
      <c r="L990" s="15"/>
      <c r="M990" s="11"/>
      <c r="N990" s="11"/>
      <c r="O990" s="15"/>
      <c r="P990" s="13"/>
      <c r="Q990" s="19"/>
      <c r="R990" s="13"/>
      <c r="S990" s="4"/>
      <c r="T990" s="30"/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</row>
    <row r="991" spans="1:130" x14ac:dyDescent="0.15">
      <c r="A991" s="36"/>
      <c r="B991" s="14"/>
      <c r="C991" s="6"/>
      <c r="D991" s="12"/>
      <c r="E991" s="13"/>
      <c r="F991" s="13"/>
      <c r="G991" s="13"/>
      <c r="H991" s="13"/>
      <c r="I991" s="12"/>
      <c r="J991" s="30"/>
      <c r="K991" s="2"/>
      <c r="L991" s="15"/>
      <c r="M991" s="11"/>
      <c r="N991" s="11"/>
      <c r="O991" s="15"/>
      <c r="P991" s="13"/>
      <c r="Q991" s="19"/>
      <c r="R991" s="13"/>
      <c r="S991" s="4"/>
      <c r="T991" s="30"/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</row>
    <row r="992" spans="1:130" x14ac:dyDescent="0.15">
      <c r="A992" s="36"/>
      <c r="B992" s="14"/>
      <c r="C992" s="6"/>
      <c r="D992" s="12"/>
      <c r="E992" s="13"/>
      <c r="F992" s="13"/>
      <c r="G992" s="13"/>
      <c r="H992" s="13"/>
      <c r="I992" s="12"/>
      <c r="J992" s="30"/>
      <c r="K992" s="2"/>
      <c r="L992" s="15"/>
      <c r="M992" s="11"/>
      <c r="N992" s="11"/>
      <c r="O992" s="15"/>
      <c r="P992" s="13"/>
      <c r="Q992" s="19"/>
      <c r="R992" s="13"/>
      <c r="S992" s="4"/>
      <c r="T992" s="30"/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</row>
    <row r="993" spans="1:130" x14ac:dyDescent="0.15">
      <c r="A993" s="36"/>
      <c r="B993" s="14"/>
      <c r="C993" s="6"/>
      <c r="D993" s="12"/>
      <c r="E993" s="13"/>
      <c r="F993" s="13"/>
      <c r="G993" s="13"/>
      <c r="H993" s="13"/>
      <c r="I993" s="12"/>
      <c r="J993" s="30"/>
      <c r="K993" s="2"/>
      <c r="L993" s="15"/>
      <c r="M993" s="11"/>
      <c r="N993" s="11"/>
      <c r="O993" s="15"/>
      <c r="P993" s="13"/>
      <c r="Q993" s="19"/>
      <c r="R993" s="13"/>
      <c r="S993" s="4"/>
      <c r="T993" s="30"/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</row>
    <row r="994" spans="1:130" x14ac:dyDescent="0.15">
      <c r="A994" s="36"/>
      <c r="B994" s="14"/>
      <c r="C994" s="6"/>
      <c r="D994" s="12"/>
      <c r="E994" s="13"/>
      <c r="F994" s="13"/>
      <c r="G994" s="13"/>
      <c r="H994" s="13"/>
      <c r="I994" s="12"/>
      <c r="J994" s="30"/>
      <c r="K994" s="2"/>
      <c r="L994" s="15"/>
      <c r="M994" s="11"/>
      <c r="N994" s="11"/>
      <c r="O994" s="15"/>
      <c r="P994" s="13"/>
      <c r="Q994" s="19"/>
      <c r="R994" s="13"/>
      <c r="S994" s="4"/>
      <c r="T994" s="30"/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</row>
    <row r="995" spans="1:130" x14ac:dyDescent="0.15">
      <c r="A995" s="36"/>
      <c r="B995" s="14"/>
      <c r="C995" s="6"/>
      <c r="D995" s="12"/>
      <c r="E995" s="13"/>
      <c r="F995" s="13"/>
      <c r="G995" s="13"/>
      <c r="H995" s="13"/>
      <c r="I995" s="12"/>
      <c r="J995" s="30"/>
      <c r="K995" s="2"/>
      <c r="L995" s="15"/>
      <c r="M995" s="11"/>
      <c r="N995" s="11"/>
      <c r="O995" s="15"/>
      <c r="P995" s="13"/>
      <c r="Q995" s="19"/>
      <c r="R995" s="13"/>
      <c r="S995" s="4"/>
      <c r="T995" s="30"/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</row>
    <row r="996" spans="1:130" x14ac:dyDescent="0.15">
      <c r="A996" s="36"/>
      <c r="B996" s="14"/>
      <c r="C996" s="6"/>
      <c r="D996" s="12"/>
      <c r="E996" s="13"/>
      <c r="F996" s="13"/>
      <c r="G996" s="13"/>
      <c r="H996" s="13"/>
      <c r="I996" s="12"/>
      <c r="J996" s="30"/>
      <c r="K996" s="2"/>
      <c r="L996" s="15"/>
      <c r="M996" s="11"/>
      <c r="N996" s="11"/>
      <c r="O996" s="15"/>
      <c r="P996" s="13"/>
      <c r="Q996" s="19"/>
      <c r="R996" s="13"/>
      <c r="S996" s="4"/>
      <c r="T996" s="30"/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</row>
    <row r="997" spans="1:130" x14ac:dyDescent="0.15">
      <c r="A997" s="36"/>
      <c r="B997" s="14"/>
      <c r="C997" s="6"/>
      <c r="D997" s="12"/>
      <c r="E997" s="13"/>
      <c r="F997" s="13"/>
      <c r="G997" s="13"/>
      <c r="H997" s="13"/>
      <c r="I997" s="12"/>
      <c r="J997" s="30"/>
      <c r="K997" s="2"/>
      <c r="L997" s="15"/>
      <c r="M997" s="11"/>
      <c r="N997" s="11"/>
      <c r="O997" s="15"/>
      <c r="P997" s="13"/>
      <c r="Q997" s="19"/>
      <c r="R997" s="13"/>
      <c r="S997" s="4"/>
      <c r="T997" s="30"/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</row>
    <row r="998" spans="1:130" x14ac:dyDescent="0.15">
      <c r="A998" s="36"/>
      <c r="B998" s="14"/>
      <c r="C998" s="6"/>
      <c r="D998" s="12"/>
      <c r="E998" s="13"/>
      <c r="F998" s="13"/>
      <c r="G998" s="13"/>
      <c r="H998" s="13"/>
      <c r="I998" s="12"/>
      <c r="J998" s="30"/>
      <c r="K998" s="2"/>
      <c r="L998" s="15"/>
      <c r="M998" s="11"/>
      <c r="N998" s="11"/>
      <c r="O998" s="15"/>
      <c r="P998" s="13"/>
      <c r="Q998" s="19"/>
      <c r="R998" s="13"/>
      <c r="S998" s="4"/>
      <c r="T998" s="30"/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</row>
    <row r="999" spans="1:130" x14ac:dyDescent="0.15">
      <c r="A999" s="36"/>
      <c r="B999" s="14"/>
      <c r="C999" s="6"/>
      <c r="D999" s="12"/>
      <c r="E999" s="13"/>
      <c r="F999" s="13"/>
      <c r="G999" s="13"/>
      <c r="H999" s="13"/>
      <c r="I999" s="12"/>
      <c r="J999" s="30"/>
      <c r="K999" s="2"/>
      <c r="L999" s="15"/>
      <c r="M999" s="11"/>
      <c r="N999" s="11"/>
      <c r="O999" s="15"/>
      <c r="P999" s="13"/>
      <c r="Q999" s="19"/>
      <c r="R999" s="13"/>
      <c r="S999" s="4"/>
      <c r="T999" s="30"/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</row>
    <row r="1000" spans="1:130" x14ac:dyDescent="0.15">
      <c r="A1000" s="36"/>
      <c r="B1000" s="14"/>
      <c r="C1000" s="6"/>
      <c r="D1000" s="12"/>
      <c r="E1000" s="13"/>
      <c r="F1000" s="13"/>
      <c r="G1000" s="13"/>
      <c r="H1000" s="13"/>
      <c r="I1000" s="12"/>
      <c r="J1000" s="30"/>
      <c r="K1000" s="2"/>
      <c r="L1000" s="15"/>
      <c r="M1000" s="11"/>
      <c r="N1000" s="11"/>
      <c r="O1000" s="15"/>
      <c r="P1000" s="13"/>
      <c r="Q1000" s="19"/>
      <c r="R1000" s="13"/>
      <c r="S1000" s="4"/>
      <c r="T1000" s="30"/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</row>
    <row r="1001" spans="1:130" x14ac:dyDescent="0.15">
      <c r="A1001" s="36"/>
      <c r="B1001" s="14"/>
      <c r="C1001" s="6"/>
      <c r="D1001" s="12"/>
      <c r="E1001" s="13"/>
      <c r="F1001" s="13"/>
      <c r="G1001" s="13"/>
      <c r="H1001" s="13"/>
      <c r="I1001" s="12"/>
      <c r="J1001" s="30"/>
      <c r="K1001" s="2"/>
      <c r="L1001" s="15"/>
      <c r="M1001" s="11"/>
      <c r="N1001" s="11"/>
      <c r="O1001" s="15"/>
      <c r="P1001" s="13"/>
      <c r="Q1001" s="19"/>
      <c r="R1001" s="13"/>
      <c r="S1001" s="4"/>
      <c r="T1001" s="30"/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</row>
    <row r="1002" spans="1:130" x14ac:dyDescent="0.15">
      <c r="A1002" s="36"/>
      <c r="B1002" s="14"/>
      <c r="C1002" s="6"/>
      <c r="D1002" s="12"/>
      <c r="E1002" s="13"/>
      <c r="F1002" s="13"/>
      <c r="G1002" s="13"/>
      <c r="H1002" s="13"/>
      <c r="I1002" s="12"/>
      <c r="J1002" s="30"/>
      <c r="K1002" s="2"/>
      <c r="L1002" s="15"/>
      <c r="M1002" s="11"/>
      <c r="N1002" s="11"/>
      <c r="O1002" s="15"/>
      <c r="P1002" s="13"/>
      <c r="Q1002" s="19"/>
      <c r="R1002" s="13"/>
      <c r="S1002" s="4"/>
      <c r="T1002" s="30"/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</row>
    <row r="1003" spans="1:130" x14ac:dyDescent="0.15">
      <c r="A1003" s="36"/>
      <c r="B1003" s="14"/>
      <c r="C1003" s="6"/>
      <c r="D1003" s="12"/>
      <c r="E1003" s="13"/>
      <c r="F1003" s="13"/>
      <c r="G1003" s="13"/>
      <c r="H1003" s="13"/>
      <c r="I1003" s="12"/>
      <c r="J1003" s="30"/>
      <c r="K1003" s="2"/>
      <c r="L1003" s="15"/>
      <c r="M1003" s="11"/>
      <c r="N1003" s="11"/>
      <c r="O1003" s="15"/>
      <c r="P1003" s="13"/>
      <c r="Q1003" s="19"/>
      <c r="R1003" s="13"/>
      <c r="S1003" s="4"/>
      <c r="T1003" s="30"/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</row>
    <row r="1004" spans="1:130" x14ac:dyDescent="0.15">
      <c r="A1004" s="36"/>
      <c r="B1004" s="14"/>
      <c r="C1004" s="6"/>
      <c r="D1004" s="12"/>
      <c r="E1004" s="13"/>
      <c r="F1004" s="13"/>
      <c r="G1004" s="13"/>
      <c r="H1004" s="13"/>
      <c r="I1004" s="12"/>
      <c r="J1004" s="30"/>
      <c r="K1004" s="2"/>
      <c r="L1004" s="15"/>
      <c r="M1004" s="11"/>
      <c r="N1004" s="11"/>
      <c r="O1004" s="15"/>
      <c r="P1004" s="13"/>
      <c r="Q1004" s="19"/>
      <c r="R1004" s="13"/>
      <c r="S1004" s="4"/>
      <c r="T1004" s="30"/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</row>
    <row r="1005" spans="1:130" x14ac:dyDescent="0.15">
      <c r="A1005" s="36"/>
      <c r="B1005" s="14"/>
      <c r="C1005" s="6"/>
      <c r="D1005" s="12"/>
      <c r="E1005" s="13"/>
      <c r="F1005" s="13"/>
      <c r="G1005" s="13"/>
      <c r="H1005" s="13"/>
      <c r="I1005" s="12"/>
      <c r="J1005" s="30"/>
      <c r="K1005" s="2"/>
      <c r="L1005" s="15"/>
      <c r="M1005" s="11"/>
      <c r="N1005" s="11"/>
      <c r="O1005" s="15"/>
      <c r="P1005" s="13"/>
      <c r="Q1005" s="19"/>
      <c r="R1005" s="13"/>
      <c r="S1005" s="4"/>
      <c r="T1005" s="30"/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</row>
    <row r="1006" spans="1:130" x14ac:dyDescent="0.15">
      <c r="A1006" s="36"/>
      <c r="B1006" s="14"/>
      <c r="C1006" s="6"/>
      <c r="D1006" s="12"/>
      <c r="E1006" s="13"/>
      <c r="F1006" s="13"/>
      <c r="G1006" s="13"/>
      <c r="H1006" s="13"/>
      <c r="I1006" s="12"/>
      <c r="J1006" s="30"/>
      <c r="K1006" s="2"/>
      <c r="L1006" s="15"/>
      <c r="M1006" s="11"/>
      <c r="N1006" s="11"/>
      <c r="O1006" s="15"/>
      <c r="P1006" s="13"/>
      <c r="Q1006" s="19"/>
      <c r="R1006" s="13"/>
      <c r="S1006" s="4"/>
      <c r="T1006" s="30"/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</row>
    <row r="1007" spans="1:130" x14ac:dyDescent="0.15">
      <c r="A1007" s="36"/>
      <c r="B1007" s="14"/>
      <c r="C1007" s="6"/>
      <c r="D1007" s="12"/>
      <c r="E1007" s="13"/>
      <c r="F1007" s="13"/>
      <c r="G1007" s="13"/>
      <c r="H1007" s="13"/>
      <c r="I1007" s="12"/>
      <c r="J1007" s="30"/>
      <c r="K1007" s="2"/>
      <c r="L1007" s="15"/>
      <c r="M1007" s="11"/>
      <c r="N1007" s="11"/>
      <c r="O1007" s="15"/>
      <c r="P1007" s="13"/>
      <c r="Q1007" s="19"/>
      <c r="R1007" s="13"/>
      <c r="S1007" s="4"/>
      <c r="T1007" s="30"/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</row>
    <row r="1008" spans="1:130" x14ac:dyDescent="0.15">
      <c r="A1008" s="36"/>
      <c r="B1008" s="14"/>
      <c r="C1008" s="6"/>
      <c r="D1008" s="12"/>
      <c r="E1008" s="13"/>
      <c r="F1008" s="13"/>
      <c r="G1008" s="13"/>
      <c r="H1008" s="13"/>
      <c r="I1008" s="12"/>
      <c r="J1008" s="30"/>
      <c r="K1008" s="2"/>
      <c r="L1008" s="15"/>
      <c r="M1008" s="11"/>
      <c r="N1008" s="11"/>
      <c r="O1008" s="15"/>
      <c r="P1008" s="13"/>
      <c r="Q1008" s="19"/>
      <c r="R1008" s="13"/>
      <c r="S1008" s="4"/>
      <c r="T1008" s="30"/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</row>
    <row r="1009" spans="1:130" x14ac:dyDescent="0.15">
      <c r="A1009" s="36"/>
      <c r="B1009" s="14"/>
      <c r="C1009" s="6"/>
      <c r="D1009" s="12"/>
      <c r="E1009" s="13"/>
      <c r="F1009" s="13"/>
      <c r="G1009" s="13"/>
      <c r="H1009" s="13"/>
      <c r="I1009" s="12"/>
      <c r="J1009" s="30"/>
      <c r="K1009" s="2"/>
      <c r="L1009" s="15"/>
      <c r="M1009" s="11"/>
      <c r="N1009" s="11"/>
      <c r="O1009" s="15"/>
      <c r="P1009" s="13"/>
      <c r="Q1009" s="19"/>
      <c r="R1009" s="13"/>
      <c r="S1009" s="4"/>
      <c r="T1009" s="30"/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</row>
    <row r="1010" spans="1:130" x14ac:dyDescent="0.15">
      <c r="A1010" s="36"/>
      <c r="B1010" s="14"/>
      <c r="C1010" s="6"/>
      <c r="D1010" s="12"/>
      <c r="E1010" s="13"/>
      <c r="F1010" s="13"/>
      <c r="G1010" s="13"/>
      <c r="H1010" s="13"/>
      <c r="I1010" s="12"/>
      <c r="J1010" s="30"/>
      <c r="K1010" s="2"/>
      <c r="L1010" s="15"/>
      <c r="M1010" s="11"/>
      <c r="N1010" s="11"/>
      <c r="O1010" s="15"/>
      <c r="P1010" s="13"/>
      <c r="Q1010" s="19"/>
      <c r="R1010" s="13"/>
      <c r="S1010" s="4"/>
      <c r="T1010" s="30"/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</row>
    <row r="1011" spans="1:130" x14ac:dyDescent="0.15">
      <c r="A1011" s="36"/>
      <c r="B1011" s="14"/>
      <c r="C1011" s="6"/>
      <c r="D1011" s="12"/>
      <c r="E1011" s="13"/>
      <c r="F1011" s="13"/>
      <c r="G1011" s="13"/>
      <c r="H1011" s="13"/>
      <c r="I1011" s="12"/>
      <c r="J1011" s="30"/>
      <c r="K1011" s="2"/>
      <c r="L1011" s="15"/>
      <c r="M1011" s="11"/>
      <c r="N1011" s="11"/>
      <c r="O1011" s="15"/>
      <c r="P1011" s="13"/>
      <c r="Q1011" s="19"/>
      <c r="R1011" s="13"/>
      <c r="S1011" s="4"/>
      <c r="T1011" s="30"/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</row>
    <row r="1012" spans="1:130" x14ac:dyDescent="0.15">
      <c r="A1012" s="36"/>
      <c r="B1012" s="14"/>
      <c r="C1012" s="6"/>
      <c r="D1012" s="12"/>
      <c r="E1012" s="13"/>
      <c r="F1012" s="13"/>
      <c r="G1012" s="13"/>
      <c r="H1012" s="13"/>
      <c r="I1012" s="12"/>
      <c r="J1012" s="30"/>
      <c r="K1012" s="2"/>
      <c r="L1012" s="15"/>
      <c r="M1012" s="11"/>
      <c r="N1012" s="11"/>
      <c r="O1012" s="15"/>
      <c r="P1012" s="13"/>
      <c r="Q1012" s="19"/>
      <c r="R1012" s="13"/>
      <c r="S1012" s="4"/>
      <c r="T1012" s="30"/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</row>
    <row r="1013" spans="1:130" x14ac:dyDescent="0.15">
      <c r="A1013" s="36"/>
      <c r="B1013" s="14"/>
      <c r="C1013" s="6"/>
      <c r="D1013" s="12"/>
      <c r="E1013" s="13"/>
      <c r="F1013" s="13"/>
      <c r="G1013" s="13"/>
      <c r="H1013" s="13"/>
      <c r="I1013" s="12"/>
      <c r="J1013" s="30"/>
      <c r="K1013" s="2"/>
      <c r="L1013" s="15"/>
      <c r="M1013" s="11"/>
      <c r="N1013" s="11"/>
      <c r="O1013" s="15"/>
      <c r="P1013" s="13"/>
      <c r="Q1013" s="19"/>
      <c r="R1013" s="13"/>
      <c r="S1013" s="4"/>
      <c r="T1013" s="30"/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</row>
    <row r="1014" spans="1:130" x14ac:dyDescent="0.15">
      <c r="A1014" s="36"/>
      <c r="B1014" s="14"/>
      <c r="C1014" s="6"/>
      <c r="D1014" s="12"/>
      <c r="E1014" s="13"/>
      <c r="F1014" s="13"/>
      <c r="G1014" s="13"/>
      <c r="H1014" s="13"/>
      <c r="I1014" s="12"/>
      <c r="J1014" s="30"/>
      <c r="K1014" s="2"/>
      <c r="L1014" s="15"/>
      <c r="M1014" s="11"/>
      <c r="N1014" s="11"/>
      <c r="O1014" s="15"/>
      <c r="P1014" s="13"/>
      <c r="Q1014" s="19"/>
      <c r="R1014" s="13"/>
      <c r="S1014" s="4"/>
      <c r="T1014" s="30"/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</row>
    <row r="1015" spans="1:130" x14ac:dyDescent="0.15">
      <c r="A1015" s="36"/>
      <c r="B1015" s="14"/>
      <c r="C1015" s="6"/>
      <c r="D1015" s="12"/>
      <c r="E1015" s="13"/>
      <c r="F1015" s="13"/>
      <c r="G1015" s="13"/>
      <c r="H1015" s="13"/>
      <c r="I1015" s="12"/>
      <c r="J1015" s="30"/>
      <c r="K1015" s="2"/>
      <c r="L1015" s="15"/>
      <c r="M1015" s="11"/>
      <c r="N1015" s="11"/>
      <c r="O1015" s="15"/>
      <c r="P1015" s="13"/>
      <c r="Q1015" s="19"/>
      <c r="R1015" s="13"/>
      <c r="S1015" s="4"/>
      <c r="T1015" s="30"/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</row>
    <row r="1016" spans="1:130" x14ac:dyDescent="0.15">
      <c r="A1016" s="36"/>
      <c r="B1016" s="14"/>
      <c r="C1016" s="6"/>
      <c r="D1016" s="12"/>
      <c r="E1016" s="13"/>
      <c r="F1016" s="13"/>
      <c r="G1016" s="13"/>
      <c r="H1016" s="13"/>
      <c r="I1016" s="12"/>
      <c r="J1016" s="30"/>
      <c r="K1016" s="2"/>
      <c r="L1016" s="15"/>
      <c r="M1016" s="11"/>
      <c r="N1016" s="11"/>
      <c r="O1016" s="15"/>
      <c r="P1016" s="13"/>
      <c r="Q1016" s="19"/>
      <c r="R1016" s="13"/>
      <c r="S1016" s="4"/>
      <c r="T1016" s="30"/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</row>
    <row r="1017" spans="1:130" x14ac:dyDescent="0.15">
      <c r="A1017" s="36"/>
      <c r="B1017" s="14"/>
      <c r="C1017" s="6"/>
      <c r="D1017" s="12"/>
      <c r="E1017" s="13"/>
      <c r="F1017" s="13"/>
      <c r="G1017" s="13"/>
      <c r="H1017" s="13"/>
      <c r="I1017" s="12"/>
      <c r="J1017" s="30"/>
      <c r="K1017" s="2"/>
      <c r="L1017" s="15"/>
      <c r="M1017" s="11"/>
      <c r="N1017" s="11"/>
      <c r="O1017" s="15"/>
      <c r="P1017" s="13"/>
      <c r="Q1017" s="19"/>
      <c r="R1017" s="13"/>
      <c r="S1017" s="4"/>
      <c r="T1017" s="30"/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</row>
    <row r="1018" spans="1:130" x14ac:dyDescent="0.15">
      <c r="A1018" s="36"/>
      <c r="B1018" s="14"/>
      <c r="C1018" s="6"/>
      <c r="D1018" s="12"/>
      <c r="E1018" s="13"/>
      <c r="F1018" s="13"/>
      <c r="G1018" s="13"/>
      <c r="H1018" s="13"/>
      <c r="I1018" s="12"/>
      <c r="J1018" s="30"/>
      <c r="K1018" s="2"/>
      <c r="L1018" s="15"/>
      <c r="M1018" s="11"/>
      <c r="N1018" s="11"/>
      <c r="O1018" s="15"/>
      <c r="P1018" s="13"/>
      <c r="Q1018" s="19"/>
      <c r="R1018" s="13"/>
      <c r="S1018" s="4"/>
      <c r="T1018" s="30"/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</row>
    <row r="1019" spans="1:130" x14ac:dyDescent="0.15">
      <c r="A1019" s="36"/>
      <c r="B1019" s="14"/>
      <c r="C1019" s="6"/>
      <c r="D1019" s="12"/>
      <c r="E1019" s="13"/>
      <c r="F1019" s="13"/>
      <c r="G1019" s="13"/>
      <c r="H1019" s="13"/>
      <c r="I1019" s="12"/>
      <c r="J1019" s="30"/>
      <c r="K1019" s="2"/>
      <c r="L1019" s="15"/>
      <c r="M1019" s="11"/>
      <c r="N1019" s="11"/>
      <c r="O1019" s="15"/>
      <c r="P1019" s="13"/>
      <c r="Q1019" s="19"/>
      <c r="R1019" s="13"/>
      <c r="S1019" s="4"/>
      <c r="T1019" s="30"/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</row>
    <row r="1020" spans="1:130" x14ac:dyDescent="0.15">
      <c r="A1020" s="36"/>
      <c r="B1020" s="14"/>
      <c r="C1020" s="6"/>
      <c r="D1020" s="12"/>
      <c r="E1020" s="13"/>
      <c r="F1020" s="13"/>
      <c r="G1020" s="13"/>
      <c r="H1020" s="13"/>
      <c r="I1020" s="12"/>
      <c r="J1020" s="30"/>
      <c r="K1020" s="2"/>
      <c r="L1020" s="15"/>
      <c r="M1020" s="11"/>
      <c r="N1020" s="11"/>
      <c r="O1020" s="15"/>
      <c r="P1020" s="13"/>
      <c r="Q1020" s="19"/>
      <c r="R1020" s="13"/>
      <c r="S1020" s="4"/>
      <c r="T1020" s="30"/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</row>
    <row r="1021" spans="1:130" x14ac:dyDescent="0.15">
      <c r="A1021" s="36"/>
      <c r="B1021" s="14"/>
      <c r="C1021" s="6"/>
      <c r="D1021" s="12"/>
      <c r="E1021" s="13"/>
      <c r="F1021" s="13"/>
      <c r="G1021" s="13"/>
      <c r="H1021" s="13"/>
      <c r="I1021" s="12"/>
      <c r="J1021" s="30"/>
      <c r="K1021" s="2"/>
      <c r="L1021" s="15"/>
      <c r="M1021" s="11"/>
      <c r="N1021" s="11"/>
      <c r="O1021" s="15"/>
      <c r="P1021" s="13"/>
      <c r="Q1021" s="19"/>
      <c r="R1021" s="13"/>
      <c r="S1021" s="4"/>
      <c r="T1021" s="30"/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</row>
    <row r="1022" spans="1:130" x14ac:dyDescent="0.15">
      <c r="A1022" s="36"/>
      <c r="B1022" s="14"/>
      <c r="C1022" s="6"/>
      <c r="D1022" s="12"/>
      <c r="E1022" s="13"/>
      <c r="F1022" s="13"/>
      <c r="G1022" s="13"/>
      <c r="H1022" s="13"/>
      <c r="I1022" s="12"/>
      <c r="J1022" s="30"/>
      <c r="K1022" s="2"/>
      <c r="L1022" s="15"/>
      <c r="M1022" s="11"/>
      <c r="N1022" s="11"/>
      <c r="O1022" s="15"/>
      <c r="P1022" s="13"/>
      <c r="Q1022" s="19"/>
      <c r="R1022" s="13"/>
      <c r="S1022" s="4"/>
      <c r="T1022" s="30"/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</row>
    <row r="1023" spans="1:130" x14ac:dyDescent="0.15">
      <c r="A1023" s="36"/>
      <c r="B1023" s="14"/>
      <c r="C1023" s="6"/>
      <c r="D1023" s="12"/>
      <c r="E1023" s="13"/>
      <c r="F1023" s="13"/>
      <c r="G1023" s="13"/>
      <c r="H1023" s="13"/>
      <c r="I1023" s="12"/>
      <c r="J1023" s="30"/>
      <c r="K1023" s="2"/>
      <c r="L1023" s="15"/>
      <c r="M1023" s="11"/>
      <c r="N1023" s="11"/>
      <c r="O1023" s="15"/>
      <c r="P1023" s="13"/>
      <c r="Q1023" s="19"/>
      <c r="R1023" s="13"/>
      <c r="S1023" s="4"/>
      <c r="T1023" s="30"/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</row>
    <row r="1024" spans="1:130" x14ac:dyDescent="0.15">
      <c r="A1024" s="36"/>
      <c r="B1024" s="14"/>
      <c r="C1024" s="6"/>
      <c r="D1024" s="12"/>
      <c r="E1024" s="13"/>
      <c r="F1024" s="13"/>
      <c r="G1024" s="13"/>
      <c r="H1024" s="13"/>
      <c r="I1024" s="12"/>
      <c r="J1024" s="30"/>
      <c r="K1024" s="2"/>
      <c r="L1024" s="15"/>
      <c r="M1024" s="11"/>
      <c r="N1024" s="11"/>
      <c r="O1024" s="15"/>
      <c r="P1024" s="13"/>
      <c r="Q1024" s="19"/>
      <c r="R1024" s="13"/>
      <c r="S1024" s="4"/>
      <c r="T1024" s="30"/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</row>
    <row r="1025" spans="1:130" x14ac:dyDescent="0.15">
      <c r="A1025" s="36"/>
      <c r="B1025" s="14"/>
      <c r="C1025" s="6"/>
      <c r="D1025" s="12"/>
      <c r="E1025" s="13"/>
      <c r="F1025" s="13"/>
      <c r="G1025" s="13"/>
      <c r="H1025" s="13"/>
      <c r="I1025" s="12"/>
      <c r="J1025" s="30"/>
      <c r="K1025" s="2"/>
      <c r="L1025" s="15"/>
      <c r="M1025" s="11"/>
      <c r="N1025" s="11"/>
      <c r="O1025" s="15"/>
      <c r="P1025" s="13"/>
      <c r="Q1025" s="19"/>
      <c r="R1025" s="13"/>
      <c r="S1025" s="4"/>
      <c r="T1025" s="30"/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</row>
    <row r="1026" spans="1:130" x14ac:dyDescent="0.15">
      <c r="A1026" s="36"/>
      <c r="B1026" s="14"/>
      <c r="C1026" s="6"/>
      <c r="D1026" s="12"/>
      <c r="E1026" s="13"/>
      <c r="F1026" s="13"/>
      <c r="G1026" s="13"/>
      <c r="H1026" s="13"/>
      <c r="I1026" s="12"/>
      <c r="J1026" s="30"/>
      <c r="K1026" s="2"/>
      <c r="L1026" s="15"/>
      <c r="M1026" s="11"/>
      <c r="N1026" s="11"/>
      <c r="O1026" s="15"/>
      <c r="P1026" s="13"/>
      <c r="Q1026" s="19"/>
      <c r="R1026" s="13"/>
      <c r="S1026" s="4"/>
      <c r="T1026" s="30"/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</row>
    <row r="1027" spans="1:130" x14ac:dyDescent="0.15">
      <c r="A1027" s="36"/>
      <c r="B1027" s="14"/>
      <c r="C1027" s="6"/>
      <c r="D1027" s="12"/>
      <c r="E1027" s="13"/>
      <c r="F1027" s="13"/>
      <c r="G1027" s="13"/>
      <c r="H1027" s="13"/>
      <c r="I1027" s="12"/>
      <c r="J1027" s="30"/>
      <c r="K1027" s="2"/>
      <c r="L1027" s="15"/>
      <c r="M1027" s="11"/>
      <c r="N1027" s="11"/>
      <c r="O1027" s="15"/>
      <c r="P1027" s="13"/>
      <c r="Q1027" s="19"/>
      <c r="R1027" s="13"/>
      <c r="S1027" s="4"/>
      <c r="T1027" s="30"/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</row>
    <row r="1028" spans="1:130" x14ac:dyDescent="0.15">
      <c r="A1028" s="36"/>
      <c r="B1028" s="14"/>
      <c r="C1028" s="6"/>
      <c r="D1028" s="12"/>
      <c r="E1028" s="13"/>
      <c r="F1028" s="13"/>
      <c r="G1028" s="13"/>
      <c r="H1028" s="13"/>
      <c r="I1028" s="12"/>
      <c r="J1028" s="30"/>
      <c r="K1028" s="2"/>
      <c r="L1028" s="15"/>
      <c r="M1028" s="11"/>
      <c r="N1028" s="11"/>
      <c r="O1028" s="15"/>
      <c r="P1028" s="13"/>
      <c r="Q1028" s="19"/>
      <c r="R1028" s="13"/>
      <c r="S1028" s="4"/>
      <c r="T1028" s="30"/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</row>
    <row r="1029" spans="1:130" x14ac:dyDescent="0.15">
      <c r="A1029" s="36"/>
      <c r="B1029" s="14"/>
      <c r="C1029" s="6"/>
      <c r="D1029" s="12"/>
      <c r="E1029" s="13"/>
      <c r="F1029" s="13"/>
      <c r="G1029" s="13"/>
      <c r="H1029" s="13"/>
      <c r="I1029" s="12"/>
      <c r="J1029" s="30"/>
      <c r="K1029" s="2"/>
      <c r="L1029" s="15"/>
      <c r="M1029" s="11"/>
      <c r="N1029" s="11"/>
      <c r="O1029" s="15"/>
      <c r="P1029" s="13"/>
      <c r="Q1029" s="19"/>
      <c r="R1029" s="13"/>
      <c r="S1029" s="4"/>
      <c r="T1029" s="30"/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</row>
    <row r="1030" spans="1:130" x14ac:dyDescent="0.15">
      <c r="A1030" s="36"/>
      <c r="B1030" s="14"/>
      <c r="C1030" s="6"/>
      <c r="D1030" s="12"/>
      <c r="E1030" s="13"/>
      <c r="F1030" s="13"/>
      <c r="G1030" s="13"/>
      <c r="H1030" s="13"/>
      <c r="I1030" s="12"/>
      <c r="J1030" s="30"/>
      <c r="K1030" s="2"/>
      <c r="L1030" s="15"/>
      <c r="M1030" s="11"/>
      <c r="N1030" s="11"/>
      <c r="O1030" s="15"/>
      <c r="P1030" s="13"/>
      <c r="Q1030" s="19"/>
      <c r="R1030" s="13"/>
      <c r="S1030" s="4"/>
      <c r="T1030" s="30"/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</row>
    <row r="1031" spans="1:130" x14ac:dyDescent="0.15">
      <c r="A1031" s="36"/>
      <c r="B1031" s="14"/>
      <c r="C1031" s="6"/>
      <c r="D1031" s="12"/>
      <c r="E1031" s="13"/>
      <c r="F1031" s="13"/>
      <c r="G1031" s="13"/>
      <c r="H1031" s="13"/>
      <c r="I1031" s="12"/>
      <c r="J1031" s="30"/>
      <c r="K1031" s="2"/>
      <c r="L1031" s="15"/>
      <c r="M1031" s="11"/>
      <c r="N1031" s="11"/>
      <c r="O1031" s="15"/>
      <c r="P1031" s="13"/>
      <c r="Q1031" s="19"/>
      <c r="R1031" s="13"/>
      <c r="S1031" s="4"/>
      <c r="T1031" s="30"/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</row>
    <row r="1032" spans="1:130" x14ac:dyDescent="0.15">
      <c r="A1032" s="36"/>
      <c r="B1032" s="14"/>
      <c r="C1032" s="6"/>
      <c r="D1032" s="12"/>
      <c r="E1032" s="13"/>
      <c r="F1032" s="13"/>
      <c r="G1032" s="13"/>
      <c r="H1032" s="13"/>
      <c r="I1032" s="12"/>
      <c r="J1032" s="30"/>
      <c r="K1032" s="2"/>
      <c r="L1032" s="15"/>
      <c r="M1032" s="11"/>
      <c r="N1032" s="11"/>
      <c r="O1032" s="15"/>
      <c r="P1032" s="13"/>
      <c r="Q1032" s="19"/>
      <c r="R1032" s="13"/>
      <c r="S1032" s="4"/>
      <c r="T1032" s="30"/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</row>
    <row r="1033" spans="1:130" x14ac:dyDescent="0.15">
      <c r="A1033" s="36"/>
      <c r="B1033" s="14"/>
      <c r="C1033" s="6"/>
      <c r="D1033" s="12"/>
      <c r="E1033" s="13"/>
      <c r="F1033" s="13"/>
      <c r="G1033" s="13"/>
      <c r="H1033" s="13"/>
      <c r="I1033" s="12"/>
      <c r="J1033" s="30"/>
      <c r="K1033" s="2"/>
      <c r="L1033" s="15"/>
      <c r="M1033" s="11"/>
      <c r="N1033" s="11"/>
      <c r="O1033" s="15"/>
      <c r="P1033" s="13"/>
      <c r="Q1033" s="19"/>
      <c r="R1033" s="13"/>
      <c r="S1033" s="4"/>
      <c r="T1033" s="30"/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</row>
    <row r="1034" spans="1:130" x14ac:dyDescent="0.15">
      <c r="A1034" s="36"/>
      <c r="B1034" s="14"/>
      <c r="C1034" s="6"/>
      <c r="D1034" s="12"/>
      <c r="E1034" s="13"/>
      <c r="F1034" s="13"/>
      <c r="G1034" s="13"/>
      <c r="H1034" s="13"/>
      <c r="I1034" s="12"/>
      <c r="J1034" s="30"/>
      <c r="K1034" s="2"/>
      <c r="L1034" s="15"/>
      <c r="M1034" s="11"/>
      <c r="N1034" s="11"/>
      <c r="O1034" s="15"/>
      <c r="P1034" s="13"/>
      <c r="Q1034" s="19"/>
      <c r="R1034" s="13"/>
      <c r="S1034" s="4"/>
      <c r="T1034" s="30"/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</row>
    <row r="1035" spans="1:130" x14ac:dyDescent="0.15">
      <c r="A1035" s="36"/>
      <c r="B1035" s="14"/>
      <c r="C1035" s="6"/>
      <c r="D1035" s="12"/>
      <c r="E1035" s="13"/>
      <c r="F1035" s="13"/>
      <c r="G1035" s="13"/>
      <c r="H1035" s="13"/>
      <c r="I1035" s="12"/>
      <c r="J1035" s="30"/>
      <c r="K1035" s="2"/>
      <c r="L1035" s="15"/>
      <c r="M1035" s="11"/>
      <c r="N1035" s="11"/>
      <c r="O1035" s="15"/>
      <c r="P1035" s="13"/>
      <c r="Q1035" s="19"/>
      <c r="R1035" s="13"/>
      <c r="S1035" s="4"/>
      <c r="T1035" s="30"/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</row>
    <row r="1036" spans="1:130" x14ac:dyDescent="0.15">
      <c r="A1036" s="36"/>
      <c r="B1036" s="14"/>
      <c r="C1036" s="6"/>
      <c r="D1036" s="12"/>
      <c r="E1036" s="13"/>
      <c r="F1036" s="13"/>
      <c r="G1036" s="13"/>
      <c r="H1036" s="13"/>
      <c r="I1036" s="12"/>
      <c r="J1036" s="30"/>
      <c r="K1036" s="2"/>
      <c r="L1036" s="15"/>
      <c r="M1036" s="11"/>
      <c r="N1036" s="11"/>
      <c r="O1036" s="15"/>
      <c r="P1036" s="13"/>
      <c r="Q1036" s="19"/>
      <c r="R1036" s="13"/>
      <c r="S1036" s="4"/>
      <c r="T1036" s="30"/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</row>
    <row r="1037" spans="1:130" x14ac:dyDescent="0.15">
      <c r="A1037" s="36"/>
      <c r="B1037" s="14"/>
      <c r="C1037" s="6"/>
      <c r="D1037" s="12"/>
      <c r="E1037" s="13"/>
      <c r="F1037" s="13"/>
      <c r="G1037" s="13"/>
      <c r="H1037" s="13"/>
      <c r="I1037" s="12"/>
      <c r="J1037" s="30"/>
      <c r="K1037" s="2"/>
      <c r="L1037" s="15"/>
      <c r="M1037" s="11"/>
      <c r="N1037" s="11"/>
      <c r="O1037" s="15"/>
      <c r="P1037" s="13"/>
      <c r="Q1037" s="19"/>
      <c r="R1037" s="13"/>
      <c r="S1037" s="4"/>
      <c r="T1037" s="30"/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</row>
    <row r="1038" spans="1:130" x14ac:dyDescent="0.15">
      <c r="A1038" s="36"/>
      <c r="B1038" s="14"/>
      <c r="C1038" s="6"/>
      <c r="D1038" s="12"/>
      <c r="E1038" s="13"/>
      <c r="F1038" s="13"/>
      <c r="G1038" s="13"/>
      <c r="H1038" s="13"/>
      <c r="I1038" s="12"/>
      <c r="J1038" s="30"/>
      <c r="K1038" s="2"/>
      <c r="L1038" s="15"/>
      <c r="M1038" s="11"/>
      <c r="N1038" s="11"/>
      <c r="O1038" s="15"/>
      <c r="P1038" s="13"/>
      <c r="Q1038" s="19"/>
      <c r="R1038" s="13"/>
      <c r="S1038" s="4"/>
      <c r="T1038" s="30"/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</row>
    <row r="1039" spans="1:130" x14ac:dyDescent="0.15">
      <c r="A1039" s="36"/>
      <c r="B1039" s="14"/>
      <c r="C1039" s="6"/>
      <c r="D1039" s="12"/>
      <c r="E1039" s="13"/>
      <c r="F1039" s="13"/>
      <c r="G1039" s="13"/>
      <c r="H1039" s="13"/>
      <c r="I1039" s="12"/>
      <c r="J1039" s="30"/>
      <c r="K1039" s="2"/>
      <c r="L1039" s="15"/>
      <c r="M1039" s="11"/>
      <c r="N1039" s="11"/>
      <c r="O1039" s="15"/>
      <c r="P1039" s="13"/>
      <c r="Q1039" s="19"/>
      <c r="R1039" s="13"/>
      <c r="S1039" s="4"/>
      <c r="T1039" s="30"/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</row>
    <row r="1040" spans="1:130" x14ac:dyDescent="0.15">
      <c r="A1040" s="36"/>
      <c r="B1040" s="14"/>
      <c r="C1040" s="6"/>
      <c r="D1040" s="12"/>
      <c r="E1040" s="13"/>
      <c r="F1040" s="13"/>
      <c r="G1040" s="13"/>
      <c r="H1040" s="13"/>
      <c r="I1040" s="12"/>
      <c r="J1040" s="30"/>
      <c r="K1040" s="2"/>
      <c r="L1040" s="15"/>
      <c r="M1040" s="11"/>
      <c r="N1040" s="11"/>
      <c r="O1040" s="15"/>
      <c r="P1040" s="13"/>
      <c r="Q1040" s="19"/>
      <c r="R1040" s="13"/>
      <c r="S1040" s="4"/>
      <c r="T1040" s="30"/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</row>
    <row r="1041" spans="1:130" x14ac:dyDescent="0.15">
      <c r="A1041" s="36"/>
      <c r="B1041" s="14"/>
      <c r="C1041" s="6"/>
      <c r="D1041" s="12"/>
      <c r="E1041" s="13"/>
      <c r="F1041" s="13"/>
      <c r="G1041" s="13"/>
      <c r="H1041" s="13"/>
      <c r="I1041" s="12"/>
      <c r="J1041" s="30"/>
      <c r="K1041" s="2"/>
      <c r="L1041" s="15"/>
      <c r="M1041" s="11"/>
      <c r="N1041" s="11"/>
      <c r="O1041" s="15"/>
      <c r="P1041" s="13"/>
      <c r="Q1041" s="19"/>
      <c r="R1041" s="13"/>
      <c r="S1041" s="4"/>
      <c r="T1041" s="30"/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</row>
    <row r="1042" spans="1:130" x14ac:dyDescent="0.15">
      <c r="A1042" s="36"/>
      <c r="B1042" s="14"/>
      <c r="C1042" s="6"/>
      <c r="D1042" s="12"/>
      <c r="E1042" s="13"/>
      <c r="F1042" s="13"/>
      <c r="G1042" s="13"/>
      <c r="H1042" s="13"/>
      <c r="I1042" s="12"/>
      <c r="J1042" s="30"/>
      <c r="K1042" s="2"/>
      <c r="L1042" s="15"/>
      <c r="M1042" s="11"/>
      <c r="N1042" s="11"/>
      <c r="O1042" s="15"/>
      <c r="P1042" s="13"/>
      <c r="Q1042" s="19"/>
      <c r="R1042" s="13"/>
      <c r="S1042" s="4"/>
      <c r="T1042" s="30"/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</row>
    <row r="1043" spans="1:130" x14ac:dyDescent="0.15">
      <c r="A1043" s="36"/>
      <c r="B1043" s="14"/>
      <c r="C1043" s="6"/>
      <c r="D1043" s="12"/>
      <c r="E1043" s="13"/>
      <c r="F1043" s="13"/>
      <c r="G1043" s="13"/>
      <c r="H1043" s="13"/>
      <c r="I1043" s="12"/>
      <c r="J1043" s="30"/>
      <c r="K1043" s="2"/>
      <c r="L1043" s="15"/>
      <c r="M1043" s="11"/>
      <c r="N1043" s="11"/>
      <c r="O1043" s="15"/>
      <c r="P1043" s="13"/>
      <c r="Q1043" s="19"/>
      <c r="R1043" s="13"/>
      <c r="S1043" s="4"/>
      <c r="T1043" s="30"/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</row>
    <row r="1044" spans="1:130" x14ac:dyDescent="0.15">
      <c r="A1044" s="36"/>
      <c r="B1044" s="14"/>
      <c r="C1044" s="6"/>
      <c r="D1044" s="12"/>
      <c r="E1044" s="13"/>
      <c r="F1044" s="13"/>
      <c r="G1044" s="13"/>
      <c r="H1044" s="13"/>
      <c r="I1044" s="12"/>
      <c r="J1044" s="30"/>
      <c r="K1044" s="2"/>
      <c r="L1044" s="15"/>
      <c r="M1044" s="11"/>
      <c r="N1044" s="11"/>
      <c r="O1044" s="15"/>
      <c r="P1044" s="13"/>
      <c r="Q1044" s="19"/>
      <c r="R1044" s="13"/>
      <c r="S1044" s="4"/>
      <c r="T1044" s="30"/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</row>
    <row r="1045" spans="1:130" x14ac:dyDescent="0.15">
      <c r="A1045" s="36"/>
      <c r="B1045" s="14"/>
      <c r="C1045" s="6"/>
      <c r="D1045" s="12"/>
      <c r="E1045" s="13"/>
      <c r="F1045" s="13"/>
      <c r="G1045" s="13"/>
      <c r="H1045" s="13"/>
      <c r="I1045" s="12"/>
      <c r="J1045" s="30"/>
      <c r="K1045" s="2"/>
      <c r="L1045" s="15"/>
      <c r="M1045" s="11"/>
      <c r="N1045" s="11"/>
      <c r="O1045" s="15"/>
      <c r="P1045" s="13"/>
      <c r="Q1045" s="19"/>
      <c r="R1045" s="13"/>
      <c r="S1045" s="4"/>
      <c r="T1045" s="30"/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</row>
    <row r="1046" spans="1:130" x14ac:dyDescent="0.15">
      <c r="A1046" s="36"/>
      <c r="B1046" s="14"/>
      <c r="C1046" s="6"/>
      <c r="D1046" s="12"/>
      <c r="E1046" s="13"/>
      <c r="F1046" s="13"/>
      <c r="G1046" s="13"/>
      <c r="H1046" s="13"/>
      <c r="I1046" s="12"/>
      <c r="J1046" s="30"/>
      <c r="K1046" s="2"/>
      <c r="L1046" s="15"/>
      <c r="M1046" s="11"/>
      <c r="N1046" s="11"/>
      <c r="O1046" s="15"/>
      <c r="P1046" s="13"/>
      <c r="Q1046" s="19"/>
      <c r="R1046" s="13"/>
      <c r="S1046" s="4"/>
      <c r="T1046" s="30"/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</row>
    <row r="1047" spans="1:130" x14ac:dyDescent="0.15">
      <c r="A1047" s="36"/>
      <c r="B1047" s="14"/>
      <c r="C1047" s="6"/>
      <c r="D1047" s="12"/>
      <c r="E1047" s="13"/>
      <c r="F1047" s="13"/>
      <c r="G1047" s="13"/>
      <c r="H1047" s="13"/>
      <c r="I1047" s="12"/>
      <c r="J1047" s="30"/>
      <c r="K1047" s="2"/>
      <c r="L1047" s="15"/>
      <c r="M1047" s="11"/>
      <c r="N1047" s="11"/>
      <c r="O1047" s="15"/>
      <c r="P1047" s="13"/>
      <c r="Q1047" s="19"/>
      <c r="R1047" s="13"/>
      <c r="S1047" s="4"/>
      <c r="T1047" s="30"/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</row>
    <row r="1048" spans="1:130" x14ac:dyDescent="0.15">
      <c r="A1048" s="36"/>
      <c r="B1048" s="14"/>
      <c r="C1048" s="6"/>
      <c r="D1048" s="12"/>
      <c r="E1048" s="13"/>
      <c r="F1048" s="13"/>
      <c r="G1048" s="13"/>
      <c r="H1048" s="13"/>
      <c r="I1048" s="12"/>
      <c r="J1048" s="30"/>
      <c r="K1048" s="2"/>
      <c r="L1048" s="15"/>
      <c r="M1048" s="11"/>
      <c r="N1048" s="11"/>
      <c r="O1048" s="15"/>
      <c r="P1048" s="13"/>
      <c r="Q1048" s="19"/>
      <c r="R1048" s="13"/>
      <c r="S1048" s="4"/>
      <c r="T1048" s="30"/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</row>
    <row r="1049" spans="1:130" x14ac:dyDescent="0.15">
      <c r="A1049" s="36"/>
      <c r="B1049" s="14"/>
      <c r="C1049" s="6"/>
      <c r="D1049" s="12"/>
      <c r="E1049" s="13"/>
      <c r="F1049" s="13"/>
      <c r="G1049" s="13"/>
      <c r="H1049" s="13"/>
      <c r="I1049" s="12"/>
      <c r="J1049" s="30"/>
      <c r="K1049" s="2"/>
      <c r="L1049" s="15"/>
      <c r="M1049" s="11"/>
      <c r="N1049" s="11"/>
      <c r="O1049" s="15"/>
      <c r="P1049" s="13"/>
      <c r="Q1049" s="19"/>
      <c r="R1049" s="13"/>
      <c r="S1049" s="4"/>
      <c r="T1049" s="30"/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</row>
    <row r="1050" spans="1:130" x14ac:dyDescent="0.15">
      <c r="A1050" s="36"/>
      <c r="B1050" s="14"/>
      <c r="C1050" s="6"/>
      <c r="D1050" s="12"/>
      <c r="E1050" s="13"/>
      <c r="F1050" s="13"/>
      <c r="G1050" s="13"/>
      <c r="H1050" s="13"/>
      <c r="I1050" s="12"/>
      <c r="J1050" s="30"/>
      <c r="K1050" s="2"/>
      <c r="L1050" s="15"/>
      <c r="M1050" s="11"/>
      <c r="N1050" s="11"/>
      <c r="O1050" s="15"/>
      <c r="P1050" s="13"/>
      <c r="Q1050" s="19"/>
      <c r="R1050" s="13"/>
      <c r="S1050" s="4"/>
      <c r="T1050" s="30"/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</row>
    <row r="1051" spans="1:130" x14ac:dyDescent="0.15">
      <c r="A1051" s="36"/>
      <c r="B1051" s="14"/>
      <c r="C1051" s="6"/>
      <c r="D1051" s="12"/>
      <c r="E1051" s="13"/>
      <c r="F1051" s="13"/>
      <c r="G1051" s="13"/>
      <c r="H1051" s="13"/>
      <c r="I1051" s="12"/>
      <c r="J1051" s="30"/>
      <c r="K1051" s="2"/>
      <c r="L1051" s="15"/>
      <c r="M1051" s="11"/>
      <c r="N1051" s="11"/>
      <c r="O1051" s="15"/>
      <c r="P1051" s="13"/>
      <c r="Q1051" s="19"/>
      <c r="R1051" s="13"/>
      <c r="S1051" s="4"/>
      <c r="T1051" s="30"/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</row>
    <row r="1052" spans="1:130" x14ac:dyDescent="0.15">
      <c r="A1052" s="36"/>
      <c r="B1052" s="14"/>
      <c r="C1052" s="6"/>
      <c r="D1052" s="12"/>
      <c r="E1052" s="13"/>
      <c r="F1052" s="13"/>
      <c r="G1052" s="13"/>
      <c r="H1052" s="13"/>
      <c r="I1052" s="12"/>
      <c r="J1052" s="30"/>
      <c r="K1052" s="2"/>
      <c r="L1052" s="15"/>
      <c r="M1052" s="11"/>
      <c r="N1052" s="11"/>
      <c r="O1052" s="15"/>
      <c r="P1052" s="13"/>
      <c r="Q1052" s="19"/>
      <c r="R1052" s="13"/>
      <c r="S1052" s="4"/>
      <c r="T1052" s="30"/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</row>
    <row r="1053" spans="1:130" x14ac:dyDescent="0.15">
      <c r="A1053" s="36"/>
      <c r="B1053" s="14"/>
      <c r="C1053" s="6"/>
      <c r="D1053" s="12"/>
      <c r="E1053" s="13"/>
      <c r="F1053" s="13"/>
      <c r="G1053" s="13"/>
      <c r="H1053" s="13"/>
      <c r="I1053" s="12"/>
      <c r="J1053" s="30"/>
      <c r="K1053" s="2"/>
      <c r="L1053" s="15"/>
      <c r="M1053" s="11"/>
      <c r="N1053" s="11"/>
      <c r="O1053" s="15"/>
      <c r="P1053" s="13"/>
      <c r="Q1053" s="19"/>
      <c r="R1053" s="13"/>
      <c r="S1053" s="4"/>
      <c r="T1053" s="30"/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</row>
    <row r="1054" spans="1:130" x14ac:dyDescent="0.15">
      <c r="A1054" s="36"/>
      <c r="B1054" s="14"/>
      <c r="C1054" s="6"/>
      <c r="D1054" s="12"/>
      <c r="E1054" s="13"/>
      <c r="F1054" s="13"/>
      <c r="G1054" s="13"/>
      <c r="H1054" s="13"/>
      <c r="I1054" s="12"/>
      <c r="J1054" s="30"/>
      <c r="K1054" s="2"/>
      <c r="L1054" s="15"/>
      <c r="M1054" s="11"/>
      <c r="N1054" s="11"/>
      <c r="O1054" s="15"/>
      <c r="P1054" s="13"/>
      <c r="Q1054" s="19"/>
      <c r="R1054" s="13"/>
      <c r="S1054" s="4"/>
      <c r="T1054" s="30"/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</row>
    <row r="1055" spans="1:130" x14ac:dyDescent="0.15">
      <c r="A1055" s="36"/>
      <c r="B1055" s="14"/>
      <c r="C1055" s="6"/>
      <c r="D1055" s="12"/>
      <c r="E1055" s="13"/>
      <c r="F1055" s="13"/>
      <c r="G1055" s="13"/>
      <c r="H1055" s="13"/>
      <c r="I1055" s="12"/>
      <c r="J1055" s="30"/>
      <c r="K1055" s="2"/>
      <c r="L1055" s="15"/>
      <c r="M1055" s="11"/>
      <c r="N1055" s="11"/>
      <c r="O1055" s="15"/>
      <c r="P1055" s="13"/>
      <c r="Q1055" s="19"/>
      <c r="R1055" s="13"/>
      <c r="S1055" s="4"/>
      <c r="T1055" s="30"/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</row>
    <row r="1056" spans="1:130" x14ac:dyDescent="0.15">
      <c r="A1056" s="36"/>
      <c r="B1056" s="14"/>
      <c r="C1056" s="6"/>
      <c r="D1056" s="12"/>
      <c r="E1056" s="13"/>
      <c r="F1056" s="13"/>
      <c r="G1056" s="13"/>
      <c r="H1056" s="13"/>
      <c r="I1056" s="12"/>
      <c r="J1056" s="30"/>
      <c r="K1056" s="2"/>
      <c r="L1056" s="15"/>
      <c r="M1056" s="11"/>
      <c r="N1056" s="11"/>
      <c r="O1056" s="15"/>
      <c r="P1056" s="13"/>
      <c r="Q1056" s="19"/>
      <c r="R1056" s="13"/>
      <c r="S1056" s="4"/>
      <c r="T1056" s="30"/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</row>
    <row r="1057" spans="1:130" x14ac:dyDescent="0.15">
      <c r="A1057" s="36"/>
      <c r="B1057" s="14"/>
      <c r="C1057" s="6"/>
      <c r="D1057" s="12"/>
      <c r="E1057" s="13"/>
      <c r="F1057" s="13"/>
      <c r="G1057" s="13"/>
      <c r="H1057" s="13"/>
      <c r="I1057" s="12"/>
      <c r="J1057" s="30"/>
      <c r="K1057" s="2"/>
      <c r="L1057" s="15"/>
      <c r="M1057" s="11"/>
      <c r="N1057" s="11"/>
      <c r="O1057" s="15"/>
      <c r="P1057" s="13"/>
      <c r="Q1057" s="19"/>
      <c r="R1057" s="13"/>
      <c r="S1057" s="4"/>
      <c r="T1057" s="30"/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</row>
    <row r="1058" spans="1:130" x14ac:dyDescent="0.15">
      <c r="A1058" s="36"/>
      <c r="B1058" s="14"/>
      <c r="C1058" s="6"/>
      <c r="D1058" s="12"/>
      <c r="E1058" s="13"/>
      <c r="F1058" s="13"/>
      <c r="G1058" s="13"/>
      <c r="H1058" s="13"/>
      <c r="I1058" s="12"/>
      <c r="J1058" s="30"/>
      <c r="K1058" s="2"/>
      <c r="L1058" s="15"/>
      <c r="M1058" s="11"/>
      <c r="N1058" s="11"/>
      <c r="O1058" s="15"/>
      <c r="P1058" s="13"/>
      <c r="Q1058" s="19"/>
      <c r="R1058" s="13"/>
      <c r="S1058" s="4"/>
      <c r="T1058" s="30"/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</row>
    <row r="1059" spans="1:130" x14ac:dyDescent="0.15">
      <c r="A1059" s="36"/>
      <c r="B1059" s="14"/>
      <c r="C1059" s="6"/>
      <c r="D1059" s="12"/>
      <c r="E1059" s="13"/>
      <c r="F1059" s="13"/>
      <c r="G1059" s="13"/>
      <c r="H1059" s="13"/>
      <c r="I1059" s="12"/>
      <c r="J1059" s="30"/>
      <c r="K1059" s="2"/>
      <c r="L1059" s="15"/>
      <c r="M1059" s="11"/>
      <c r="N1059" s="11"/>
      <c r="O1059" s="15"/>
      <c r="P1059" s="13"/>
      <c r="Q1059" s="19"/>
      <c r="R1059" s="13"/>
      <c r="S1059" s="4"/>
      <c r="T1059" s="30"/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</row>
    <row r="1060" spans="1:130" x14ac:dyDescent="0.15">
      <c r="A1060" s="36"/>
      <c r="B1060" s="14"/>
      <c r="C1060" s="6"/>
      <c r="D1060" s="12"/>
      <c r="E1060" s="13"/>
      <c r="F1060" s="13"/>
      <c r="G1060" s="13"/>
      <c r="H1060" s="13"/>
      <c r="I1060" s="12"/>
      <c r="J1060" s="30"/>
      <c r="K1060" s="2"/>
      <c r="L1060" s="15"/>
      <c r="M1060" s="11"/>
      <c r="N1060" s="11"/>
      <c r="O1060" s="15"/>
      <c r="P1060" s="13"/>
      <c r="Q1060" s="19"/>
      <c r="R1060" s="13"/>
      <c r="S1060" s="4"/>
      <c r="T1060" s="30"/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</row>
    <row r="1061" spans="1:130" x14ac:dyDescent="0.15">
      <c r="A1061" s="36"/>
      <c r="B1061" s="14"/>
      <c r="C1061" s="6"/>
      <c r="D1061" s="12"/>
      <c r="E1061" s="13"/>
      <c r="F1061" s="13"/>
      <c r="G1061" s="13"/>
      <c r="H1061" s="13"/>
      <c r="I1061" s="12"/>
      <c r="J1061" s="30"/>
      <c r="K1061" s="2"/>
      <c r="L1061" s="15"/>
      <c r="M1061" s="11"/>
      <c r="N1061" s="11"/>
      <c r="O1061" s="15"/>
      <c r="P1061" s="13"/>
      <c r="Q1061" s="19"/>
      <c r="R1061" s="13"/>
      <c r="S1061" s="4"/>
      <c r="T1061" s="30"/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</row>
    <row r="1062" spans="1:130" x14ac:dyDescent="0.15">
      <c r="A1062" s="36"/>
      <c r="B1062" s="14"/>
      <c r="C1062" s="6"/>
      <c r="D1062" s="12"/>
      <c r="E1062" s="13"/>
      <c r="F1062" s="13"/>
      <c r="G1062" s="13"/>
      <c r="H1062" s="13"/>
      <c r="I1062" s="12"/>
      <c r="J1062" s="30"/>
      <c r="K1062" s="2"/>
      <c r="L1062" s="15"/>
      <c r="M1062" s="11"/>
      <c r="N1062" s="11"/>
      <c r="O1062" s="15"/>
      <c r="P1062" s="13"/>
      <c r="Q1062" s="19"/>
      <c r="R1062" s="13"/>
      <c r="S1062" s="4"/>
      <c r="T1062" s="30"/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</row>
    <row r="1063" spans="1:130" x14ac:dyDescent="0.15">
      <c r="A1063" s="36"/>
      <c r="B1063" s="14"/>
      <c r="C1063" s="6"/>
      <c r="D1063" s="12"/>
      <c r="E1063" s="13"/>
      <c r="F1063" s="13"/>
      <c r="G1063" s="13"/>
      <c r="H1063" s="13"/>
      <c r="I1063" s="12"/>
      <c r="J1063" s="30"/>
      <c r="K1063" s="2"/>
      <c r="L1063" s="15"/>
      <c r="M1063" s="11"/>
      <c r="N1063" s="11"/>
      <c r="O1063" s="15"/>
      <c r="P1063" s="13"/>
      <c r="Q1063" s="19"/>
      <c r="R1063" s="13"/>
      <c r="S1063" s="4"/>
      <c r="T1063" s="30"/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</row>
    <row r="1064" spans="1:130" x14ac:dyDescent="0.15">
      <c r="A1064" s="36"/>
      <c r="B1064" s="14"/>
      <c r="C1064" s="6"/>
      <c r="D1064" s="12"/>
      <c r="E1064" s="13"/>
      <c r="F1064" s="13"/>
      <c r="G1064" s="13"/>
      <c r="H1064" s="13"/>
      <c r="I1064" s="12"/>
      <c r="J1064" s="30"/>
      <c r="K1064" s="2"/>
      <c r="L1064" s="15"/>
      <c r="M1064" s="11"/>
      <c r="N1064" s="11"/>
      <c r="O1064" s="15"/>
      <c r="P1064" s="13"/>
      <c r="Q1064" s="19"/>
      <c r="R1064" s="13"/>
      <c r="S1064" s="4"/>
      <c r="T1064" s="30"/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</row>
    <row r="1065" spans="1:130" x14ac:dyDescent="0.15">
      <c r="A1065" s="36"/>
      <c r="B1065" s="14"/>
      <c r="C1065" s="6"/>
      <c r="D1065" s="12"/>
      <c r="E1065" s="13"/>
      <c r="F1065" s="13"/>
      <c r="G1065" s="13"/>
      <c r="H1065" s="13"/>
      <c r="I1065" s="12"/>
      <c r="J1065" s="30"/>
      <c r="K1065" s="2"/>
      <c r="L1065" s="15"/>
      <c r="M1065" s="11"/>
      <c r="N1065" s="11"/>
      <c r="O1065" s="15"/>
      <c r="P1065" s="13"/>
      <c r="Q1065" s="19"/>
      <c r="R1065" s="13"/>
      <c r="S1065" s="4"/>
      <c r="T1065" s="30"/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</row>
    <row r="1066" spans="1:130" x14ac:dyDescent="0.15">
      <c r="A1066" s="36"/>
      <c r="B1066" s="14"/>
      <c r="C1066" s="6"/>
      <c r="D1066" s="12"/>
      <c r="E1066" s="13"/>
      <c r="F1066" s="13"/>
      <c r="G1066" s="13"/>
      <c r="H1066" s="13"/>
      <c r="I1066" s="12"/>
      <c r="J1066" s="30"/>
      <c r="K1066" s="2"/>
      <c r="L1066" s="15"/>
      <c r="M1066" s="11"/>
      <c r="N1066" s="11"/>
      <c r="O1066" s="15"/>
      <c r="P1066" s="13"/>
      <c r="Q1066" s="19"/>
      <c r="R1066" s="13"/>
      <c r="S1066" s="4"/>
      <c r="T1066" s="30"/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</row>
    <row r="1067" spans="1:130" x14ac:dyDescent="0.15">
      <c r="A1067" s="36"/>
      <c r="B1067" s="14"/>
      <c r="C1067" s="6"/>
      <c r="D1067" s="12"/>
      <c r="E1067" s="13"/>
      <c r="F1067" s="13"/>
      <c r="G1067" s="13"/>
      <c r="H1067" s="13"/>
      <c r="I1067" s="12"/>
      <c r="J1067" s="30"/>
      <c r="K1067" s="2"/>
      <c r="L1067" s="15"/>
      <c r="M1067" s="11"/>
      <c r="N1067" s="11"/>
      <c r="O1067" s="15"/>
      <c r="P1067" s="13"/>
      <c r="Q1067" s="19"/>
      <c r="R1067" s="13"/>
      <c r="S1067" s="4"/>
      <c r="T1067" s="30"/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</row>
    <row r="1068" spans="1:130" x14ac:dyDescent="0.15">
      <c r="A1068" s="36"/>
      <c r="B1068" s="14"/>
      <c r="C1068" s="6"/>
      <c r="D1068" s="12"/>
      <c r="E1068" s="13"/>
      <c r="F1068" s="13"/>
      <c r="G1068" s="13"/>
      <c r="H1068" s="13"/>
      <c r="I1068" s="12"/>
      <c r="J1068" s="30"/>
      <c r="K1068" s="2"/>
      <c r="L1068" s="15"/>
      <c r="M1068" s="11"/>
      <c r="N1068" s="11"/>
      <c r="O1068" s="15"/>
      <c r="P1068" s="13"/>
      <c r="Q1068" s="19"/>
      <c r="R1068" s="13"/>
      <c r="S1068" s="4"/>
      <c r="T1068" s="30"/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</row>
    <row r="1069" spans="1:130" x14ac:dyDescent="0.15">
      <c r="A1069" s="36"/>
      <c r="B1069" s="14"/>
      <c r="C1069" s="6"/>
      <c r="D1069" s="12"/>
      <c r="E1069" s="13"/>
      <c r="F1069" s="13"/>
      <c r="G1069" s="13"/>
      <c r="H1069" s="13"/>
      <c r="I1069" s="12"/>
      <c r="J1069" s="30"/>
      <c r="K1069" s="2"/>
      <c r="L1069" s="15"/>
      <c r="M1069" s="11"/>
      <c r="N1069" s="11"/>
      <c r="O1069" s="15"/>
      <c r="P1069" s="13"/>
      <c r="Q1069" s="19"/>
      <c r="R1069" s="13"/>
      <c r="S1069" s="4"/>
      <c r="T1069" s="30"/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</row>
    <row r="1070" spans="1:130" x14ac:dyDescent="0.15">
      <c r="A1070" s="36"/>
      <c r="B1070" s="14"/>
      <c r="C1070" s="6"/>
      <c r="D1070" s="12"/>
      <c r="E1070" s="13"/>
      <c r="F1070" s="13"/>
      <c r="G1070" s="13"/>
      <c r="H1070" s="13"/>
      <c r="I1070" s="12"/>
      <c r="J1070" s="30"/>
      <c r="K1070" s="2"/>
      <c r="L1070" s="15"/>
      <c r="M1070" s="11"/>
      <c r="N1070" s="11"/>
      <c r="O1070" s="15"/>
      <c r="P1070" s="13"/>
      <c r="Q1070" s="19"/>
      <c r="R1070" s="13"/>
      <c r="S1070" s="4"/>
      <c r="T1070" s="30"/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</row>
    <row r="1071" spans="1:130" x14ac:dyDescent="0.15">
      <c r="A1071" s="36"/>
      <c r="B1071" s="14"/>
      <c r="C1071" s="6"/>
      <c r="D1071" s="12"/>
      <c r="E1071" s="13"/>
      <c r="F1071" s="13"/>
      <c r="G1071" s="13"/>
      <c r="H1071" s="13"/>
      <c r="I1071" s="12"/>
      <c r="J1071" s="30"/>
      <c r="K1071" s="2"/>
      <c r="L1071" s="15"/>
      <c r="M1071" s="11"/>
      <c r="N1071" s="11"/>
      <c r="O1071" s="15"/>
      <c r="P1071" s="13"/>
      <c r="Q1071" s="19"/>
      <c r="R1071" s="13"/>
      <c r="S1071" s="4"/>
      <c r="T1071" s="30"/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</row>
    <row r="1072" spans="1:130" x14ac:dyDescent="0.15">
      <c r="A1072" s="36"/>
      <c r="B1072" s="14"/>
      <c r="C1072" s="6"/>
      <c r="D1072" s="12"/>
      <c r="E1072" s="13"/>
      <c r="F1072" s="13"/>
      <c r="G1072" s="13"/>
      <c r="H1072" s="13"/>
      <c r="I1072" s="12"/>
      <c r="J1072" s="30"/>
      <c r="K1072" s="2"/>
      <c r="L1072" s="15"/>
      <c r="M1072" s="11"/>
      <c r="N1072" s="11"/>
      <c r="O1072" s="15"/>
      <c r="P1072" s="13"/>
      <c r="Q1072" s="19"/>
      <c r="R1072" s="13"/>
      <c r="S1072" s="4"/>
      <c r="T1072" s="30"/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</row>
    <row r="1073" spans="1:130" x14ac:dyDescent="0.15">
      <c r="A1073" s="36"/>
      <c r="B1073" s="14"/>
      <c r="C1073" s="6"/>
      <c r="D1073" s="12"/>
      <c r="E1073" s="13"/>
      <c r="F1073" s="13"/>
      <c r="G1073" s="13"/>
      <c r="H1073" s="13"/>
      <c r="I1073" s="12"/>
      <c r="J1073" s="30"/>
      <c r="K1073" s="2"/>
      <c r="L1073" s="15"/>
      <c r="M1073" s="11"/>
      <c r="N1073" s="11"/>
      <c r="O1073" s="15"/>
      <c r="P1073" s="13"/>
      <c r="Q1073" s="19"/>
      <c r="R1073" s="13"/>
      <c r="S1073" s="4"/>
      <c r="T1073" s="30"/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</row>
    <row r="1074" spans="1:130" x14ac:dyDescent="0.15">
      <c r="A1074" s="36"/>
      <c r="B1074" s="14"/>
      <c r="C1074" s="6"/>
      <c r="D1074" s="12"/>
      <c r="E1074" s="13"/>
      <c r="F1074" s="13"/>
      <c r="G1074" s="13"/>
      <c r="H1074" s="13"/>
      <c r="I1074" s="12"/>
      <c r="J1074" s="30"/>
      <c r="K1074" s="2"/>
      <c r="L1074" s="15"/>
      <c r="M1074" s="11"/>
      <c r="N1074" s="11"/>
      <c r="O1074" s="15"/>
      <c r="P1074" s="13"/>
      <c r="Q1074" s="19"/>
      <c r="R1074" s="13"/>
      <c r="S1074" s="4"/>
      <c r="T1074" s="30"/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</row>
    <row r="1075" spans="1:130" x14ac:dyDescent="0.15">
      <c r="A1075" s="36"/>
      <c r="B1075" s="14"/>
      <c r="C1075" s="6"/>
      <c r="D1075" s="12"/>
      <c r="E1075" s="13"/>
      <c r="F1075" s="13"/>
      <c r="G1075" s="13"/>
      <c r="H1075" s="13"/>
      <c r="I1075" s="12"/>
      <c r="J1075" s="30"/>
      <c r="K1075" s="2"/>
      <c r="L1075" s="15"/>
      <c r="M1075" s="11"/>
      <c r="N1075" s="11"/>
      <c r="O1075" s="15"/>
      <c r="P1075" s="13"/>
      <c r="Q1075" s="19"/>
      <c r="R1075" s="13"/>
      <c r="S1075" s="4"/>
      <c r="T1075" s="30"/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</row>
    <row r="1076" spans="1:130" x14ac:dyDescent="0.15">
      <c r="A1076" s="36"/>
      <c r="B1076" s="14"/>
      <c r="C1076" s="6"/>
      <c r="D1076" s="12"/>
      <c r="E1076" s="13"/>
      <c r="F1076" s="13"/>
      <c r="G1076" s="13"/>
      <c r="H1076" s="13"/>
      <c r="I1076" s="12"/>
      <c r="J1076" s="30"/>
      <c r="K1076" s="2"/>
      <c r="L1076" s="15"/>
      <c r="M1076" s="11"/>
      <c r="N1076" s="11"/>
      <c r="O1076" s="15"/>
      <c r="P1076" s="13"/>
      <c r="Q1076" s="19"/>
      <c r="R1076" s="13"/>
      <c r="S1076" s="4"/>
      <c r="T1076" s="30"/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</row>
    <row r="1077" spans="1:130" x14ac:dyDescent="0.15">
      <c r="A1077" s="36"/>
      <c r="B1077" s="14"/>
      <c r="C1077" s="6"/>
      <c r="D1077" s="12"/>
      <c r="E1077" s="13"/>
      <c r="F1077" s="13"/>
      <c r="G1077" s="13"/>
      <c r="H1077" s="13"/>
      <c r="I1077" s="12"/>
      <c r="J1077" s="30"/>
      <c r="K1077" s="2"/>
      <c r="L1077" s="15"/>
      <c r="M1077" s="11"/>
      <c r="N1077" s="11"/>
      <c r="O1077" s="15"/>
      <c r="P1077" s="13"/>
      <c r="Q1077" s="19"/>
      <c r="R1077" s="13"/>
      <c r="S1077" s="4"/>
      <c r="T1077" s="30"/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</row>
    <row r="1078" spans="1:130" x14ac:dyDescent="0.15">
      <c r="A1078" s="36"/>
      <c r="B1078" s="14"/>
      <c r="C1078" s="6"/>
      <c r="D1078" s="12"/>
      <c r="E1078" s="13"/>
      <c r="F1078" s="13"/>
      <c r="G1078" s="13"/>
      <c r="H1078" s="13"/>
      <c r="I1078" s="12"/>
      <c r="J1078" s="30"/>
      <c r="K1078" s="2"/>
      <c r="L1078" s="15"/>
      <c r="M1078" s="11"/>
      <c r="N1078" s="11"/>
      <c r="O1078" s="15"/>
      <c r="P1078" s="13"/>
      <c r="Q1078" s="19"/>
      <c r="R1078" s="13"/>
      <c r="S1078" s="4"/>
      <c r="T1078" s="30"/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</row>
    <row r="1079" spans="1:130" x14ac:dyDescent="0.15">
      <c r="A1079" s="36"/>
      <c r="B1079" s="14"/>
      <c r="C1079" s="6"/>
      <c r="D1079" s="12"/>
      <c r="E1079" s="13"/>
      <c r="F1079" s="13"/>
      <c r="G1079" s="13"/>
      <c r="H1079" s="13"/>
      <c r="I1079" s="12"/>
      <c r="J1079" s="30"/>
      <c r="K1079" s="2"/>
      <c r="L1079" s="15"/>
      <c r="M1079" s="11"/>
      <c r="N1079" s="11"/>
      <c r="O1079" s="15"/>
      <c r="P1079" s="13"/>
      <c r="Q1079" s="19"/>
      <c r="R1079" s="13"/>
      <c r="S1079" s="4"/>
      <c r="T1079" s="30"/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</row>
    <row r="1080" spans="1:130" x14ac:dyDescent="0.15">
      <c r="A1080" s="36"/>
      <c r="B1080" s="14"/>
      <c r="C1080" s="6"/>
      <c r="D1080" s="12"/>
      <c r="E1080" s="13"/>
      <c r="F1080" s="13"/>
      <c r="G1080" s="13"/>
      <c r="H1080" s="13"/>
      <c r="I1080" s="12"/>
      <c r="J1080" s="30"/>
      <c r="K1080" s="2"/>
      <c r="L1080" s="15"/>
      <c r="M1080" s="11"/>
      <c r="N1080" s="11"/>
      <c r="O1080" s="15"/>
      <c r="P1080" s="13"/>
      <c r="Q1080" s="19"/>
      <c r="R1080" s="13"/>
      <c r="S1080" s="4"/>
      <c r="T1080" s="30"/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</row>
    <row r="1081" spans="1:130" x14ac:dyDescent="0.15">
      <c r="A1081" s="36"/>
      <c r="B1081" s="14"/>
      <c r="C1081" s="6"/>
      <c r="D1081" s="12"/>
      <c r="E1081" s="13"/>
      <c r="F1081" s="13"/>
      <c r="G1081" s="13"/>
      <c r="H1081" s="13"/>
      <c r="I1081" s="12"/>
      <c r="J1081" s="30"/>
      <c r="K1081" s="2"/>
      <c r="L1081" s="15"/>
      <c r="M1081" s="11"/>
      <c r="N1081" s="11"/>
      <c r="O1081" s="15"/>
      <c r="P1081" s="13"/>
      <c r="Q1081" s="19"/>
      <c r="R1081" s="13"/>
      <c r="S1081" s="4"/>
      <c r="T1081" s="30"/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</row>
    <row r="1082" spans="1:130" x14ac:dyDescent="0.15">
      <c r="A1082" s="36"/>
      <c r="B1082" s="14"/>
      <c r="C1082" s="6"/>
      <c r="D1082" s="12"/>
      <c r="E1082" s="13"/>
      <c r="F1082" s="13"/>
      <c r="G1082" s="13"/>
      <c r="H1082" s="13"/>
      <c r="I1082" s="12"/>
      <c r="J1082" s="30"/>
      <c r="K1082" s="2"/>
      <c r="L1082" s="15"/>
      <c r="M1082" s="11"/>
      <c r="N1082" s="11"/>
      <c r="O1082" s="15"/>
      <c r="P1082" s="13"/>
      <c r="Q1082" s="19"/>
      <c r="R1082" s="13"/>
      <c r="S1082" s="4"/>
      <c r="T1082" s="30"/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</row>
    <row r="1083" spans="1:130" x14ac:dyDescent="0.15">
      <c r="A1083" s="36"/>
      <c r="B1083" s="14"/>
      <c r="C1083" s="6"/>
      <c r="D1083" s="12"/>
      <c r="E1083" s="13"/>
      <c r="F1083" s="13"/>
      <c r="G1083" s="13"/>
      <c r="H1083" s="13"/>
      <c r="I1083" s="12"/>
      <c r="J1083" s="30"/>
      <c r="K1083" s="2"/>
      <c r="L1083" s="15"/>
      <c r="M1083" s="11"/>
      <c r="N1083" s="11"/>
      <c r="O1083" s="15"/>
      <c r="P1083" s="13"/>
      <c r="Q1083" s="19"/>
      <c r="R1083" s="13"/>
      <c r="S1083" s="4"/>
      <c r="T1083" s="30"/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</row>
    <row r="1084" spans="1:130" x14ac:dyDescent="0.15">
      <c r="A1084" s="36"/>
      <c r="B1084" s="14"/>
      <c r="C1084" s="6"/>
      <c r="D1084" s="12"/>
      <c r="E1084" s="13"/>
      <c r="F1084" s="13"/>
      <c r="G1084" s="13"/>
      <c r="H1084" s="13"/>
      <c r="I1084" s="12"/>
      <c r="J1084" s="30"/>
      <c r="K1084" s="2"/>
      <c r="L1084" s="15"/>
      <c r="M1084" s="11"/>
      <c r="N1084" s="11"/>
      <c r="O1084" s="15"/>
      <c r="P1084" s="13"/>
      <c r="Q1084" s="19"/>
      <c r="R1084" s="13"/>
      <c r="S1084" s="4"/>
      <c r="T1084" s="30"/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</row>
    <row r="1085" spans="1:130" x14ac:dyDescent="0.15">
      <c r="A1085" s="36"/>
      <c r="B1085" s="14"/>
      <c r="C1085" s="6"/>
      <c r="D1085" s="12"/>
      <c r="E1085" s="13"/>
      <c r="F1085" s="13"/>
      <c r="G1085" s="13"/>
      <c r="H1085" s="13"/>
      <c r="I1085" s="12"/>
      <c r="J1085" s="30"/>
      <c r="K1085" s="2"/>
      <c r="L1085" s="15"/>
      <c r="M1085" s="11"/>
      <c r="N1085" s="11"/>
      <c r="O1085" s="15"/>
      <c r="P1085" s="13"/>
      <c r="Q1085" s="19"/>
      <c r="R1085" s="13"/>
      <c r="S1085" s="4"/>
      <c r="T1085" s="30"/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</row>
    <row r="1086" spans="1:130" x14ac:dyDescent="0.15">
      <c r="A1086" s="36"/>
      <c r="B1086" s="14"/>
      <c r="C1086" s="6"/>
      <c r="D1086" s="12"/>
      <c r="E1086" s="13"/>
      <c r="F1086" s="13"/>
      <c r="G1086" s="13"/>
      <c r="H1086" s="13"/>
      <c r="I1086" s="12"/>
      <c r="J1086" s="30"/>
      <c r="K1086" s="2"/>
      <c r="L1086" s="15"/>
      <c r="M1086" s="11"/>
      <c r="N1086" s="11"/>
      <c r="O1086" s="15"/>
      <c r="P1086" s="13"/>
      <c r="Q1086" s="19"/>
      <c r="R1086" s="13"/>
      <c r="S1086" s="4"/>
      <c r="T1086" s="30"/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</row>
    <row r="1087" spans="1:130" x14ac:dyDescent="0.15">
      <c r="A1087" s="36"/>
      <c r="B1087" s="14"/>
      <c r="C1087" s="6"/>
      <c r="D1087" s="12"/>
      <c r="E1087" s="13"/>
      <c r="F1087" s="13"/>
      <c r="G1087" s="13"/>
      <c r="H1087" s="13"/>
      <c r="I1087" s="12"/>
      <c r="J1087" s="30"/>
      <c r="K1087" s="2"/>
      <c r="L1087" s="15"/>
      <c r="M1087" s="11"/>
      <c r="N1087" s="11"/>
      <c r="O1087" s="15"/>
      <c r="P1087" s="13"/>
      <c r="Q1087" s="19"/>
      <c r="R1087" s="13"/>
      <c r="S1087" s="4"/>
      <c r="T1087" s="30"/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</row>
    <row r="1088" spans="1:130" x14ac:dyDescent="0.15">
      <c r="A1088" s="36"/>
      <c r="B1088" s="14"/>
      <c r="C1088" s="6"/>
      <c r="D1088" s="12"/>
      <c r="E1088" s="13"/>
      <c r="F1088" s="13"/>
      <c r="G1088" s="13"/>
      <c r="H1088" s="13"/>
      <c r="I1088" s="12"/>
      <c r="J1088" s="30"/>
      <c r="K1088" s="2"/>
      <c r="L1088" s="15"/>
      <c r="M1088" s="11"/>
      <c r="N1088" s="11"/>
      <c r="O1088" s="15"/>
      <c r="P1088" s="13"/>
      <c r="Q1088" s="19"/>
      <c r="R1088" s="13"/>
      <c r="S1088" s="4"/>
      <c r="T1088" s="30"/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</row>
    <row r="1089" spans="1:130" x14ac:dyDescent="0.15">
      <c r="A1089" s="36"/>
      <c r="B1089" s="14"/>
      <c r="C1089" s="6"/>
      <c r="D1089" s="12"/>
      <c r="E1089" s="13"/>
      <c r="F1089" s="13"/>
      <c r="G1089" s="13"/>
      <c r="H1089" s="13"/>
      <c r="I1089" s="12"/>
      <c r="J1089" s="30"/>
      <c r="K1089" s="2"/>
      <c r="L1089" s="15"/>
      <c r="M1089" s="11"/>
      <c r="N1089" s="11"/>
      <c r="O1089" s="15"/>
      <c r="P1089" s="13"/>
      <c r="Q1089" s="19"/>
      <c r="R1089" s="13"/>
      <c r="S1089" s="4"/>
      <c r="T1089" s="30"/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</row>
    <row r="1090" spans="1:130" x14ac:dyDescent="0.15">
      <c r="A1090" s="36"/>
      <c r="B1090" s="14"/>
      <c r="C1090" s="6"/>
      <c r="D1090" s="12"/>
      <c r="E1090" s="13"/>
      <c r="F1090" s="13"/>
      <c r="G1090" s="13"/>
      <c r="H1090" s="13"/>
      <c r="I1090" s="12"/>
      <c r="J1090" s="30"/>
      <c r="K1090" s="2"/>
      <c r="L1090" s="15"/>
      <c r="M1090" s="11"/>
      <c r="N1090" s="11"/>
      <c r="O1090" s="15"/>
      <c r="P1090" s="13"/>
      <c r="Q1090" s="19"/>
      <c r="R1090" s="13"/>
      <c r="S1090" s="4"/>
      <c r="T1090" s="30"/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</row>
    <row r="1091" spans="1:130" x14ac:dyDescent="0.15">
      <c r="A1091" s="36"/>
      <c r="B1091" s="14"/>
      <c r="C1091" s="6"/>
      <c r="D1091" s="12"/>
      <c r="E1091" s="13"/>
      <c r="F1091" s="13"/>
      <c r="G1091" s="13"/>
      <c r="H1091" s="13"/>
      <c r="I1091" s="12"/>
      <c r="J1091" s="30"/>
      <c r="K1091" s="2"/>
      <c r="L1091" s="15"/>
      <c r="M1091" s="11"/>
      <c r="N1091" s="11"/>
      <c r="O1091" s="15"/>
      <c r="P1091" s="13"/>
      <c r="Q1091" s="19"/>
      <c r="R1091" s="13"/>
      <c r="S1091" s="4"/>
      <c r="T1091" s="30"/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</row>
    <row r="1092" spans="1:130" x14ac:dyDescent="0.15">
      <c r="A1092" s="36"/>
      <c r="B1092" s="14"/>
      <c r="C1092" s="6"/>
      <c r="D1092" s="12"/>
      <c r="E1092" s="13"/>
      <c r="F1092" s="13"/>
      <c r="G1092" s="13"/>
      <c r="H1092" s="13"/>
      <c r="I1092" s="12"/>
      <c r="J1092" s="30"/>
      <c r="K1092" s="2"/>
      <c r="L1092" s="15"/>
      <c r="M1092" s="11"/>
      <c r="N1092" s="11"/>
      <c r="O1092" s="15"/>
      <c r="P1092" s="13"/>
      <c r="Q1092" s="19"/>
      <c r="R1092" s="13"/>
      <c r="S1092" s="4"/>
      <c r="T1092" s="30"/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</row>
    <row r="1093" spans="1:130" x14ac:dyDescent="0.15">
      <c r="A1093" s="36"/>
      <c r="B1093" s="14"/>
      <c r="C1093" s="6"/>
      <c r="D1093" s="12"/>
      <c r="E1093" s="13"/>
      <c r="F1093" s="13"/>
      <c r="G1093" s="13"/>
      <c r="H1093" s="13"/>
      <c r="I1093" s="12"/>
      <c r="J1093" s="30"/>
      <c r="K1093" s="2"/>
      <c r="L1093" s="15"/>
      <c r="M1093" s="11"/>
      <c r="N1093" s="11"/>
      <c r="O1093" s="15"/>
      <c r="P1093" s="13"/>
      <c r="Q1093" s="19"/>
      <c r="R1093" s="13"/>
      <c r="S1093" s="4"/>
      <c r="T1093" s="30"/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</row>
    <row r="1094" spans="1:130" x14ac:dyDescent="0.15">
      <c r="A1094" s="36"/>
      <c r="B1094" s="14"/>
      <c r="C1094" s="6"/>
      <c r="D1094" s="12"/>
      <c r="E1094" s="13"/>
      <c r="F1094" s="13"/>
      <c r="G1094" s="13"/>
      <c r="H1094" s="13"/>
      <c r="I1094" s="12"/>
      <c r="J1094" s="30"/>
      <c r="K1094" s="2"/>
      <c r="L1094" s="15"/>
      <c r="M1094" s="11"/>
      <c r="N1094" s="11"/>
      <c r="O1094" s="15"/>
      <c r="P1094" s="13"/>
      <c r="Q1094" s="19"/>
      <c r="R1094" s="13"/>
      <c r="S1094" s="4"/>
      <c r="T1094" s="30"/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</row>
    <row r="1095" spans="1:130" x14ac:dyDescent="0.15">
      <c r="A1095" s="36"/>
      <c r="B1095" s="14"/>
      <c r="C1095" s="6"/>
      <c r="D1095" s="12"/>
      <c r="E1095" s="13"/>
      <c r="F1095" s="13"/>
      <c r="G1095" s="13"/>
      <c r="H1095" s="13"/>
      <c r="I1095" s="12"/>
      <c r="J1095" s="30"/>
      <c r="K1095" s="2"/>
      <c r="L1095" s="15"/>
      <c r="M1095" s="11"/>
      <c r="N1095" s="11"/>
      <c r="O1095" s="15"/>
      <c r="P1095" s="13"/>
      <c r="Q1095" s="19"/>
      <c r="R1095" s="13"/>
      <c r="S1095" s="4"/>
      <c r="T1095" s="30"/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</row>
    <row r="1096" spans="1:130" x14ac:dyDescent="0.15">
      <c r="A1096" s="36"/>
      <c r="B1096" s="14"/>
      <c r="C1096" s="6"/>
      <c r="D1096" s="12"/>
      <c r="E1096" s="13"/>
      <c r="F1096" s="13"/>
      <c r="G1096" s="13"/>
      <c r="H1096" s="13"/>
      <c r="I1096" s="12"/>
      <c r="J1096" s="30"/>
      <c r="K1096" s="2"/>
      <c r="L1096" s="15"/>
      <c r="M1096" s="11"/>
      <c r="N1096" s="11"/>
      <c r="O1096" s="15"/>
      <c r="P1096" s="13"/>
      <c r="Q1096" s="19"/>
      <c r="R1096" s="13"/>
      <c r="S1096" s="4"/>
      <c r="T1096" s="30"/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</row>
    <row r="1097" spans="1:130" x14ac:dyDescent="0.15">
      <c r="A1097" s="36"/>
      <c r="B1097" s="14"/>
      <c r="C1097" s="6"/>
      <c r="D1097" s="12"/>
      <c r="E1097" s="13"/>
      <c r="F1097" s="13"/>
      <c r="G1097" s="13"/>
      <c r="H1097" s="13"/>
      <c r="I1097" s="12"/>
      <c r="J1097" s="30"/>
      <c r="K1097" s="2"/>
      <c r="L1097" s="15"/>
      <c r="M1097" s="11"/>
      <c r="N1097" s="11"/>
      <c r="O1097" s="15"/>
      <c r="P1097" s="13"/>
      <c r="Q1097" s="19"/>
      <c r="R1097" s="13"/>
      <c r="S1097" s="4"/>
      <c r="T1097" s="30"/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</row>
    <row r="1098" spans="1:130" x14ac:dyDescent="0.15">
      <c r="A1098" s="36"/>
      <c r="B1098" s="14"/>
      <c r="C1098" s="6"/>
      <c r="D1098" s="12"/>
      <c r="E1098" s="13"/>
      <c r="F1098" s="13"/>
      <c r="G1098" s="13"/>
      <c r="H1098" s="13"/>
      <c r="I1098" s="12"/>
      <c r="J1098" s="30"/>
      <c r="K1098" s="2"/>
      <c r="L1098" s="15"/>
      <c r="M1098" s="11"/>
      <c r="N1098" s="11"/>
      <c r="O1098" s="15"/>
      <c r="P1098" s="13"/>
      <c r="Q1098" s="19"/>
      <c r="R1098" s="13"/>
      <c r="S1098" s="4"/>
      <c r="T1098" s="30"/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</row>
    <row r="1099" spans="1:130" x14ac:dyDescent="0.15">
      <c r="A1099" s="36"/>
      <c r="B1099" s="14"/>
      <c r="C1099" s="6"/>
      <c r="D1099" s="12"/>
      <c r="E1099" s="13"/>
      <c r="F1099" s="13"/>
      <c r="G1099" s="13"/>
      <c r="H1099" s="13"/>
      <c r="I1099" s="12"/>
      <c r="J1099" s="30"/>
      <c r="K1099" s="2"/>
      <c r="L1099" s="15"/>
      <c r="M1099" s="11"/>
      <c r="N1099" s="11"/>
      <c r="O1099" s="15"/>
      <c r="P1099" s="13"/>
      <c r="Q1099" s="19"/>
      <c r="R1099" s="13"/>
      <c r="S1099" s="4"/>
      <c r="T1099" s="30"/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</row>
    <row r="1100" spans="1:130" ht="15.75" x14ac:dyDescent="0.25">
      <c r="A1100" s="139"/>
      <c r="B1100" s="140"/>
      <c r="C1100" s="136"/>
      <c r="D1100" s="141"/>
      <c r="E1100" s="135"/>
      <c r="F1100" s="135"/>
      <c r="G1100" s="135"/>
      <c r="H1100" s="135"/>
      <c r="I1100" s="141"/>
      <c r="J1100" s="139"/>
      <c r="K1100" s="142"/>
      <c r="L1100" s="143"/>
      <c r="M1100" s="144"/>
      <c r="N1100" s="144"/>
      <c r="O1100" s="138"/>
      <c r="P1100" s="135"/>
      <c r="Q1100" s="145"/>
      <c r="R1100" s="135"/>
      <c r="S1100" s="146"/>
      <c r="T1100" s="139"/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</row>
    <row r="1101" spans="1:130" x14ac:dyDescent="0.15">
      <c r="A1101" s="36"/>
      <c r="B1101" s="14"/>
      <c r="C1101" s="6"/>
      <c r="D1101" s="12"/>
      <c r="E1101" s="13"/>
      <c r="F1101" s="13"/>
      <c r="G1101" s="13"/>
      <c r="H1101" s="13"/>
      <c r="I1101" s="12"/>
      <c r="J1101" s="30"/>
      <c r="K1101" s="2"/>
      <c r="L1101" s="15"/>
      <c r="M1101" s="11"/>
      <c r="N1101" s="11"/>
      <c r="O1101" s="15"/>
      <c r="P1101" s="13"/>
      <c r="Q1101" s="19"/>
      <c r="R1101" s="13"/>
      <c r="S1101" s="4"/>
      <c r="T1101" s="30"/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</row>
    <row r="1102" spans="1:130" x14ac:dyDescent="0.15">
      <c r="A1102" s="36"/>
      <c r="B1102" s="14"/>
      <c r="C1102" s="6"/>
      <c r="D1102" s="12"/>
      <c r="E1102" s="13"/>
      <c r="F1102" s="13"/>
      <c r="G1102" s="13"/>
      <c r="H1102" s="13"/>
      <c r="I1102" s="12"/>
      <c r="J1102" s="30"/>
      <c r="K1102" s="2"/>
      <c r="L1102" s="15"/>
      <c r="M1102" s="11"/>
      <c r="N1102" s="11"/>
      <c r="O1102" s="15"/>
      <c r="P1102" s="13"/>
      <c r="Q1102" s="19"/>
      <c r="R1102" s="13"/>
      <c r="S1102" s="4"/>
      <c r="T1102" s="30"/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</row>
    <row r="1103" spans="1:130" x14ac:dyDescent="0.15">
      <c r="A1103" s="36"/>
      <c r="B1103" s="14"/>
      <c r="C1103" s="6"/>
      <c r="D1103" s="12"/>
      <c r="E1103" s="13"/>
      <c r="F1103" s="13"/>
      <c r="G1103" s="13"/>
      <c r="H1103" s="13"/>
      <c r="I1103" s="12"/>
      <c r="J1103" s="30"/>
      <c r="K1103" s="2"/>
      <c r="L1103" s="15"/>
      <c r="M1103" s="11"/>
      <c r="N1103" s="11"/>
      <c r="O1103" s="15"/>
      <c r="P1103" s="13"/>
      <c r="Q1103" s="19"/>
      <c r="R1103" s="13"/>
      <c r="S1103" s="4"/>
      <c r="T1103" s="30"/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</row>
    <row r="1104" spans="1:130" x14ac:dyDescent="0.15">
      <c r="A1104" s="36"/>
      <c r="B1104" s="14"/>
      <c r="C1104" s="6"/>
      <c r="D1104" s="12"/>
      <c r="E1104" s="13"/>
      <c r="F1104" s="13"/>
      <c r="G1104" s="13"/>
      <c r="H1104" s="13"/>
      <c r="I1104" s="12"/>
      <c r="J1104" s="30"/>
      <c r="K1104" s="2"/>
      <c r="L1104" s="15"/>
      <c r="M1104" s="11"/>
      <c r="N1104" s="11"/>
      <c r="O1104" s="15"/>
      <c r="P1104" s="13"/>
      <c r="Q1104" s="19"/>
      <c r="R1104" s="13"/>
      <c r="S1104" s="4"/>
      <c r="T1104" s="30"/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</row>
    <row r="1105" spans="1:130" x14ac:dyDescent="0.15">
      <c r="A1105" s="36"/>
      <c r="B1105" s="14"/>
      <c r="C1105" s="6"/>
      <c r="D1105" s="12"/>
      <c r="E1105" s="13"/>
      <c r="F1105" s="13"/>
      <c r="G1105" s="13"/>
      <c r="H1105" s="13"/>
      <c r="I1105" s="12"/>
      <c r="J1105" s="30"/>
      <c r="K1105" s="2"/>
      <c r="L1105" s="15"/>
      <c r="M1105" s="11"/>
      <c r="N1105" s="11"/>
      <c r="O1105" s="15"/>
      <c r="P1105" s="13"/>
      <c r="Q1105" s="19"/>
      <c r="R1105" s="13"/>
      <c r="S1105" s="4"/>
      <c r="T1105" s="30"/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</row>
    <row r="1106" spans="1:130" x14ac:dyDescent="0.15">
      <c r="A1106" s="36"/>
      <c r="B1106" s="14"/>
      <c r="C1106" s="6"/>
      <c r="D1106" s="12"/>
      <c r="E1106" s="13"/>
      <c r="F1106" s="13"/>
      <c r="G1106" s="13"/>
      <c r="H1106" s="13"/>
      <c r="I1106" s="12"/>
      <c r="J1106" s="30"/>
      <c r="K1106" s="2"/>
      <c r="L1106" s="15"/>
      <c r="M1106" s="11"/>
      <c r="N1106" s="11"/>
      <c r="O1106" s="15"/>
      <c r="P1106" s="13"/>
      <c r="Q1106" s="19"/>
      <c r="R1106" s="13"/>
      <c r="S1106" s="4"/>
      <c r="T1106" s="30"/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</row>
    <row r="1107" spans="1:130" x14ac:dyDescent="0.15">
      <c r="A1107" s="36"/>
      <c r="B1107" s="14"/>
      <c r="C1107" s="6"/>
      <c r="D1107" s="12"/>
      <c r="E1107" s="13"/>
      <c r="F1107" s="13"/>
      <c r="G1107" s="13"/>
      <c r="H1107" s="13"/>
      <c r="I1107" s="12"/>
      <c r="J1107" s="30"/>
      <c r="K1107" s="2"/>
      <c r="L1107" s="15"/>
      <c r="M1107" s="11"/>
      <c r="N1107" s="11"/>
      <c r="O1107" s="15"/>
      <c r="P1107" s="13"/>
      <c r="Q1107" s="19"/>
      <c r="R1107" s="13"/>
      <c r="S1107" s="4"/>
      <c r="T1107" s="30"/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</row>
    <row r="1108" spans="1:130" x14ac:dyDescent="0.15">
      <c r="A1108" s="36"/>
      <c r="B1108" s="14"/>
      <c r="C1108" s="6"/>
      <c r="D1108" s="12"/>
      <c r="E1108" s="13"/>
      <c r="F1108" s="13"/>
      <c r="G1108" s="13"/>
      <c r="H1108" s="13"/>
      <c r="I1108" s="12"/>
      <c r="J1108" s="30"/>
      <c r="K1108" s="2"/>
      <c r="L1108" s="15"/>
      <c r="M1108" s="11"/>
      <c r="N1108" s="11"/>
      <c r="O1108" s="15"/>
      <c r="P1108" s="13"/>
      <c r="Q1108" s="19"/>
      <c r="R1108" s="13"/>
      <c r="S1108" s="4"/>
      <c r="T1108" s="30"/>
      <c r="U1108" s="3"/>
      <c r="V1108" s="3"/>
      <c r="W1108" s="30"/>
      <c r="X1108" s="3"/>
      <c r="Y1108" s="1"/>
      <c r="Z1108" s="3"/>
      <c r="AA1108" s="3"/>
      <c r="AB1108" s="3"/>
      <c r="AC1108" s="3"/>
      <c r="AD1108" s="3"/>
      <c r="AE1108" s="10"/>
      <c r="AF1108" s="3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</row>
    <row r="1109" spans="1:130" x14ac:dyDescent="0.15">
      <c r="A1109" s="36"/>
      <c r="B1109" s="14"/>
      <c r="C1109" s="6"/>
      <c r="D1109" s="12"/>
      <c r="E1109" s="13"/>
      <c r="F1109" s="13"/>
      <c r="G1109" s="13"/>
      <c r="H1109" s="13"/>
      <c r="I1109" s="12"/>
      <c r="J1109" s="30"/>
      <c r="K1109" s="2"/>
      <c r="L1109" s="15"/>
      <c r="M1109" s="11"/>
      <c r="N1109" s="11"/>
      <c r="O1109" s="15"/>
      <c r="P1109" s="13"/>
      <c r="Q1109" s="19"/>
      <c r="R1109" s="13"/>
      <c r="S1109" s="4"/>
      <c r="T1109" s="30"/>
      <c r="U1109" s="3"/>
      <c r="V1109" s="3"/>
      <c r="W1109" s="30"/>
      <c r="X1109" s="3"/>
      <c r="Y1109" s="1"/>
      <c r="Z1109" s="3"/>
      <c r="AA1109" s="3"/>
      <c r="AB1109" s="3"/>
      <c r="AC1109" s="3"/>
      <c r="AD1109" s="3"/>
      <c r="AE1109" s="10"/>
      <c r="AF1109" s="3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</row>
    <row r="1110" spans="1:130" x14ac:dyDescent="0.15">
      <c r="A1110" s="36"/>
      <c r="B1110" s="14"/>
      <c r="C1110" s="6"/>
      <c r="D1110" s="12"/>
      <c r="E1110" s="13"/>
      <c r="F1110" s="13"/>
      <c r="G1110" s="13"/>
      <c r="H1110" s="13"/>
      <c r="I1110" s="12"/>
      <c r="J1110" s="30"/>
      <c r="K1110" s="2"/>
      <c r="L1110" s="15"/>
      <c r="M1110" s="11"/>
      <c r="N1110" s="11"/>
      <c r="O1110" s="15"/>
      <c r="P1110" s="13"/>
      <c r="Q1110" s="19"/>
      <c r="R1110" s="13"/>
      <c r="S1110" s="4"/>
      <c r="T1110" s="30"/>
      <c r="U1110" s="3"/>
      <c r="V1110" s="3"/>
      <c r="W1110" s="30"/>
      <c r="X1110" s="3"/>
      <c r="Y1110" s="1"/>
      <c r="Z1110" s="3"/>
      <c r="AA1110" s="3"/>
      <c r="AB1110" s="3"/>
      <c r="AC1110" s="3"/>
      <c r="AD1110" s="3"/>
      <c r="AE1110" s="10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</row>
    <row r="1111" spans="1:130" x14ac:dyDescent="0.15">
      <c r="A1111" s="36"/>
      <c r="B1111" s="14"/>
      <c r="C1111" s="6"/>
      <c r="D1111" s="12"/>
      <c r="E1111" s="13"/>
      <c r="F1111" s="13"/>
      <c r="G1111" s="13"/>
      <c r="H1111" s="13"/>
      <c r="I1111" s="12"/>
      <c r="J1111" s="30"/>
      <c r="K1111" s="2"/>
      <c r="L1111" s="15"/>
      <c r="M1111" s="11"/>
      <c r="N1111" s="11"/>
      <c r="O1111" s="15"/>
      <c r="P1111" s="13"/>
      <c r="Q1111" s="19"/>
      <c r="R1111" s="13"/>
      <c r="S1111" s="4"/>
      <c r="T1111" s="30"/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0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</row>
    <row r="1112" spans="1:130" x14ac:dyDescent="0.15">
      <c r="A1112" s="36"/>
      <c r="B1112" s="14"/>
      <c r="C1112" s="6"/>
      <c r="D1112" s="12"/>
      <c r="E1112" s="13"/>
      <c r="F1112" s="13"/>
      <c r="G1112" s="13"/>
      <c r="H1112" s="13"/>
      <c r="I1112" s="12"/>
      <c r="J1112" s="30"/>
      <c r="K1112" s="2"/>
      <c r="L1112" s="15"/>
      <c r="M1112" s="11"/>
      <c r="N1112" s="11"/>
      <c r="O1112" s="15"/>
      <c r="P1112" s="13"/>
      <c r="Q1112" s="19"/>
      <c r="R1112" s="13"/>
      <c r="S1112" s="4"/>
      <c r="T1112" s="30"/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0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</row>
    <row r="1113" spans="1:130" x14ac:dyDescent="0.15">
      <c r="A1113" s="36"/>
      <c r="B1113" s="14"/>
      <c r="C1113" s="6"/>
      <c r="D1113" s="12"/>
      <c r="E1113" s="13"/>
      <c r="F1113" s="13"/>
      <c r="G1113" s="13"/>
      <c r="H1113" s="13"/>
      <c r="I1113" s="12"/>
      <c r="J1113" s="30"/>
      <c r="K1113" s="2"/>
      <c r="L1113" s="15"/>
      <c r="M1113" s="11"/>
      <c r="N1113" s="11"/>
      <c r="O1113" s="15"/>
      <c r="P1113" s="13"/>
      <c r="Q1113" s="19"/>
      <c r="R1113" s="13"/>
      <c r="S1113" s="4"/>
      <c r="T1113" s="30"/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</row>
    <row r="1114" spans="1:130" x14ac:dyDescent="0.15">
      <c r="A1114" s="36"/>
      <c r="B1114" s="14"/>
      <c r="C1114" s="6"/>
      <c r="D1114" s="12"/>
      <c r="E1114" s="13"/>
      <c r="F1114" s="13"/>
      <c r="G1114" s="13"/>
      <c r="H1114" s="13"/>
      <c r="I1114" s="12"/>
      <c r="J1114" s="30"/>
      <c r="K1114" s="2"/>
      <c r="L1114" s="15"/>
      <c r="M1114" s="11"/>
      <c r="N1114" s="11"/>
      <c r="O1114" s="15"/>
      <c r="P1114" s="13"/>
      <c r="Q1114" s="19"/>
      <c r="R1114" s="13"/>
      <c r="S1114" s="4"/>
      <c r="T1114" s="30"/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</row>
    <row r="1115" spans="1:130" x14ac:dyDescent="0.15">
      <c r="A1115" s="36"/>
      <c r="B1115" s="14"/>
      <c r="C1115" s="6"/>
      <c r="D1115" s="12"/>
      <c r="E1115" s="13"/>
      <c r="F1115" s="13"/>
      <c r="G1115" s="13"/>
      <c r="H1115" s="13"/>
      <c r="I1115" s="12"/>
      <c r="J1115" s="30"/>
      <c r="K1115" s="2"/>
      <c r="L1115" s="15"/>
      <c r="M1115" s="11"/>
      <c r="N1115" s="11"/>
      <c r="O1115" s="15"/>
      <c r="P1115" s="13"/>
      <c r="Q1115" s="19"/>
      <c r="R1115" s="13"/>
      <c r="S1115" s="4"/>
      <c r="T1115" s="30"/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</row>
    <row r="1116" spans="1:130" x14ac:dyDescent="0.15">
      <c r="A1116" s="36"/>
      <c r="B1116" s="14"/>
      <c r="C1116" s="6"/>
      <c r="D1116" s="12"/>
      <c r="E1116" s="13"/>
      <c r="F1116" s="13"/>
      <c r="G1116" s="13"/>
      <c r="H1116" s="13"/>
      <c r="I1116" s="12"/>
      <c r="J1116" s="30"/>
      <c r="K1116" s="2"/>
      <c r="L1116" s="15"/>
      <c r="M1116" s="11"/>
      <c r="N1116" s="11"/>
      <c r="O1116" s="15"/>
      <c r="P1116" s="13"/>
      <c r="Q1116" s="19"/>
      <c r="R1116" s="13"/>
      <c r="S1116" s="4"/>
      <c r="T1116" s="30"/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</row>
    <row r="1117" spans="1:130" x14ac:dyDescent="0.15">
      <c r="A1117" s="36"/>
      <c r="B1117" s="14"/>
      <c r="C1117" s="6"/>
      <c r="D1117" s="12"/>
      <c r="E1117" s="13"/>
      <c r="F1117" s="13"/>
      <c r="G1117" s="13"/>
      <c r="H1117" s="13"/>
      <c r="I1117" s="12"/>
      <c r="J1117" s="30"/>
      <c r="K1117" s="2"/>
      <c r="L1117" s="15"/>
      <c r="M1117" s="11"/>
      <c r="N1117" s="11"/>
      <c r="O1117" s="15"/>
      <c r="P1117" s="13"/>
      <c r="Q1117" s="19"/>
      <c r="R1117" s="13"/>
      <c r="S1117" s="4"/>
      <c r="T1117" s="30"/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</row>
    <row r="1118" spans="1:130" x14ac:dyDescent="0.15">
      <c r="A1118" s="36"/>
      <c r="B1118" s="14"/>
      <c r="C1118" s="6"/>
      <c r="D1118" s="12"/>
      <c r="E1118" s="13"/>
      <c r="F1118" s="13"/>
      <c r="G1118" s="13"/>
      <c r="H1118" s="13"/>
      <c r="I1118" s="12"/>
      <c r="J1118" s="30"/>
      <c r="K1118" s="2"/>
      <c r="L1118" s="15"/>
      <c r="M1118" s="11"/>
      <c r="N1118" s="11"/>
      <c r="O1118" s="15"/>
      <c r="P1118" s="13"/>
      <c r="Q1118" s="19"/>
      <c r="R1118" s="13"/>
      <c r="S1118" s="4"/>
      <c r="T1118" s="30"/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</row>
    <row r="1119" spans="1:130" x14ac:dyDescent="0.15">
      <c r="A1119" s="36"/>
      <c r="B1119" s="14"/>
      <c r="C1119" s="6"/>
      <c r="D1119" s="12"/>
      <c r="E1119" s="13"/>
      <c r="F1119" s="13"/>
      <c r="G1119" s="13"/>
      <c r="H1119" s="13"/>
      <c r="I1119" s="12"/>
      <c r="J1119" s="30"/>
      <c r="K1119" s="2"/>
      <c r="L1119" s="15"/>
      <c r="M1119" s="11"/>
      <c r="N1119" s="11"/>
      <c r="O1119" s="15"/>
      <c r="P1119" s="13"/>
      <c r="Q1119" s="19"/>
      <c r="R1119" s="13"/>
      <c r="S1119" s="4"/>
      <c r="T1119" s="30"/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</row>
    <row r="1120" spans="1:130" x14ac:dyDescent="0.15">
      <c r="A1120" s="36"/>
      <c r="B1120" s="14"/>
      <c r="C1120" s="6"/>
      <c r="D1120" s="12"/>
      <c r="E1120" s="13"/>
      <c r="F1120" s="13"/>
      <c r="G1120" s="13"/>
      <c r="H1120" s="13"/>
      <c r="I1120" s="12"/>
      <c r="J1120" s="30"/>
      <c r="K1120" s="2"/>
      <c r="L1120" s="15"/>
      <c r="M1120" s="11"/>
      <c r="N1120" s="11"/>
      <c r="O1120" s="15"/>
      <c r="P1120" s="13"/>
      <c r="Q1120" s="19"/>
      <c r="R1120" s="13"/>
      <c r="S1120" s="4"/>
      <c r="T1120" s="30"/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</row>
    <row r="1121" spans="1:130" x14ac:dyDescent="0.15">
      <c r="A1121" s="36"/>
      <c r="B1121" s="14"/>
      <c r="C1121" s="6"/>
      <c r="D1121" s="12"/>
      <c r="E1121" s="13"/>
      <c r="F1121" s="13"/>
      <c r="G1121" s="13"/>
      <c r="H1121" s="13"/>
      <c r="I1121" s="12"/>
      <c r="J1121" s="30"/>
      <c r="K1121" s="2"/>
      <c r="L1121" s="15"/>
      <c r="M1121" s="11"/>
      <c r="N1121" s="11"/>
      <c r="O1121" s="15"/>
      <c r="P1121" s="13"/>
      <c r="Q1121" s="19"/>
      <c r="R1121" s="13"/>
      <c r="S1121" s="4"/>
      <c r="T1121" s="30"/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</row>
    <row r="1122" spans="1:130" x14ac:dyDescent="0.15">
      <c r="A1122" s="36"/>
      <c r="B1122" s="14"/>
      <c r="C1122" s="6"/>
      <c r="D1122" s="12"/>
      <c r="E1122" s="13"/>
      <c r="F1122" s="13"/>
      <c r="G1122" s="13"/>
      <c r="H1122" s="13"/>
      <c r="I1122" s="12"/>
      <c r="J1122" s="30"/>
      <c r="K1122" s="2"/>
      <c r="L1122" s="15"/>
      <c r="M1122" s="11"/>
      <c r="N1122" s="11"/>
      <c r="O1122" s="15"/>
      <c r="P1122" s="13"/>
      <c r="Q1122" s="19"/>
      <c r="R1122" s="13"/>
      <c r="S1122" s="4"/>
      <c r="T1122" s="30"/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</row>
    <row r="1123" spans="1:130" x14ac:dyDescent="0.15">
      <c r="A1123" s="36"/>
      <c r="B1123" s="14"/>
      <c r="C1123" s="6"/>
      <c r="D1123" s="12"/>
      <c r="E1123" s="13"/>
      <c r="F1123" s="13"/>
      <c r="G1123" s="13"/>
      <c r="H1123" s="13"/>
      <c r="I1123" s="12"/>
      <c r="J1123" s="30"/>
      <c r="K1123" s="2"/>
      <c r="L1123" s="15"/>
      <c r="M1123" s="11"/>
      <c r="N1123" s="11"/>
      <c r="O1123" s="15"/>
      <c r="P1123" s="13"/>
      <c r="Q1123" s="19"/>
      <c r="R1123" s="13"/>
      <c r="S1123" s="4"/>
      <c r="T1123" s="30"/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</row>
    <row r="1124" spans="1:130" x14ac:dyDescent="0.15">
      <c r="A1124" s="36"/>
      <c r="B1124" s="14"/>
      <c r="C1124" s="6"/>
      <c r="D1124" s="12"/>
      <c r="E1124" s="13"/>
      <c r="F1124" s="13"/>
      <c r="G1124" s="13"/>
      <c r="H1124" s="13"/>
      <c r="I1124" s="12"/>
      <c r="J1124" s="30"/>
      <c r="K1124" s="2"/>
      <c r="L1124" s="15"/>
      <c r="M1124" s="11"/>
      <c r="N1124" s="11"/>
      <c r="O1124" s="15"/>
      <c r="P1124" s="13"/>
      <c r="Q1124" s="19"/>
      <c r="R1124" s="13"/>
      <c r="S1124" s="4"/>
      <c r="T1124" s="30"/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</row>
    <row r="1125" spans="1:130" x14ac:dyDescent="0.15">
      <c r="A1125" s="36"/>
      <c r="B1125" s="14"/>
      <c r="C1125" s="6"/>
      <c r="D1125" s="12"/>
      <c r="E1125" s="13"/>
      <c r="F1125" s="13"/>
      <c r="G1125" s="13"/>
      <c r="H1125" s="13"/>
      <c r="I1125" s="12"/>
      <c r="J1125" s="30"/>
      <c r="K1125" s="2"/>
      <c r="L1125" s="15"/>
      <c r="M1125" s="11"/>
      <c r="N1125" s="11"/>
      <c r="O1125" s="15"/>
      <c r="P1125" s="13"/>
      <c r="Q1125" s="19"/>
      <c r="R1125" s="13"/>
      <c r="S1125" s="4"/>
      <c r="T1125" s="30"/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</row>
    <row r="1126" spans="1:130" x14ac:dyDescent="0.15">
      <c r="A1126" s="36"/>
      <c r="B1126" s="14"/>
      <c r="C1126" s="6"/>
      <c r="D1126" s="12"/>
      <c r="E1126" s="13"/>
      <c r="F1126" s="13"/>
      <c r="G1126" s="13"/>
      <c r="H1126" s="13"/>
      <c r="I1126" s="12"/>
      <c r="J1126" s="30"/>
      <c r="K1126" s="2"/>
      <c r="L1126" s="15"/>
      <c r="M1126" s="11"/>
      <c r="N1126" s="11"/>
      <c r="O1126" s="15"/>
      <c r="P1126" s="13"/>
      <c r="Q1126" s="19"/>
      <c r="R1126" s="13"/>
      <c r="S1126" s="4"/>
      <c r="T1126" s="30"/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</row>
    <row r="1127" spans="1:130" x14ac:dyDescent="0.15">
      <c r="A1127" s="36"/>
      <c r="B1127" s="14"/>
      <c r="C1127" s="6"/>
      <c r="D1127" s="12"/>
      <c r="E1127" s="13"/>
      <c r="F1127" s="13"/>
      <c r="G1127" s="13"/>
      <c r="H1127" s="13"/>
      <c r="I1127" s="12"/>
      <c r="J1127" s="30"/>
      <c r="K1127" s="2"/>
      <c r="L1127" s="15"/>
      <c r="M1127" s="11"/>
      <c r="N1127" s="11"/>
      <c r="O1127" s="15"/>
      <c r="P1127" s="13"/>
      <c r="Q1127" s="19"/>
      <c r="R1127" s="13"/>
      <c r="S1127" s="4"/>
      <c r="T1127" s="30"/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</row>
    <row r="1128" spans="1:130" x14ac:dyDescent="0.15">
      <c r="A1128" s="36"/>
      <c r="B1128" s="14"/>
      <c r="C1128" s="6"/>
      <c r="D1128" s="12"/>
      <c r="E1128" s="13"/>
      <c r="F1128" s="13"/>
      <c r="G1128" s="13"/>
      <c r="H1128" s="13"/>
      <c r="I1128" s="12"/>
      <c r="J1128" s="30"/>
      <c r="K1128" s="2"/>
      <c r="L1128" s="15"/>
      <c r="M1128" s="11"/>
      <c r="N1128" s="11"/>
      <c r="O1128" s="15"/>
      <c r="P1128" s="13"/>
      <c r="Q1128" s="19"/>
      <c r="R1128" s="13"/>
      <c r="S1128" s="4"/>
      <c r="T1128" s="30"/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</row>
    <row r="1129" spans="1:130" x14ac:dyDescent="0.15">
      <c r="A1129" s="36"/>
      <c r="B1129" s="14"/>
      <c r="C1129" s="6"/>
      <c r="D1129" s="12"/>
      <c r="E1129" s="13"/>
      <c r="F1129" s="13"/>
      <c r="G1129" s="13"/>
      <c r="H1129" s="13"/>
      <c r="I1129" s="12"/>
      <c r="J1129" s="30"/>
      <c r="K1129" s="2"/>
      <c r="L1129" s="15"/>
      <c r="M1129" s="11"/>
      <c r="N1129" s="11"/>
      <c r="O1129" s="15"/>
      <c r="P1129" s="13"/>
      <c r="Q1129" s="19"/>
      <c r="R1129" s="13"/>
      <c r="S1129" s="4"/>
      <c r="T1129" s="30"/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</row>
    <row r="1130" spans="1:130" x14ac:dyDescent="0.15">
      <c r="A1130" s="36"/>
      <c r="B1130" s="14"/>
      <c r="C1130" s="6"/>
      <c r="D1130" s="12"/>
      <c r="E1130" s="13"/>
      <c r="F1130" s="13"/>
      <c r="G1130" s="13"/>
      <c r="H1130" s="13"/>
      <c r="I1130" s="12"/>
      <c r="J1130" s="30"/>
      <c r="K1130" s="2"/>
      <c r="L1130" s="15"/>
      <c r="M1130" s="11"/>
      <c r="N1130" s="11"/>
      <c r="O1130" s="15"/>
      <c r="P1130" s="13"/>
      <c r="Q1130" s="19"/>
      <c r="R1130" s="13"/>
      <c r="S1130" s="4"/>
      <c r="T1130" s="30"/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</row>
    <row r="1131" spans="1:130" x14ac:dyDescent="0.15">
      <c r="A1131" s="36"/>
      <c r="B1131" s="14"/>
      <c r="C1131" s="6"/>
      <c r="D1131" s="12"/>
      <c r="E1131" s="13"/>
      <c r="F1131" s="13"/>
      <c r="G1131" s="13"/>
      <c r="H1131" s="13"/>
      <c r="I1131" s="12"/>
      <c r="J1131" s="30"/>
      <c r="K1131" s="2"/>
      <c r="L1131" s="15"/>
      <c r="M1131" s="11"/>
      <c r="N1131" s="11"/>
      <c r="O1131" s="15"/>
      <c r="P1131" s="13"/>
      <c r="Q1131" s="19"/>
      <c r="R1131" s="13"/>
      <c r="S1131" s="4"/>
      <c r="T1131" s="30"/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</row>
    <row r="1132" spans="1:130" x14ac:dyDescent="0.15">
      <c r="A1132" s="36"/>
      <c r="B1132" s="14"/>
      <c r="C1132" s="6"/>
      <c r="D1132" s="12"/>
      <c r="E1132" s="13"/>
      <c r="F1132" s="13"/>
      <c r="G1132" s="13"/>
      <c r="H1132" s="13"/>
      <c r="I1132" s="12"/>
      <c r="J1132" s="30"/>
      <c r="K1132" s="2"/>
      <c r="L1132" s="15"/>
      <c r="M1132" s="11"/>
      <c r="N1132" s="11"/>
      <c r="O1132" s="15"/>
      <c r="P1132" s="13"/>
      <c r="Q1132" s="19"/>
      <c r="R1132" s="13"/>
      <c r="S1132" s="4"/>
      <c r="T1132" s="30"/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</row>
    <row r="1133" spans="1:130" x14ac:dyDescent="0.15">
      <c r="A1133" s="36"/>
      <c r="B1133" s="14"/>
      <c r="C1133" s="6"/>
      <c r="D1133" s="12"/>
      <c r="E1133" s="13"/>
      <c r="F1133" s="13"/>
      <c r="G1133" s="13"/>
      <c r="H1133" s="13"/>
      <c r="I1133" s="12"/>
      <c r="J1133" s="30"/>
      <c r="K1133" s="2"/>
      <c r="L1133" s="15"/>
      <c r="M1133" s="11"/>
      <c r="N1133" s="11"/>
      <c r="O1133" s="15"/>
      <c r="P1133" s="13"/>
      <c r="Q1133" s="19"/>
      <c r="R1133" s="13"/>
      <c r="S1133" s="4"/>
      <c r="T1133" s="30"/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</row>
    <row r="1134" spans="1:130" x14ac:dyDescent="0.15">
      <c r="A1134" s="36"/>
      <c r="B1134" s="14"/>
      <c r="C1134" s="6"/>
      <c r="D1134" s="12"/>
      <c r="E1134" s="13"/>
      <c r="F1134" s="13"/>
      <c r="G1134" s="13"/>
      <c r="H1134" s="13"/>
      <c r="I1134" s="12"/>
      <c r="J1134" s="30"/>
      <c r="K1134" s="2"/>
      <c r="L1134" s="15"/>
      <c r="M1134" s="11"/>
      <c r="N1134" s="11"/>
      <c r="O1134" s="15"/>
      <c r="P1134" s="13"/>
      <c r="Q1134" s="19"/>
      <c r="R1134" s="13"/>
      <c r="S1134" s="4"/>
      <c r="T1134" s="30"/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</row>
    <row r="1135" spans="1:130" x14ac:dyDescent="0.15">
      <c r="A1135" s="36"/>
      <c r="B1135" s="14"/>
      <c r="C1135" s="6"/>
      <c r="D1135" s="12"/>
      <c r="E1135" s="13"/>
      <c r="F1135" s="13"/>
      <c r="G1135" s="13"/>
      <c r="H1135" s="13"/>
      <c r="I1135" s="12"/>
      <c r="J1135" s="30"/>
      <c r="K1135" s="2"/>
      <c r="L1135" s="15"/>
      <c r="M1135" s="11"/>
      <c r="N1135" s="11"/>
      <c r="O1135" s="15"/>
      <c r="P1135" s="13"/>
      <c r="Q1135" s="19"/>
      <c r="R1135" s="13"/>
      <c r="S1135" s="4"/>
      <c r="T1135" s="30"/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</row>
    <row r="1136" spans="1:130" x14ac:dyDescent="0.15">
      <c r="A1136" s="36"/>
      <c r="B1136" s="14"/>
      <c r="C1136" s="6"/>
      <c r="D1136" s="12"/>
      <c r="E1136" s="13"/>
      <c r="F1136" s="13"/>
      <c r="G1136" s="13"/>
      <c r="H1136" s="13"/>
      <c r="I1136" s="12"/>
      <c r="J1136" s="30"/>
      <c r="K1136" s="2"/>
      <c r="L1136" s="15"/>
      <c r="M1136" s="11"/>
      <c r="N1136" s="11"/>
      <c r="O1136" s="15"/>
      <c r="P1136" s="13"/>
      <c r="Q1136" s="19"/>
      <c r="R1136" s="13"/>
      <c r="S1136" s="4"/>
      <c r="T1136" s="30"/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</row>
    <row r="1137" spans="1:130" x14ac:dyDescent="0.15">
      <c r="A1137" s="36"/>
      <c r="B1137" s="14"/>
      <c r="C1137" s="6"/>
      <c r="D1137" s="12"/>
      <c r="E1137" s="13"/>
      <c r="F1137" s="13"/>
      <c r="G1137" s="13"/>
      <c r="H1137" s="13"/>
      <c r="I1137" s="12"/>
      <c r="J1137" s="30"/>
      <c r="K1137" s="2"/>
      <c r="L1137" s="15"/>
      <c r="M1137" s="11"/>
      <c r="N1137" s="11"/>
      <c r="O1137" s="15"/>
      <c r="P1137" s="13"/>
      <c r="Q1137" s="19"/>
      <c r="R1137" s="13"/>
      <c r="S1137" s="4"/>
      <c r="T1137" s="30"/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</row>
    <row r="1138" spans="1:130" x14ac:dyDescent="0.15">
      <c r="A1138" s="36"/>
      <c r="B1138" s="14"/>
      <c r="C1138" s="6"/>
      <c r="D1138" s="12"/>
      <c r="E1138" s="13"/>
      <c r="F1138" s="13"/>
      <c r="G1138" s="13"/>
      <c r="H1138" s="13"/>
      <c r="I1138" s="12"/>
      <c r="J1138" s="30"/>
      <c r="K1138" s="2"/>
      <c r="L1138" s="15"/>
      <c r="M1138" s="11"/>
      <c r="N1138" s="11"/>
      <c r="O1138" s="15"/>
      <c r="P1138" s="13"/>
      <c r="Q1138" s="19"/>
      <c r="R1138" s="13"/>
      <c r="S1138" s="4"/>
      <c r="T1138" s="30"/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</row>
    <row r="1139" spans="1:130" x14ac:dyDescent="0.15">
      <c r="A1139" s="36"/>
      <c r="B1139" s="14"/>
      <c r="C1139" s="6"/>
      <c r="D1139" s="12"/>
      <c r="E1139" s="13"/>
      <c r="F1139" s="13"/>
      <c r="G1139" s="13"/>
      <c r="H1139" s="13"/>
      <c r="I1139" s="12"/>
      <c r="J1139" s="30"/>
      <c r="K1139" s="2"/>
      <c r="L1139" s="15"/>
      <c r="M1139" s="11"/>
      <c r="N1139" s="11"/>
      <c r="O1139" s="15"/>
      <c r="P1139" s="13"/>
      <c r="Q1139" s="19"/>
      <c r="R1139" s="13"/>
      <c r="S1139" s="4"/>
      <c r="T1139" s="30"/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</row>
    <row r="1140" spans="1:130" x14ac:dyDescent="0.15">
      <c r="A1140" s="36"/>
      <c r="B1140" s="14"/>
      <c r="C1140" s="6"/>
      <c r="D1140" s="12"/>
      <c r="E1140" s="13"/>
      <c r="F1140" s="13"/>
      <c r="G1140" s="13"/>
      <c r="H1140" s="13"/>
      <c r="I1140" s="12"/>
      <c r="J1140" s="30"/>
      <c r="K1140" s="2"/>
      <c r="L1140" s="15"/>
      <c r="M1140" s="11"/>
      <c r="N1140" s="11"/>
      <c r="O1140" s="15"/>
      <c r="P1140" s="13"/>
      <c r="Q1140" s="19"/>
      <c r="R1140" s="13"/>
      <c r="S1140" s="4"/>
      <c r="T1140" s="30"/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</row>
    <row r="1141" spans="1:130" x14ac:dyDescent="0.15">
      <c r="A1141" s="36"/>
      <c r="B1141" s="14"/>
      <c r="C1141" s="6"/>
      <c r="D1141" s="12"/>
      <c r="E1141" s="13"/>
      <c r="F1141" s="13"/>
      <c r="G1141" s="13"/>
      <c r="H1141" s="13"/>
      <c r="I1141" s="12"/>
      <c r="J1141" s="30"/>
      <c r="K1141" s="2"/>
      <c r="L1141" s="15"/>
      <c r="M1141" s="11"/>
      <c r="N1141" s="11"/>
      <c r="O1141" s="15"/>
      <c r="P1141" s="13"/>
      <c r="Q1141" s="19"/>
      <c r="R1141" s="13"/>
      <c r="S1141" s="4"/>
      <c r="T1141" s="30"/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</row>
    <row r="1142" spans="1:130" x14ac:dyDescent="0.15">
      <c r="A1142" s="36"/>
      <c r="B1142" s="14"/>
      <c r="C1142" s="6"/>
      <c r="D1142" s="12"/>
      <c r="E1142" s="13"/>
      <c r="F1142" s="13"/>
      <c r="G1142" s="13"/>
      <c r="H1142" s="13"/>
      <c r="I1142" s="12"/>
      <c r="J1142" s="30"/>
      <c r="K1142" s="2"/>
      <c r="L1142" s="15"/>
      <c r="M1142" s="11"/>
      <c r="N1142" s="11"/>
      <c r="O1142" s="15"/>
      <c r="P1142" s="13"/>
      <c r="Q1142" s="19"/>
      <c r="R1142" s="13"/>
      <c r="S1142" s="4"/>
      <c r="T1142" s="30"/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</row>
    <row r="1143" spans="1:130" x14ac:dyDescent="0.15">
      <c r="A1143" s="36"/>
      <c r="B1143" s="14"/>
      <c r="C1143" s="6"/>
      <c r="D1143" s="12"/>
      <c r="E1143" s="13"/>
      <c r="F1143" s="13"/>
      <c r="G1143" s="13"/>
      <c r="H1143" s="13"/>
      <c r="I1143" s="12"/>
      <c r="J1143" s="30"/>
      <c r="K1143" s="2"/>
      <c r="L1143" s="15"/>
      <c r="M1143" s="11"/>
      <c r="N1143" s="11"/>
      <c r="O1143" s="15"/>
      <c r="P1143" s="13"/>
      <c r="Q1143" s="19"/>
      <c r="R1143" s="13"/>
      <c r="S1143" s="4"/>
      <c r="T1143" s="30"/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</row>
    <row r="1144" spans="1:130" x14ac:dyDescent="0.15">
      <c r="A1144" s="36"/>
      <c r="B1144" s="14"/>
      <c r="C1144" s="6"/>
      <c r="D1144" s="12"/>
      <c r="E1144" s="13"/>
      <c r="F1144" s="13"/>
      <c r="G1144" s="13"/>
      <c r="H1144" s="13"/>
      <c r="I1144" s="12"/>
      <c r="J1144" s="30"/>
      <c r="K1144" s="2"/>
      <c r="L1144" s="15"/>
      <c r="M1144" s="11"/>
      <c r="N1144" s="11"/>
      <c r="O1144" s="15"/>
      <c r="P1144" s="13"/>
      <c r="Q1144" s="19"/>
      <c r="R1144" s="13"/>
      <c r="S1144" s="4"/>
      <c r="T1144" s="30"/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</row>
    <row r="1145" spans="1:130" x14ac:dyDescent="0.15">
      <c r="A1145" s="36"/>
      <c r="B1145" s="14"/>
      <c r="C1145" s="6"/>
      <c r="D1145" s="12"/>
      <c r="E1145" s="13"/>
      <c r="F1145" s="13"/>
      <c r="G1145" s="13"/>
      <c r="H1145" s="13"/>
      <c r="I1145" s="12"/>
      <c r="J1145" s="30"/>
      <c r="K1145" s="2"/>
      <c r="L1145" s="15"/>
      <c r="M1145" s="11"/>
      <c r="N1145" s="11"/>
      <c r="O1145" s="15"/>
      <c r="P1145" s="13"/>
      <c r="Q1145" s="19"/>
      <c r="R1145" s="13"/>
      <c r="S1145" s="4"/>
      <c r="T1145" s="30"/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</row>
    <row r="1146" spans="1:130" x14ac:dyDescent="0.15">
      <c r="A1146" s="36"/>
      <c r="B1146" s="14"/>
      <c r="C1146" s="6"/>
      <c r="D1146" s="12"/>
      <c r="E1146" s="13"/>
      <c r="F1146" s="13"/>
      <c r="G1146" s="13"/>
      <c r="H1146" s="13"/>
      <c r="I1146" s="12"/>
      <c r="J1146" s="30"/>
      <c r="K1146" s="2"/>
      <c r="L1146" s="15"/>
      <c r="M1146" s="11"/>
      <c r="N1146" s="11"/>
      <c r="O1146" s="15"/>
      <c r="P1146" s="13"/>
      <c r="Q1146" s="19"/>
      <c r="R1146" s="13"/>
      <c r="S1146" s="4"/>
      <c r="T1146" s="30"/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</row>
    <row r="1147" spans="1:130" x14ac:dyDescent="0.15">
      <c r="A1147" s="36"/>
      <c r="B1147" s="14"/>
      <c r="C1147" s="6"/>
      <c r="D1147" s="12"/>
      <c r="E1147" s="13"/>
      <c r="F1147" s="13"/>
      <c r="G1147" s="13"/>
      <c r="H1147" s="13"/>
      <c r="I1147" s="12"/>
      <c r="J1147" s="30"/>
      <c r="K1147" s="2"/>
      <c r="L1147" s="15"/>
      <c r="M1147" s="11"/>
      <c r="N1147" s="11"/>
      <c r="O1147" s="15"/>
      <c r="P1147" s="13"/>
      <c r="Q1147" s="19"/>
      <c r="R1147" s="13"/>
      <c r="S1147" s="4"/>
      <c r="T1147" s="30"/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</row>
    <row r="1148" spans="1:130" x14ac:dyDescent="0.15">
      <c r="A1148" s="36"/>
      <c r="B1148" s="14"/>
      <c r="C1148" s="6"/>
      <c r="D1148" s="12"/>
      <c r="E1148" s="13"/>
      <c r="F1148" s="13"/>
      <c r="G1148" s="13"/>
      <c r="H1148" s="13"/>
      <c r="I1148" s="12"/>
      <c r="J1148" s="30"/>
      <c r="K1148" s="2"/>
      <c r="L1148" s="15"/>
      <c r="M1148" s="11"/>
      <c r="N1148" s="11"/>
      <c r="O1148" s="15"/>
      <c r="P1148" s="13"/>
      <c r="Q1148" s="19"/>
      <c r="R1148" s="13"/>
      <c r="S1148" s="4"/>
      <c r="T1148" s="30"/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</row>
    <row r="1149" spans="1:130" x14ac:dyDescent="0.15">
      <c r="A1149" s="36"/>
      <c r="B1149" s="14"/>
      <c r="C1149" s="6"/>
      <c r="D1149" s="12"/>
      <c r="E1149" s="13"/>
      <c r="F1149" s="13"/>
      <c r="G1149" s="13"/>
      <c r="H1149" s="13"/>
      <c r="I1149" s="12"/>
      <c r="J1149" s="30"/>
      <c r="K1149" s="2"/>
      <c r="L1149" s="15"/>
      <c r="M1149" s="11"/>
      <c r="N1149" s="11"/>
      <c r="O1149" s="15"/>
      <c r="P1149" s="13"/>
      <c r="Q1149" s="19"/>
      <c r="R1149" s="13"/>
      <c r="S1149" s="4"/>
      <c r="T1149" s="30"/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</row>
    <row r="1150" spans="1:130" x14ac:dyDescent="0.15">
      <c r="A1150" s="36"/>
      <c r="B1150" s="14"/>
      <c r="C1150" s="6"/>
      <c r="D1150" s="12"/>
      <c r="E1150" s="13"/>
      <c r="F1150" s="13"/>
      <c r="G1150" s="13"/>
      <c r="H1150" s="13"/>
      <c r="I1150" s="12"/>
      <c r="J1150" s="30"/>
      <c r="K1150" s="2"/>
      <c r="L1150" s="15"/>
      <c r="M1150" s="11"/>
      <c r="N1150" s="11"/>
      <c r="O1150" s="15"/>
      <c r="P1150" s="13"/>
      <c r="Q1150" s="19"/>
      <c r="R1150" s="13"/>
      <c r="S1150" s="4"/>
      <c r="T1150" s="30"/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</row>
    <row r="1151" spans="1:130" x14ac:dyDescent="0.15">
      <c r="A1151" s="36"/>
      <c r="B1151" s="14"/>
      <c r="C1151" s="6"/>
      <c r="D1151" s="12"/>
      <c r="E1151" s="13"/>
      <c r="F1151" s="13"/>
      <c r="G1151" s="13"/>
      <c r="H1151" s="13"/>
      <c r="I1151" s="12"/>
      <c r="J1151" s="30"/>
      <c r="K1151" s="2"/>
      <c r="L1151" s="15"/>
      <c r="M1151" s="11"/>
      <c r="N1151" s="11"/>
      <c r="O1151" s="15"/>
      <c r="P1151" s="13"/>
      <c r="Q1151" s="19"/>
      <c r="R1151" s="13"/>
      <c r="S1151" s="4"/>
      <c r="T1151" s="30"/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</row>
    <row r="1152" spans="1:130" x14ac:dyDescent="0.15">
      <c r="A1152" s="36"/>
      <c r="B1152" s="14"/>
      <c r="C1152" s="6"/>
      <c r="D1152" s="12"/>
      <c r="E1152" s="13"/>
      <c r="F1152" s="13"/>
      <c r="G1152" s="13"/>
      <c r="H1152" s="13"/>
      <c r="I1152" s="12"/>
      <c r="J1152" s="30"/>
      <c r="K1152" s="2"/>
      <c r="L1152" s="15"/>
      <c r="M1152" s="11"/>
      <c r="N1152" s="11"/>
      <c r="O1152" s="15"/>
      <c r="P1152" s="13"/>
      <c r="Q1152" s="19"/>
      <c r="R1152" s="13"/>
      <c r="S1152" s="4"/>
      <c r="T1152" s="30"/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</row>
    <row r="1153" spans="1:130" x14ac:dyDescent="0.15">
      <c r="A1153" s="36"/>
      <c r="B1153" s="14"/>
      <c r="C1153" s="6"/>
      <c r="D1153" s="12"/>
      <c r="E1153" s="13"/>
      <c r="F1153" s="13"/>
      <c r="G1153" s="13"/>
      <c r="H1153" s="13"/>
      <c r="I1153" s="12"/>
      <c r="J1153" s="30"/>
      <c r="K1153" s="2"/>
      <c r="L1153" s="15"/>
      <c r="M1153" s="11"/>
      <c r="N1153" s="11"/>
      <c r="O1153" s="15"/>
      <c r="P1153" s="13"/>
      <c r="Q1153" s="19"/>
      <c r="R1153" s="13"/>
      <c r="S1153" s="4"/>
      <c r="T1153" s="30"/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</row>
    <row r="1154" spans="1:130" x14ac:dyDescent="0.15">
      <c r="A1154" s="36"/>
      <c r="B1154" s="14"/>
      <c r="C1154" s="6"/>
      <c r="D1154" s="12"/>
      <c r="E1154" s="13"/>
      <c r="F1154" s="13"/>
      <c r="G1154" s="13"/>
      <c r="H1154" s="13"/>
      <c r="I1154" s="12"/>
      <c r="J1154" s="30"/>
      <c r="K1154" s="2"/>
      <c r="L1154" s="15"/>
      <c r="M1154" s="11"/>
      <c r="N1154" s="11"/>
      <c r="O1154" s="15"/>
      <c r="P1154" s="13"/>
      <c r="Q1154" s="19"/>
      <c r="R1154" s="13"/>
      <c r="S1154" s="4"/>
      <c r="T1154" s="30"/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</row>
    <row r="1155" spans="1:130" x14ac:dyDescent="0.15">
      <c r="A1155" s="36"/>
      <c r="B1155" s="14"/>
      <c r="C1155" s="6"/>
      <c r="D1155" s="12"/>
      <c r="E1155" s="13"/>
      <c r="F1155" s="13"/>
      <c r="G1155" s="13"/>
      <c r="H1155" s="13"/>
      <c r="I1155" s="12"/>
      <c r="J1155" s="30"/>
      <c r="K1155" s="2"/>
      <c r="L1155" s="15"/>
      <c r="M1155" s="11"/>
      <c r="N1155" s="11"/>
      <c r="O1155" s="15"/>
      <c r="P1155" s="13"/>
      <c r="Q1155" s="19"/>
      <c r="R1155" s="13"/>
      <c r="S1155" s="4"/>
      <c r="T1155" s="30"/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</row>
    <row r="1156" spans="1:130" x14ac:dyDescent="0.15">
      <c r="A1156" s="36"/>
      <c r="B1156" s="14"/>
      <c r="C1156" s="6"/>
      <c r="D1156" s="12"/>
      <c r="E1156" s="13"/>
      <c r="F1156" s="13"/>
      <c r="G1156" s="13"/>
      <c r="H1156" s="13"/>
      <c r="I1156" s="12"/>
      <c r="J1156" s="30"/>
      <c r="K1156" s="2"/>
      <c r="L1156" s="15"/>
      <c r="M1156" s="11"/>
      <c r="N1156" s="11"/>
      <c r="O1156" s="15"/>
      <c r="P1156" s="13"/>
      <c r="Q1156" s="19"/>
      <c r="R1156" s="13"/>
      <c r="S1156" s="4"/>
      <c r="T1156" s="30"/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</row>
    <row r="1157" spans="1:130" x14ac:dyDescent="0.15">
      <c r="A1157" s="36"/>
      <c r="B1157" s="14"/>
      <c r="C1157" s="6"/>
      <c r="D1157" s="12"/>
      <c r="E1157" s="13"/>
      <c r="F1157" s="13"/>
      <c r="G1157" s="13"/>
      <c r="H1157" s="13"/>
      <c r="I1157" s="12"/>
      <c r="J1157" s="30"/>
      <c r="K1157" s="2"/>
      <c r="L1157" s="15"/>
      <c r="M1157" s="11"/>
      <c r="N1157" s="11"/>
      <c r="O1157" s="15"/>
      <c r="P1157" s="13"/>
      <c r="Q1157" s="19"/>
      <c r="R1157" s="13"/>
      <c r="S1157" s="4"/>
      <c r="T1157" s="30"/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</row>
    <row r="1158" spans="1:130" x14ac:dyDescent="0.15">
      <c r="A1158" s="36"/>
      <c r="B1158" s="14"/>
      <c r="C1158" s="6"/>
      <c r="D1158" s="12"/>
      <c r="E1158" s="13"/>
      <c r="F1158" s="13"/>
      <c r="G1158" s="13"/>
      <c r="H1158" s="13"/>
      <c r="I1158" s="12"/>
      <c r="J1158" s="30"/>
      <c r="K1158" s="2"/>
      <c r="L1158" s="15"/>
      <c r="M1158" s="11"/>
      <c r="N1158" s="11"/>
      <c r="O1158" s="15"/>
      <c r="P1158" s="13"/>
      <c r="Q1158" s="19"/>
      <c r="R1158" s="13"/>
      <c r="S1158" s="4"/>
      <c r="T1158" s="30"/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</row>
    <row r="1159" spans="1:130" x14ac:dyDescent="0.15">
      <c r="A1159" s="36"/>
      <c r="B1159" s="14"/>
      <c r="C1159" s="6"/>
      <c r="D1159" s="12"/>
      <c r="E1159" s="13"/>
      <c r="F1159" s="13"/>
      <c r="G1159" s="13"/>
      <c r="H1159" s="13"/>
      <c r="I1159" s="12"/>
      <c r="J1159" s="30"/>
      <c r="K1159" s="2"/>
      <c r="L1159" s="15"/>
      <c r="M1159" s="11"/>
      <c r="N1159" s="11"/>
      <c r="O1159" s="15"/>
      <c r="P1159" s="13"/>
      <c r="Q1159" s="19"/>
      <c r="R1159" s="13"/>
      <c r="S1159" s="4"/>
      <c r="T1159" s="30"/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</row>
    <row r="1160" spans="1:130" x14ac:dyDescent="0.15">
      <c r="A1160" s="36"/>
      <c r="B1160" s="14"/>
      <c r="C1160" s="6"/>
      <c r="D1160" s="12"/>
      <c r="E1160" s="13"/>
      <c r="F1160" s="13"/>
      <c r="G1160" s="13"/>
      <c r="H1160" s="13"/>
      <c r="I1160" s="12"/>
      <c r="J1160" s="30"/>
      <c r="K1160" s="2"/>
      <c r="L1160" s="15"/>
      <c r="M1160" s="11"/>
      <c r="N1160" s="11"/>
      <c r="O1160" s="15"/>
      <c r="P1160" s="13"/>
      <c r="Q1160" s="19"/>
      <c r="R1160" s="13"/>
      <c r="S1160" s="4"/>
      <c r="T1160" s="30"/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</row>
    <row r="1161" spans="1:130" x14ac:dyDescent="0.15">
      <c r="A1161" s="36"/>
      <c r="B1161" s="14"/>
      <c r="C1161" s="6"/>
      <c r="D1161" s="12"/>
      <c r="E1161" s="13"/>
      <c r="F1161" s="13"/>
      <c r="G1161" s="13"/>
      <c r="H1161" s="13"/>
      <c r="I1161" s="12"/>
      <c r="J1161" s="30"/>
      <c r="K1161" s="2"/>
      <c r="L1161" s="15"/>
      <c r="M1161" s="11"/>
      <c r="N1161" s="11"/>
      <c r="O1161" s="15"/>
      <c r="P1161" s="13"/>
      <c r="Q1161" s="19"/>
      <c r="R1161" s="13"/>
      <c r="S1161" s="4"/>
      <c r="T1161" s="30"/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</row>
    <row r="1162" spans="1:130" x14ac:dyDescent="0.15">
      <c r="A1162" s="36"/>
      <c r="B1162" s="14"/>
      <c r="C1162" s="6"/>
      <c r="D1162" s="12"/>
      <c r="E1162" s="13"/>
      <c r="F1162" s="13"/>
      <c r="G1162" s="13"/>
      <c r="H1162" s="13"/>
      <c r="I1162" s="12"/>
      <c r="J1162" s="30"/>
      <c r="K1162" s="2"/>
      <c r="L1162" s="15"/>
      <c r="M1162" s="11"/>
      <c r="N1162" s="11"/>
      <c r="O1162" s="15"/>
      <c r="P1162" s="13"/>
      <c r="Q1162" s="19"/>
      <c r="R1162" s="13"/>
      <c r="S1162" s="4"/>
      <c r="T1162" s="30"/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</row>
    <row r="1163" spans="1:130" x14ac:dyDescent="0.15">
      <c r="A1163" s="36"/>
      <c r="B1163" s="14"/>
      <c r="C1163" s="6"/>
      <c r="D1163" s="12"/>
      <c r="E1163" s="13"/>
      <c r="F1163" s="13"/>
      <c r="G1163" s="13"/>
      <c r="H1163" s="13"/>
      <c r="I1163" s="12"/>
      <c r="J1163" s="30"/>
      <c r="K1163" s="2"/>
      <c r="L1163" s="15"/>
      <c r="M1163" s="11"/>
      <c r="N1163" s="11"/>
      <c r="O1163" s="15"/>
      <c r="P1163" s="13"/>
      <c r="Q1163" s="19"/>
      <c r="R1163" s="13"/>
      <c r="S1163" s="4"/>
      <c r="T1163" s="30"/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</row>
    <row r="1164" spans="1:130" x14ac:dyDescent="0.15">
      <c r="A1164" s="36"/>
      <c r="B1164" s="14"/>
      <c r="C1164" s="6"/>
      <c r="D1164" s="12"/>
      <c r="E1164" s="13"/>
      <c r="F1164" s="13"/>
      <c r="G1164" s="13"/>
      <c r="H1164" s="13"/>
      <c r="I1164" s="12"/>
      <c r="J1164" s="30"/>
      <c r="K1164" s="2"/>
      <c r="L1164" s="15"/>
      <c r="M1164" s="11"/>
      <c r="N1164" s="11"/>
      <c r="O1164" s="15"/>
      <c r="P1164" s="13"/>
      <c r="Q1164" s="19"/>
      <c r="R1164" s="13"/>
      <c r="S1164" s="4"/>
      <c r="T1164" s="30"/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</row>
    <row r="1165" spans="1:130" x14ac:dyDescent="0.15">
      <c r="A1165" s="36"/>
      <c r="B1165" s="14"/>
      <c r="C1165" s="6"/>
      <c r="D1165" s="12"/>
      <c r="E1165" s="13"/>
      <c r="F1165" s="13"/>
      <c r="G1165" s="13"/>
      <c r="H1165" s="13"/>
      <c r="I1165" s="12"/>
      <c r="J1165" s="30"/>
      <c r="K1165" s="2"/>
      <c r="L1165" s="15"/>
      <c r="M1165" s="11"/>
      <c r="N1165" s="11"/>
      <c r="O1165" s="15"/>
      <c r="P1165" s="13"/>
      <c r="Q1165" s="19"/>
      <c r="R1165" s="13"/>
      <c r="S1165" s="4"/>
      <c r="T1165" s="30"/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</row>
    <row r="1166" spans="1:130" x14ac:dyDescent="0.15">
      <c r="A1166" s="36"/>
      <c r="B1166" s="14"/>
      <c r="C1166" s="6"/>
      <c r="D1166" s="12"/>
      <c r="E1166" s="13"/>
      <c r="F1166" s="13"/>
      <c r="G1166" s="13"/>
      <c r="H1166" s="13"/>
      <c r="I1166" s="12"/>
      <c r="J1166" s="30"/>
      <c r="K1166" s="2"/>
      <c r="L1166" s="15"/>
      <c r="M1166" s="11"/>
      <c r="N1166" s="11"/>
      <c r="O1166" s="15"/>
      <c r="P1166" s="13"/>
      <c r="Q1166" s="19"/>
      <c r="R1166" s="13"/>
      <c r="S1166" s="4"/>
      <c r="T1166" s="30"/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</row>
    <row r="1167" spans="1:130" x14ac:dyDescent="0.15">
      <c r="A1167" s="36"/>
      <c r="B1167" s="14"/>
      <c r="C1167" s="6"/>
      <c r="D1167" s="12"/>
      <c r="E1167" s="13"/>
      <c r="F1167" s="13"/>
      <c r="G1167" s="13"/>
      <c r="H1167" s="13"/>
      <c r="I1167" s="12"/>
      <c r="J1167" s="30"/>
      <c r="K1167" s="2"/>
      <c r="L1167" s="15"/>
      <c r="M1167" s="11"/>
      <c r="N1167" s="11"/>
      <c r="O1167" s="15"/>
      <c r="P1167" s="13"/>
      <c r="Q1167" s="19"/>
      <c r="R1167" s="13"/>
      <c r="S1167" s="4"/>
      <c r="T1167" s="30"/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</row>
    <row r="1168" spans="1:130" x14ac:dyDescent="0.15">
      <c r="A1168" s="36"/>
      <c r="B1168" s="14"/>
      <c r="C1168" s="6"/>
      <c r="D1168" s="12"/>
      <c r="E1168" s="13"/>
      <c r="F1168" s="13"/>
      <c r="G1168" s="13"/>
      <c r="H1168" s="13"/>
      <c r="I1168" s="12"/>
      <c r="J1168" s="30"/>
      <c r="K1168" s="2"/>
      <c r="L1168" s="15"/>
      <c r="M1168" s="11"/>
      <c r="N1168" s="11"/>
      <c r="O1168" s="15"/>
      <c r="P1168" s="13"/>
      <c r="Q1168" s="19"/>
      <c r="R1168" s="13"/>
      <c r="S1168" s="4"/>
      <c r="T1168" s="30"/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</row>
    <row r="1169" spans="1:130" x14ac:dyDescent="0.15">
      <c r="A1169" s="36"/>
      <c r="B1169" s="14"/>
      <c r="C1169" s="6"/>
      <c r="D1169" s="12"/>
      <c r="E1169" s="13"/>
      <c r="F1169" s="13"/>
      <c r="G1169" s="13"/>
      <c r="H1169" s="13"/>
      <c r="I1169" s="12"/>
      <c r="J1169" s="30"/>
      <c r="K1169" s="2"/>
      <c r="L1169" s="15"/>
      <c r="M1169" s="11"/>
      <c r="N1169" s="11"/>
      <c r="O1169" s="15"/>
      <c r="P1169" s="13"/>
      <c r="Q1169" s="19"/>
      <c r="R1169" s="13"/>
      <c r="S1169" s="4"/>
      <c r="T1169" s="30"/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</row>
    <row r="1170" spans="1:130" x14ac:dyDescent="0.15">
      <c r="A1170" s="36"/>
      <c r="B1170" s="14"/>
      <c r="C1170" s="6"/>
      <c r="D1170" s="12"/>
      <c r="E1170" s="13"/>
      <c r="F1170" s="13"/>
      <c r="G1170" s="13"/>
      <c r="H1170" s="13"/>
      <c r="I1170" s="12"/>
      <c r="J1170" s="30"/>
      <c r="K1170" s="2"/>
      <c r="L1170" s="15"/>
      <c r="M1170" s="11"/>
      <c r="N1170" s="11"/>
      <c r="O1170" s="15"/>
      <c r="P1170" s="13"/>
      <c r="Q1170" s="19"/>
      <c r="R1170" s="13"/>
      <c r="S1170" s="4"/>
      <c r="T1170" s="30"/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</row>
    <row r="1171" spans="1:130" x14ac:dyDescent="0.15">
      <c r="A1171" s="36"/>
      <c r="B1171" s="14"/>
      <c r="C1171" s="6"/>
      <c r="D1171" s="12"/>
      <c r="E1171" s="13"/>
      <c r="F1171" s="13"/>
      <c r="G1171" s="13"/>
      <c r="H1171" s="13"/>
      <c r="I1171" s="12"/>
      <c r="J1171" s="30"/>
      <c r="K1171" s="2"/>
      <c r="L1171" s="15"/>
      <c r="M1171" s="11"/>
      <c r="N1171" s="11"/>
      <c r="O1171" s="15"/>
      <c r="P1171" s="13"/>
      <c r="Q1171" s="19"/>
      <c r="R1171" s="13"/>
      <c r="S1171" s="4"/>
      <c r="T1171" s="30"/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</row>
    <row r="1172" spans="1:130" x14ac:dyDescent="0.15">
      <c r="A1172" s="36"/>
      <c r="B1172" s="14"/>
      <c r="C1172" s="6"/>
      <c r="D1172" s="12"/>
      <c r="E1172" s="13"/>
      <c r="F1172" s="13"/>
      <c r="G1172" s="13"/>
      <c r="H1172" s="13"/>
      <c r="I1172" s="12"/>
      <c r="J1172" s="30"/>
      <c r="K1172" s="2"/>
      <c r="L1172" s="15"/>
      <c r="M1172" s="11"/>
      <c r="N1172" s="11"/>
      <c r="O1172" s="15"/>
      <c r="P1172" s="13"/>
      <c r="Q1172" s="19"/>
      <c r="R1172" s="13"/>
      <c r="S1172" s="4"/>
      <c r="T1172" s="30"/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</row>
    <row r="1173" spans="1:130" x14ac:dyDescent="0.15">
      <c r="A1173" s="36"/>
      <c r="B1173" s="14"/>
      <c r="C1173" s="6"/>
      <c r="D1173" s="12"/>
      <c r="E1173" s="13"/>
      <c r="F1173" s="13"/>
      <c r="G1173" s="13"/>
      <c r="H1173" s="13"/>
      <c r="I1173" s="12"/>
      <c r="J1173" s="30"/>
      <c r="K1173" s="2"/>
      <c r="L1173" s="15"/>
      <c r="M1173" s="11"/>
      <c r="N1173" s="11"/>
      <c r="O1173" s="15"/>
      <c r="P1173" s="13"/>
      <c r="Q1173" s="19"/>
      <c r="R1173" s="13"/>
      <c r="S1173" s="4"/>
      <c r="T1173" s="30"/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</row>
    <row r="1174" spans="1:130" x14ac:dyDescent="0.15">
      <c r="A1174" s="36"/>
      <c r="B1174" s="14"/>
      <c r="C1174" s="6"/>
      <c r="D1174" s="12"/>
      <c r="E1174" s="13"/>
      <c r="F1174" s="13"/>
      <c r="G1174" s="13"/>
      <c r="H1174" s="13"/>
      <c r="I1174" s="12"/>
      <c r="J1174" s="30"/>
      <c r="K1174" s="2"/>
      <c r="L1174" s="15"/>
      <c r="M1174" s="11"/>
      <c r="N1174" s="11"/>
      <c r="O1174" s="15"/>
      <c r="P1174" s="13"/>
      <c r="Q1174" s="19"/>
      <c r="R1174" s="13"/>
      <c r="S1174" s="4"/>
      <c r="T1174" s="30"/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</row>
    <row r="1175" spans="1:130" x14ac:dyDescent="0.15">
      <c r="A1175" s="36"/>
      <c r="B1175" s="14"/>
      <c r="C1175" s="6"/>
      <c r="D1175" s="12"/>
      <c r="E1175" s="13"/>
      <c r="F1175" s="13"/>
      <c r="G1175" s="13"/>
      <c r="H1175" s="13"/>
      <c r="I1175" s="12"/>
      <c r="J1175" s="30"/>
      <c r="K1175" s="2"/>
      <c r="L1175" s="15"/>
      <c r="M1175" s="11"/>
      <c r="N1175" s="11"/>
      <c r="O1175" s="15"/>
      <c r="P1175" s="13"/>
      <c r="Q1175" s="19"/>
      <c r="R1175" s="13"/>
      <c r="S1175" s="4"/>
      <c r="T1175" s="30"/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</row>
    <row r="1176" spans="1:130" x14ac:dyDescent="0.15">
      <c r="A1176" s="36"/>
      <c r="B1176" s="14"/>
      <c r="C1176" s="6"/>
      <c r="D1176" s="12"/>
      <c r="E1176" s="13"/>
      <c r="F1176" s="13"/>
      <c r="G1176" s="13"/>
      <c r="H1176" s="13"/>
      <c r="I1176" s="12"/>
      <c r="J1176" s="30"/>
      <c r="K1176" s="2"/>
      <c r="L1176" s="15"/>
      <c r="M1176" s="11"/>
      <c r="N1176" s="11"/>
      <c r="O1176" s="15"/>
      <c r="P1176" s="13"/>
      <c r="Q1176" s="19"/>
      <c r="R1176" s="13"/>
      <c r="S1176" s="4"/>
      <c r="T1176" s="30"/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</row>
    <row r="1177" spans="1:130" x14ac:dyDescent="0.15">
      <c r="A1177" s="36"/>
      <c r="B1177" s="14"/>
      <c r="C1177" s="6"/>
      <c r="D1177" s="12"/>
      <c r="E1177" s="13"/>
      <c r="F1177" s="13"/>
      <c r="G1177" s="13"/>
      <c r="H1177" s="13"/>
      <c r="I1177" s="12"/>
      <c r="J1177" s="30"/>
      <c r="K1177" s="2"/>
      <c r="L1177" s="15"/>
      <c r="M1177" s="11"/>
      <c r="N1177" s="11"/>
      <c r="O1177" s="15"/>
      <c r="P1177" s="13"/>
      <c r="Q1177" s="19"/>
      <c r="R1177" s="13"/>
      <c r="S1177" s="4"/>
      <c r="T1177" s="30"/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</row>
    <row r="1178" spans="1:130" x14ac:dyDescent="0.15">
      <c r="A1178" s="36"/>
      <c r="B1178" s="14"/>
      <c r="C1178" s="6"/>
      <c r="D1178" s="12"/>
      <c r="E1178" s="13"/>
      <c r="F1178" s="13"/>
      <c r="G1178" s="13"/>
      <c r="H1178" s="13"/>
      <c r="I1178" s="12"/>
      <c r="J1178" s="30"/>
      <c r="K1178" s="2"/>
      <c r="L1178" s="15"/>
      <c r="M1178" s="11"/>
      <c r="N1178" s="11"/>
      <c r="O1178" s="15"/>
      <c r="P1178" s="13"/>
      <c r="Q1178" s="19"/>
      <c r="R1178" s="13"/>
      <c r="S1178" s="4"/>
      <c r="T1178" s="30"/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</row>
    <row r="1179" spans="1:130" x14ac:dyDescent="0.15">
      <c r="A1179" s="36"/>
      <c r="B1179" s="14"/>
      <c r="C1179" s="6"/>
      <c r="D1179" s="12"/>
      <c r="E1179" s="13"/>
      <c r="F1179" s="13"/>
      <c r="G1179" s="13"/>
      <c r="H1179" s="13"/>
      <c r="I1179" s="12"/>
      <c r="J1179" s="30"/>
      <c r="K1179" s="2"/>
      <c r="L1179" s="15"/>
      <c r="M1179" s="11"/>
      <c r="N1179" s="11"/>
      <c r="O1179" s="15"/>
      <c r="P1179" s="13"/>
      <c r="Q1179" s="19"/>
      <c r="R1179" s="13"/>
      <c r="S1179" s="4"/>
      <c r="T1179" s="30"/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</row>
    <row r="1180" spans="1:130" x14ac:dyDescent="0.15">
      <c r="A1180" s="36"/>
      <c r="B1180" s="14"/>
      <c r="C1180" s="6"/>
      <c r="D1180" s="12"/>
      <c r="E1180" s="13"/>
      <c r="F1180" s="13"/>
      <c r="G1180" s="13"/>
      <c r="H1180" s="13"/>
      <c r="I1180" s="12"/>
      <c r="J1180" s="30"/>
      <c r="K1180" s="2"/>
      <c r="L1180" s="15"/>
      <c r="M1180" s="11"/>
      <c r="N1180" s="11"/>
      <c r="O1180" s="15"/>
      <c r="P1180" s="13"/>
      <c r="Q1180" s="19"/>
      <c r="R1180" s="13"/>
      <c r="S1180" s="4"/>
      <c r="T1180" s="30"/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</row>
    <row r="1181" spans="1:130" x14ac:dyDescent="0.15">
      <c r="A1181" s="36"/>
      <c r="B1181" s="14"/>
      <c r="C1181" s="6"/>
      <c r="D1181" s="12"/>
      <c r="E1181" s="13"/>
      <c r="F1181" s="13"/>
      <c r="G1181" s="13"/>
      <c r="H1181" s="13"/>
      <c r="I1181" s="12"/>
      <c r="J1181" s="30"/>
      <c r="K1181" s="2"/>
      <c r="L1181" s="15"/>
      <c r="M1181" s="11"/>
      <c r="N1181" s="11"/>
      <c r="O1181" s="15"/>
      <c r="P1181" s="13"/>
      <c r="Q1181" s="19"/>
      <c r="R1181" s="13"/>
      <c r="S1181" s="4"/>
      <c r="T1181" s="30"/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</row>
    <row r="1182" spans="1:130" x14ac:dyDescent="0.15">
      <c r="A1182" s="36"/>
      <c r="B1182" s="14"/>
      <c r="C1182" s="6"/>
      <c r="D1182" s="12"/>
      <c r="E1182" s="13"/>
      <c r="F1182" s="13"/>
      <c r="G1182" s="13"/>
      <c r="H1182" s="13"/>
      <c r="I1182" s="12"/>
      <c r="J1182" s="30"/>
      <c r="K1182" s="2"/>
      <c r="L1182" s="15"/>
      <c r="M1182" s="11"/>
      <c r="N1182" s="11"/>
      <c r="O1182" s="15"/>
      <c r="P1182" s="13"/>
      <c r="Q1182" s="19"/>
      <c r="R1182" s="13"/>
      <c r="S1182" s="4"/>
      <c r="T1182" s="30"/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</row>
    <row r="1183" spans="1:130" x14ac:dyDescent="0.15">
      <c r="A1183" s="36"/>
      <c r="B1183" s="14"/>
      <c r="C1183" s="6"/>
      <c r="D1183" s="12"/>
      <c r="E1183" s="13"/>
      <c r="F1183" s="13"/>
      <c r="G1183" s="13"/>
      <c r="H1183" s="13"/>
      <c r="I1183" s="12"/>
      <c r="J1183" s="30"/>
      <c r="K1183" s="2"/>
      <c r="L1183" s="15"/>
      <c r="M1183" s="11"/>
      <c r="N1183" s="11"/>
      <c r="O1183" s="15"/>
      <c r="P1183" s="13"/>
      <c r="Q1183" s="19"/>
      <c r="R1183" s="13"/>
      <c r="S1183" s="4"/>
      <c r="T1183" s="30"/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</row>
    <row r="1184" spans="1:130" x14ac:dyDescent="0.15">
      <c r="A1184" s="36"/>
      <c r="B1184" s="14"/>
      <c r="C1184" s="6"/>
      <c r="D1184" s="12"/>
      <c r="E1184" s="13"/>
      <c r="F1184" s="13"/>
      <c r="G1184" s="13"/>
      <c r="H1184" s="13"/>
      <c r="I1184" s="12"/>
      <c r="J1184" s="30"/>
      <c r="K1184" s="2"/>
      <c r="L1184" s="15"/>
      <c r="M1184" s="11"/>
      <c r="N1184" s="11"/>
      <c r="O1184" s="15"/>
      <c r="P1184" s="13"/>
      <c r="Q1184" s="19"/>
      <c r="R1184" s="13"/>
      <c r="S1184" s="4"/>
      <c r="T1184" s="30"/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</row>
    <row r="1185" spans="1:130" x14ac:dyDescent="0.15">
      <c r="A1185" s="36"/>
      <c r="B1185" s="14"/>
      <c r="C1185" s="6"/>
      <c r="D1185" s="12"/>
      <c r="E1185" s="13"/>
      <c r="F1185" s="13"/>
      <c r="G1185" s="13"/>
      <c r="H1185" s="13"/>
      <c r="I1185" s="12"/>
      <c r="J1185" s="30"/>
      <c r="K1185" s="2"/>
      <c r="L1185" s="15"/>
      <c r="M1185" s="11"/>
      <c r="N1185" s="11"/>
      <c r="O1185" s="15"/>
      <c r="P1185" s="13"/>
      <c r="Q1185" s="19"/>
      <c r="R1185" s="13"/>
      <c r="S1185" s="4"/>
      <c r="T1185" s="30"/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</row>
    <row r="1186" spans="1:130" x14ac:dyDescent="0.15">
      <c r="A1186" s="36"/>
      <c r="B1186" s="14"/>
      <c r="C1186" s="6"/>
      <c r="D1186" s="12"/>
      <c r="E1186" s="13"/>
      <c r="F1186" s="13"/>
      <c r="G1186" s="13"/>
      <c r="H1186" s="13"/>
      <c r="I1186" s="12"/>
      <c r="J1186" s="30"/>
      <c r="K1186" s="2"/>
      <c r="L1186" s="15"/>
      <c r="M1186" s="11"/>
      <c r="N1186" s="11"/>
      <c r="O1186" s="15"/>
      <c r="P1186" s="13"/>
      <c r="Q1186" s="19"/>
      <c r="R1186" s="13"/>
      <c r="S1186" s="4"/>
      <c r="T1186" s="30"/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</row>
    <row r="1187" spans="1:130" x14ac:dyDescent="0.15">
      <c r="A1187" s="36"/>
      <c r="B1187" s="14"/>
      <c r="C1187" s="6"/>
      <c r="D1187" s="12"/>
      <c r="E1187" s="13"/>
      <c r="F1187" s="13"/>
      <c r="G1187" s="13"/>
      <c r="H1187" s="13"/>
      <c r="I1187" s="12"/>
      <c r="J1187" s="30"/>
      <c r="K1187" s="2"/>
      <c r="L1187" s="15"/>
      <c r="M1187" s="11"/>
      <c r="N1187" s="11"/>
      <c r="O1187" s="15"/>
      <c r="P1187" s="13"/>
      <c r="Q1187" s="19"/>
      <c r="R1187" s="13"/>
      <c r="S1187" s="4"/>
      <c r="T1187" s="30"/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</row>
    <row r="1188" spans="1:130" x14ac:dyDescent="0.15">
      <c r="A1188" s="36"/>
      <c r="B1188" s="14"/>
      <c r="C1188" s="6"/>
      <c r="D1188" s="12"/>
      <c r="E1188" s="13"/>
      <c r="F1188" s="13"/>
      <c r="G1188" s="13"/>
      <c r="H1188" s="13"/>
      <c r="I1188" s="12"/>
      <c r="J1188" s="30"/>
      <c r="K1188" s="2"/>
      <c r="L1188" s="15"/>
      <c r="M1188" s="11"/>
      <c r="N1188" s="11"/>
      <c r="O1188" s="15"/>
      <c r="P1188" s="13"/>
      <c r="Q1188" s="19"/>
      <c r="R1188" s="13"/>
      <c r="S1188" s="4"/>
      <c r="T1188" s="30"/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</row>
    <row r="1189" spans="1:130" x14ac:dyDescent="0.15">
      <c r="A1189" s="36"/>
      <c r="B1189" s="14"/>
      <c r="C1189" s="6"/>
      <c r="D1189" s="12"/>
      <c r="E1189" s="13"/>
      <c r="F1189" s="13"/>
      <c r="G1189" s="13"/>
      <c r="H1189" s="13"/>
      <c r="I1189" s="12"/>
      <c r="J1189" s="30"/>
      <c r="K1189" s="2"/>
      <c r="L1189" s="15"/>
      <c r="M1189" s="11"/>
      <c r="N1189" s="11"/>
      <c r="O1189" s="15"/>
      <c r="P1189" s="13"/>
      <c r="Q1189" s="19"/>
      <c r="R1189" s="13"/>
      <c r="S1189" s="4"/>
      <c r="T1189" s="30"/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</row>
    <row r="1190" spans="1:130" x14ac:dyDescent="0.15">
      <c r="A1190" s="36"/>
      <c r="B1190" s="14"/>
      <c r="C1190" s="6"/>
      <c r="D1190" s="12"/>
      <c r="E1190" s="13"/>
      <c r="F1190" s="13"/>
      <c r="G1190" s="13"/>
      <c r="H1190" s="13"/>
      <c r="I1190" s="12"/>
      <c r="J1190" s="30"/>
      <c r="K1190" s="2"/>
      <c r="L1190" s="15"/>
      <c r="M1190" s="11"/>
      <c r="N1190" s="11"/>
      <c r="O1190" s="15"/>
      <c r="P1190" s="13"/>
      <c r="Q1190" s="19"/>
      <c r="R1190" s="13"/>
      <c r="S1190" s="4"/>
      <c r="T1190" s="30"/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</row>
    <row r="1191" spans="1:130" x14ac:dyDescent="0.15">
      <c r="A1191" s="36"/>
      <c r="B1191" s="14"/>
      <c r="C1191" s="6"/>
      <c r="D1191" s="12"/>
      <c r="E1191" s="13"/>
      <c r="F1191" s="13"/>
      <c r="G1191" s="13"/>
      <c r="H1191" s="13"/>
      <c r="I1191" s="12"/>
      <c r="J1191" s="30"/>
      <c r="K1191" s="2"/>
      <c r="L1191" s="15"/>
      <c r="M1191" s="11"/>
      <c r="N1191" s="11"/>
      <c r="O1191" s="15"/>
      <c r="P1191" s="13"/>
      <c r="Q1191" s="19"/>
      <c r="R1191" s="13"/>
      <c r="S1191" s="4"/>
      <c r="T1191" s="30"/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</row>
    <row r="1192" spans="1:130" x14ac:dyDescent="0.15">
      <c r="A1192" s="36"/>
      <c r="B1192" s="14"/>
      <c r="C1192" s="6"/>
      <c r="D1192" s="12"/>
      <c r="E1192" s="13"/>
      <c r="F1192" s="13"/>
      <c r="G1192" s="13"/>
      <c r="H1192" s="13"/>
      <c r="I1192" s="12"/>
      <c r="J1192" s="30"/>
      <c r="K1192" s="2"/>
      <c r="L1192" s="15"/>
      <c r="M1192" s="11"/>
      <c r="N1192" s="11"/>
      <c r="O1192" s="15"/>
      <c r="P1192" s="13"/>
      <c r="Q1192" s="19"/>
      <c r="R1192" s="13"/>
      <c r="S1192" s="4"/>
      <c r="T1192" s="30"/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</row>
    <row r="1193" spans="1:130" x14ac:dyDescent="0.15">
      <c r="A1193" s="36"/>
      <c r="B1193" s="14"/>
      <c r="C1193" s="6"/>
      <c r="D1193" s="12"/>
      <c r="E1193" s="13"/>
      <c r="F1193" s="13"/>
      <c r="G1193" s="13"/>
      <c r="H1193" s="13"/>
      <c r="I1193" s="12"/>
      <c r="J1193" s="30"/>
      <c r="K1193" s="2"/>
      <c r="L1193" s="15"/>
      <c r="M1193" s="11"/>
      <c r="N1193" s="11"/>
      <c r="O1193" s="15"/>
      <c r="P1193" s="13"/>
      <c r="Q1193" s="19"/>
      <c r="R1193" s="13"/>
      <c r="S1193" s="4"/>
      <c r="T1193" s="30"/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</row>
    <row r="1194" spans="1:130" x14ac:dyDescent="0.15">
      <c r="A1194" s="36"/>
      <c r="B1194" s="14"/>
      <c r="C1194" s="6"/>
      <c r="D1194" s="12"/>
      <c r="E1194" s="13"/>
      <c r="F1194" s="13"/>
      <c r="G1194" s="13"/>
      <c r="H1194" s="13"/>
      <c r="I1194" s="12"/>
      <c r="J1194" s="30"/>
      <c r="K1194" s="2"/>
      <c r="L1194" s="15"/>
      <c r="M1194" s="11"/>
      <c r="N1194" s="11"/>
      <c r="O1194" s="15"/>
      <c r="P1194" s="13"/>
      <c r="Q1194" s="19"/>
      <c r="R1194" s="13"/>
      <c r="S1194" s="4"/>
      <c r="T1194" s="30"/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</row>
    <row r="1195" spans="1:130" x14ac:dyDescent="0.15">
      <c r="A1195" s="36"/>
      <c r="B1195" s="14"/>
      <c r="C1195" s="6"/>
      <c r="D1195" s="12"/>
      <c r="E1195" s="13"/>
      <c r="F1195" s="13"/>
      <c r="G1195" s="13"/>
      <c r="H1195" s="13"/>
      <c r="I1195" s="12"/>
      <c r="J1195" s="30"/>
      <c r="K1195" s="2"/>
      <c r="L1195" s="15"/>
      <c r="M1195" s="11"/>
      <c r="N1195" s="11"/>
      <c r="O1195" s="15"/>
      <c r="P1195" s="13"/>
      <c r="Q1195" s="19"/>
      <c r="R1195" s="13"/>
      <c r="S1195" s="4"/>
      <c r="T1195" s="30"/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</row>
    <row r="1196" spans="1:130" x14ac:dyDescent="0.15">
      <c r="A1196" s="36"/>
      <c r="B1196" s="14"/>
      <c r="C1196" s="6"/>
      <c r="D1196" s="12"/>
      <c r="E1196" s="13"/>
      <c r="F1196" s="13"/>
      <c r="G1196" s="13"/>
      <c r="H1196" s="13"/>
      <c r="I1196" s="12"/>
      <c r="J1196" s="30"/>
      <c r="K1196" s="2"/>
      <c r="L1196" s="15"/>
      <c r="M1196" s="11"/>
      <c r="N1196" s="11"/>
      <c r="O1196" s="15"/>
      <c r="P1196" s="13"/>
      <c r="Q1196" s="19"/>
      <c r="R1196" s="13"/>
      <c r="S1196" s="4"/>
      <c r="T1196" s="30"/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</row>
    <row r="1197" spans="1:130" x14ac:dyDescent="0.15">
      <c r="A1197" s="36"/>
      <c r="B1197" s="14"/>
      <c r="C1197" s="6"/>
      <c r="D1197" s="12"/>
      <c r="E1197" s="13"/>
      <c r="F1197" s="13"/>
      <c r="G1197" s="13"/>
      <c r="H1197" s="13"/>
      <c r="I1197" s="12"/>
      <c r="J1197" s="30"/>
      <c r="K1197" s="2"/>
      <c r="L1197" s="15"/>
      <c r="M1197" s="11"/>
      <c r="N1197" s="11"/>
      <c r="O1197" s="15"/>
      <c r="P1197" s="13"/>
      <c r="Q1197" s="19"/>
      <c r="R1197" s="13"/>
      <c r="S1197" s="4"/>
      <c r="T1197" s="30"/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</row>
    <row r="1198" spans="1:130" x14ac:dyDescent="0.15">
      <c r="A1198" s="36"/>
      <c r="B1198" s="14"/>
      <c r="C1198" s="6"/>
      <c r="D1198" s="12"/>
      <c r="E1198" s="13"/>
      <c r="F1198" s="13"/>
      <c r="G1198" s="13"/>
      <c r="H1198" s="13"/>
      <c r="I1198" s="12"/>
      <c r="J1198" s="30"/>
      <c r="K1198" s="2"/>
      <c r="L1198" s="15"/>
      <c r="M1198" s="11"/>
      <c r="N1198" s="11"/>
      <c r="O1198" s="15"/>
      <c r="P1198" s="13"/>
      <c r="Q1198" s="19"/>
      <c r="R1198" s="13"/>
      <c r="S1198" s="4"/>
      <c r="T1198" s="30"/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</row>
    <row r="1199" spans="1:130" x14ac:dyDescent="0.15">
      <c r="A1199" s="36"/>
      <c r="B1199" s="14"/>
      <c r="C1199" s="6"/>
      <c r="D1199" s="12"/>
      <c r="E1199" s="13"/>
      <c r="F1199" s="13"/>
      <c r="G1199" s="13"/>
      <c r="H1199" s="13"/>
      <c r="I1199" s="12"/>
      <c r="J1199" s="30"/>
      <c r="K1199" s="2"/>
      <c r="L1199" s="15"/>
      <c r="M1199" s="11"/>
      <c r="N1199" s="11"/>
      <c r="O1199" s="15"/>
      <c r="P1199" s="13"/>
      <c r="Q1199" s="19"/>
      <c r="R1199" s="13"/>
      <c r="S1199" s="4"/>
      <c r="T1199" s="30"/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</row>
    <row r="1200" spans="1:130" x14ac:dyDescent="0.15">
      <c r="A1200" s="36"/>
      <c r="B1200" s="14"/>
      <c r="C1200" s="6"/>
      <c r="D1200" s="12"/>
      <c r="E1200" s="13"/>
      <c r="F1200" s="13"/>
      <c r="G1200" s="13"/>
      <c r="H1200" s="13"/>
      <c r="I1200" s="12"/>
      <c r="J1200" s="30"/>
      <c r="K1200" s="2"/>
      <c r="L1200" s="15"/>
      <c r="M1200" s="11"/>
      <c r="N1200" s="11"/>
      <c r="O1200" s="15"/>
      <c r="P1200" s="13"/>
      <c r="Q1200" s="19"/>
      <c r="R1200" s="13"/>
      <c r="S1200" s="4"/>
      <c r="T1200" s="30"/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</row>
    <row r="1201" spans="1:130" x14ac:dyDescent="0.15">
      <c r="A1201" s="36"/>
      <c r="B1201" s="14"/>
      <c r="C1201" s="6"/>
      <c r="D1201" s="12"/>
      <c r="E1201" s="13"/>
      <c r="F1201" s="13"/>
      <c r="G1201" s="13"/>
      <c r="H1201" s="13"/>
      <c r="I1201" s="12"/>
      <c r="J1201" s="30"/>
      <c r="K1201" s="2"/>
      <c r="L1201" s="15"/>
      <c r="M1201" s="11"/>
      <c r="N1201" s="11"/>
      <c r="O1201" s="15"/>
      <c r="P1201" s="13"/>
      <c r="Q1201" s="19"/>
      <c r="R1201" s="13"/>
      <c r="S1201" s="4"/>
      <c r="T1201" s="30"/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</row>
    <row r="1202" spans="1:130" x14ac:dyDescent="0.15">
      <c r="A1202" s="36"/>
      <c r="B1202" s="14"/>
      <c r="C1202" s="6"/>
      <c r="D1202" s="12"/>
      <c r="E1202" s="13"/>
      <c r="F1202" s="13"/>
      <c r="G1202" s="13"/>
      <c r="H1202" s="13"/>
      <c r="I1202" s="12"/>
      <c r="J1202" s="30"/>
      <c r="K1202" s="2"/>
      <c r="L1202" s="15"/>
      <c r="M1202" s="11"/>
      <c r="N1202" s="11"/>
      <c r="O1202" s="15"/>
      <c r="P1202" s="13"/>
      <c r="Q1202" s="19"/>
      <c r="R1202" s="13"/>
      <c r="S1202" s="4"/>
      <c r="T1202" s="30"/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</row>
    <row r="1203" spans="1:130" x14ac:dyDescent="0.15">
      <c r="A1203" s="36"/>
      <c r="B1203" s="14"/>
      <c r="C1203" s="6"/>
      <c r="D1203" s="12"/>
      <c r="E1203" s="13"/>
      <c r="F1203" s="13"/>
      <c r="G1203" s="13"/>
      <c r="H1203" s="13"/>
      <c r="I1203" s="12"/>
      <c r="J1203" s="30"/>
      <c r="K1203" s="2"/>
      <c r="L1203" s="15"/>
      <c r="M1203" s="11"/>
      <c r="N1203" s="11"/>
      <c r="O1203" s="15"/>
      <c r="P1203" s="13"/>
      <c r="Q1203" s="19"/>
      <c r="R1203" s="13"/>
      <c r="S1203" s="4"/>
      <c r="T1203" s="30"/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</row>
    <row r="1204" spans="1:130" x14ac:dyDescent="0.15">
      <c r="A1204" s="36"/>
      <c r="B1204" s="14"/>
      <c r="C1204" s="6"/>
      <c r="D1204" s="12"/>
      <c r="E1204" s="13"/>
      <c r="F1204" s="13"/>
      <c r="G1204" s="13"/>
      <c r="H1204" s="13"/>
      <c r="I1204" s="12"/>
      <c r="J1204" s="30"/>
      <c r="K1204" s="2"/>
      <c r="L1204" s="15"/>
      <c r="M1204" s="11"/>
      <c r="N1204" s="11"/>
      <c r="O1204" s="15"/>
      <c r="P1204" s="13"/>
      <c r="Q1204" s="19"/>
      <c r="R1204" s="13"/>
      <c r="S1204" s="4"/>
      <c r="T1204" s="30"/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</row>
    <row r="1205" spans="1:130" x14ac:dyDescent="0.15">
      <c r="A1205" s="36"/>
      <c r="B1205" s="14"/>
      <c r="C1205" s="6"/>
      <c r="D1205" s="12"/>
      <c r="E1205" s="13"/>
      <c r="F1205" s="13"/>
      <c r="G1205" s="13"/>
      <c r="H1205" s="13"/>
      <c r="I1205" s="12"/>
      <c r="J1205" s="30"/>
      <c r="K1205" s="2"/>
      <c r="L1205" s="15"/>
      <c r="M1205" s="11"/>
      <c r="N1205" s="11"/>
      <c r="O1205" s="15"/>
      <c r="P1205" s="13"/>
      <c r="Q1205" s="19"/>
      <c r="R1205" s="13"/>
      <c r="S1205" s="4"/>
      <c r="T1205" s="30"/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</row>
    <row r="1206" spans="1:130" x14ac:dyDescent="0.15">
      <c r="A1206" s="36"/>
      <c r="B1206" s="14"/>
      <c r="C1206" s="6"/>
      <c r="D1206" s="12"/>
      <c r="E1206" s="13"/>
      <c r="F1206" s="13"/>
      <c r="G1206" s="13"/>
      <c r="H1206" s="13"/>
      <c r="I1206" s="12"/>
      <c r="J1206" s="30"/>
      <c r="K1206" s="2"/>
      <c r="L1206" s="15"/>
      <c r="M1206" s="11"/>
      <c r="N1206" s="11"/>
      <c r="O1206" s="15"/>
      <c r="P1206" s="13"/>
      <c r="Q1206" s="19"/>
      <c r="R1206" s="13"/>
      <c r="S1206" s="4"/>
      <c r="T1206" s="30"/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</row>
    <row r="1207" spans="1:130" x14ac:dyDescent="0.15">
      <c r="A1207" s="36"/>
      <c r="B1207" s="14"/>
      <c r="C1207" s="6"/>
      <c r="D1207" s="12"/>
      <c r="E1207" s="13"/>
      <c r="F1207" s="13"/>
      <c r="G1207" s="13"/>
      <c r="H1207" s="13"/>
      <c r="I1207" s="12"/>
      <c r="J1207" s="30"/>
      <c r="K1207" s="2"/>
      <c r="L1207" s="15"/>
      <c r="M1207" s="11"/>
      <c r="N1207" s="11"/>
      <c r="O1207" s="15"/>
      <c r="P1207" s="13"/>
      <c r="Q1207" s="19"/>
      <c r="R1207" s="13"/>
      <c r="S1207" s="4"/>
      <c r="T1207" s="30"/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</row>
    <row r="1208" spans="1:130" x14ac:dyDescent="0.15">
      <c r="A1208" s="36"/>
      <c r="B1208" s="14"/>
      <c r="C1208" s="6"/>
      <c r="D1208" s="12"/>
      <c r="E1208" s="13"/>
      <c r="F1208" s="13"/>
      <c r="G1208" s="13"/>
      <c r="H1208" s="13"/>
      <c r="I1208" s="12"/>
      <c r="J1208" s="30"/>
      <c r="K1208" s="2"/>
      <c r="L1208" s="15"/>
      <c r="M1208" s="11"/>
      <c r="N1208" s="11"/>
      <c r="O1208" s="15"/>
      <c r="P1208" s="13"/>
      <c r="Q1208" s="19"/>
      <c r="R1208" s="13"/>
      <c r="S1208" s="4"/>
      <c r="T1208" s="30"/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</row>
    <row r="1209" spans="1:130" x14ac:dyDescent="0.15">
      <c r="A1209" s="36"/>
      <c r="B1209" s="14"/>
      <c r="C1209" s="6"/>
      <c r="D1209" s="12"/>
      <c r="E1209" s="13"/>
      <c r="F1209" s="13"/>
      <c r="G1209" s="13"/>
      <c r="H1209" s="13"/>
      <c r="I1209" s="12"/>
      <c r="J1209" s="30"/>
      <c r="K1209" s="2"/>
      <c r="L1209" s="15"/>
      <c r="M1209" s="11"/>
      <c r="N1209" s="11"/>
      <c r="O1209" s="15"/>
      <c r="P1209" s="13"/>
      <c r="Q1209" s="19"/>
      <c r="R1209" s="13"/>
      <c r="S1209" s="4"/>
      <c r="T1209" s="30"/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</row>
    <row r="1210" spans="1:130" x14ac:dyDescent="0.15">
      <c r="A1210" s="36"/>
      <c r="B1210" s="14"/>
      <c r="C1210" s="6"/>
      <c r="D1210" s="12"/>
      <c r="E1210" s="13"/>
      <c r="F1210" s="13"/>
      <c r="G1210" s="13"/>
      <c r="H1210" s="13"/>
      <c r="I1210" s="12"/>
      <c r="J1210" s="30"/>
      <c r="K1210" s="2"/>
      <c r="L1210" s="15"/>
      <c r="M1210" s="11"/>
      <c r="N1210" s="11"/>
      <c r="O1210" s="15"/>
      <c r="P1210" s="13"/>
      <c r="Q1210" s="19"/>
      <c r="R1210" s="13"/>
      <c r="S1210" s="4"/>
      <c r="T1210" s="30"/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</row>
    <row r="1211" spans="1:130" x14ac:dyDescent="0.15">
      <c r="A1211" s="36"/>
      <c r="B1211" s="14"/>
      <c r="C1211" s="6"/>
      <c r="D1211" s="12"/>
      <c r="E1211" s="13"/>
      <c r="F1211" s="13"/>
      <c r="G1211" s="13"/>
      <c r="H1211" s="13"/>
      <c r="I1211" s="12"/>
      <c r="J1211" s="30"/>
      <c r="K1211" s="2"/>
      <c r="L1211" s="15"/>
      <c r="M1211" s="11"/>
      <c r="N1211" s="11"/>
      <c r="O1211" s="15"/>
      <c r="P1211" s="13"/>
      <c r="Q1211" s="19"/>
      <c r="R1211" s="13"/>
      <c r="S1211" s="4"/>
      <c r="T1211" s="30"/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</row>
    <row r="1212" spans="1:130" x14ac:dyDescent="0.15">
      <c r="A1212" s="36"/>
      <c r="B1212" s="14"/>
      <c r="C1212" s="6"/>
      <c r="D1212" s="12"/>
      <c r="E1212" s="13"/>
      <c r="F1212" s="13"/>
      <c r="G1212" s="13"/>
      <c r="H1212" s="13"/>
      <c r="I1212" s="12"/>
      <c r="J1212" s="30"/>
      <c r="K1212" s="2"/>
      <c r="L1212" s="15"/>
      <c r="M1212" s="11"/>
      <c r="N1212" s="11"/>
      <c r="O1212" s="15"/>
      <c r="P1212" s="13"/>
      <c r="Q1212" s="19"/>
      <c r="R1212" s="13"/>
      <c r="S1212" s="4"/>
      <c r="T1212" s="30"/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</row>
    <row r="1213" spans="1:130" x14ac:dyDescent="0.15">
      <c r="A1213" s="36"/>
      <c r="B1213" s="14"/>
      <c r="C1213" s="6"/>
      <c r="D1213" s="12"/>
      <c r="E1213" s="13"/>
      <c r="F1213" s="13"/>
      <c r="G1213" s="13"/>
      <c r="H1213" s="13"/>
      <c r="I1213" s="12"/>
      <c r="J1213" s="30"/>
      <c r="K1213" s="2"/>
      <c r="L1213" s="15"/>
      <c r="M1213" s="11"/>
      <c r="N1213" s="11"/>
      <c r="O1213" s="15"/>
      <c r="P1213" s="13"/>
      <c r="Q1213" s="19"/>
      <c r="R1213" s="13"/>
      <c r="S1213" s="4"/>
      <c r="T1213" s="30"/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</row>
    <row r="1214" spans="1:130" x14ac:dyDescent="0.15">
      <c r="A1214" s="36"/>
      <c r="B1214" s="14"/>
      <c r="C1214" s="6"/>
      <c r="D1214" s="12"/>
      <c r="E1214" s="13"/>
      <c r="F1214" s="13"/>
      <c r="G1214" s="13"/>
      <c r="H1214" s="13"/>
      <c r="I1214" s="12"/>
      <c r="J1214" s="30"/>
      <c r="K1214" s="2"/>
      <c r="L1214" s="15"/>
      <c r="M1214" s="11"/>
      <c r="N1214" s="11"/>
      <c r="O1214" s="15"/>
      <c r="P1214" s="13"/>
      <c r="Q1214" s="19"/>
      <c r="R1214" s="13"/>
      <c r="S1214" s="4"/>
      <c r="T1214" s="30"/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</row>
    <row r="1215" spans="1:130" x14ac:dyDescent="0.15">
      <c r="A1215" s="36"/>
      <c r="B1215" s="14"/>
      <c r="C1215" s="6"/>
      <c r="D1215" s="12"/>
      <c r="E1215" s="13"/>
      <c r="F1215" s="13"/>
      <c r="G1215" s="13"/>
      <c r="H1215" s="13"/>
      <c r="I1215" s="12"/>
      <c r="J1215" s="30"/>
      <c r="K1215" s="2"/>
      <c r="L1215" s="15"/>
      <c r="M1215" s="11"/>
      <c r="N1215" s="11"/>
      <c r="O1215" s="15"/>
      <c r="P1215" s="13"/>
      <c r="Q1215" s="19"/>
      <c r="R1215" s="13"/>
      <c r="S1215" s="4"/>
      <c r="T1215" s="30"/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</row>
    <row r="1216" spans="1:130" x14ac:dyDescent="0.15">
      <c r="A1216" s="36"/>
      <c r="B1216" s="14"/>
      <c r="C1216" s="6"/>
      <c r="D1216" s="12"/>
      <c r="E1216" s="13"/>
      <c r="F1216" s="13"/>
      <c r="G1216" s="13"/>
      <c r="H1216" s="13"/>
      <c r="I1216" s="12"/>
      <c r="J1216" s="30"/>
      <c r="K1216" s="2"/>
      <c r="L1216" s="15"/>
      <c r="M1216" s="11"/>
      <c r="N1216" s="11"/>
      <c r="O1216" s="15"/>
      <c r="P1216" s="13"/>
      <c r="Q1216" s="19"/>
      <c r="R1216" s="13"/>
      <c r="S1216" s="4"/>
      <c r="T1216" s="30"/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</row>
    <row r="1217" spans="1:130" x14ac:dyDescent="0.15">
      <c r="A1217" s="36"/>
      <c r="B1217" s="14"/>
      <c r="C1217" s="6"/>
      <c r="D1217" s="12"/>
      <c r="E1217" s="13"/>
      <c r="F1217" s="13"/>
      <c r="G1217" s="13"/>
      <c r="H1217" s="13"/>
      <c r="I1217" s="12"/>
      <c r="J1217" s="30"/>
      <c r="K1217" s="2"/>
      <c r="L1217" s="15"/>
      <c r="M1217" s="11"/>
      <c r="N1217" s="11"/>
      <c r="O1217" s="15"/>
      <c r="P1217" s="13"/>
      <c r="Q1217" s="19"/>
      <c r="R1217" s="13"/>
      <c r="S1217" s="4"/>
      <c r="T1217" s="30"/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</row>
    <row r="1218" spans="1:130" x14ac:dyDescent="0.15">
      <c r="A1218" s="36"/>
      <c r="B1218" s="14"/>
      <c r="C1218" s="6"/>
      <c r="D1218" s="12"/>
      <c r="E1218" s="13"/>
      <c r="F1218" s="13"/>
      <c r="G1218" s="13"/>
      <c r="H1218" s="13"/>
      <c r="I1218" s="12"/>
      <c r="J1218" s="30"/>
      <c r="K1218" s="2"/>
      <c r="L1218" s="15"/>
      <c r="M1218" s="11"/>
      <c r="N1218" s="11"/>
      <c r="O1218" s="15"/>
      <c r="P1218" s="13"/>
      <c r="Q1218" s="19"/>
      <c r="R1218" s="13"/>
      <c r="S1218" s="4"/>
      <c r="T1218" s="30"/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</row>
    <row r="1219" spans="1:130" x14ac:dyDescent="0.15">
      <c r="A1219" s="36"/>
      <c r="B1219" s="14"/>
      <c r="C1219" s="6"/>
      <c r="D1219" s="12"/>
      <c r="E1219" s="13"/>
      <c r="F1219" s="13"/>
      <c r="G1219" s="13"/>
      <c r="H1219" s="13"/>
      <c r="I1219" s="12"/>
      <c r="J1219" s="30"/>
      <c r="K1219" s="2"/>
      <c r="L1219" s="15"/>
      <c r="M1219" s="11"/>
      <c r="N1219" s="11"/>
      <c r="O1219" s="15"/>
      <c r="P1219" s="13"/>
      <c r="Q1219" s="19"/>
      <c r="R1219" s="13"/>
      <c r="S1219" s="4"/>
      <c r="T1219" s="30"/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</row>
    <row r="1220" spans="1:130" x14ac:dyDescent="0.15">
      <c r="A1220" s="36"/>
      <c r="B1220" s="14"/>
      <c r="C1220" s="6"/>
      <c r="D1220" s="12"/>
      <c r="E1220" s="13"/>
      <c r="F1220" s="13"/>
      <c r="G1220" s="13"/>
      <c r="H1220" s="13"/>
      <c r="I1220" s="12"/>
      <c r="J1220" s="30"/>
      <c r="K1220" s="2"/>
      <c r="L1220" s="15"/>
      <c r="M1220" s="11"/>
      <c r="N1220" s="11"/>
      <c r="O1220" s="15"/>
      <c r="P1220" s="13"/>
      <c r="Q1220" s="19"/>
      <c r="R1220" s="13"/>
      <c r="S1220" s="4"/>
      <c r="T1220" s="30"/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</row>
    <row r="1221" spans="1:130" x14ac:dyDescent="0.15">
      <c r="A1221" s="36"/>
      <c r="B1221" s="14"/>
      <c r="C1221" s="6"/>
      <c r="D1221" s="12"/>
      <c r="E1221" s="13"/>
      <c r="F1221" s="13"/>
      <c r="G1221" s="13"/>
      <c r="H1221" s="13"/>
      <c r="I1221" s="12"/>
      <c r="J1221" s="30"/>
      <c r="K1221" s="2"/>
      <c r="L1221" s="15"/>
      <c r="M1221" s="11"/>
      <c r="N1221" s="11"/>
      <c r="O1221" s="15"/>
      <c r="P1221" s="13"/>
      <c r="Q1221" s="19"/>
      <c r="R1221" s="13"/>
      <c r="S1221" s="4"/>
      <c r="T1221" s="30"/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</row>
    <row r="1222" spans="1:130" x14ac:dyDescent="0.15">
      <c r="A1222" s="36"/>
      <c r="B1222" s="14"/>
      <c r="C1222" s="6"/>
      <c r="D1222" s="12"/>
      <c r="E1222" s="13"/>
      <c r="F1222" s="13"/>
      <c r="G1222" s="13"/>
      <c r="H1222" s="13"/>
      <c r="I1222" s="12"/>
      <c r="J1222" s="30"/>
      <c r="K1222" s="2"/>
      <c r="L1222" s="15"/>
      <c r="M1222" s="11"/>
      <c r="N1222" s="11"/>
      <c r="O1222" s="15"/>
      <c r="P1222" s="13"/>
      <c r="Q1222" s="19"/>
      <c r="R1222" s="13"/>
      <c r="S1222" s="4"/>
      <c r="T1222" s="30"/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</row>
    <row r="1223" spans="1:130" x14ac:dyDescent="0.15">
      <c r="A1223" s="36"/>
      <c r="B1223" s="14"/>
      <c r="C1223" s="6"/>
      <c r="D1223" s="12"/>
      <c r="E1223" s="13"/>
      <c r="F1223" s="13"/>
      <c r="G1223" s="13"/>
      <c r="H1223" s="13"/>
      <c r="I1223" s="12"/>
      <c r="J1223" s="30"/>
      <c r="K1223" s="2"/>
      <c r="L1223" s="15"/>
      <c r="M1223" s="11"/>
      <c r="N1223" s="11"/>
      <c r="O1223" s="15"/>
      <c r="P1223" s="13"/>
      <c r="Q1223" s="19"/>
      <c r="R1223" s="13"/>
      <c r="S1223" s="4"/>
      <c r="T1223" s="30"/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</row>
    <row r="1224" spans="1:130" x14ac:dyDescent="0.15">
      <c r="A1224" s="36"/>
      <c r="B1224" s="14"/>
      <c r="C1224" s="6"/>
      <c r="D1224" s="12"/>
      <c r="E1224" s="13"/>
      <c r="F1224" s="13"/>
      <c r="G1224" s="13"/>
      <c r="H1224" s="13"/>
      <c r="I1224" s="12"/>
      <c r="J1224" s="30"/>
      <c r="K1224" s="2"/>
      <c r="L1224" s="15"/>
      <c r="M1224" s="11"/>
      <c r="N1224" s="11"/>
      <c r="O1224" s="15"/>
      <c r="P1224" s="13"/>
      <c r="Q1224" s="19"/>
      <c r="R1224" s="13"/>
      <c r="S1224" s="4"/>
      <c r="T1224" s="30"/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</row>
    <row r="1225" spans="1:130" x14ac:dyDescent="0.15">
      <c r="A1225" s="36"/>
      <c r="B1225" s="14"/>
      <c r="C1225" s="6"/>
      <c r="D1225" s="12"/>
      <c r="E1225" s="13"/>
      <c r="F1225" s="13"/>
      <c r="G1225" s="13"/>
      <c r="H1225" s="13"/>
      <c r="I1225" s="12"/>
      <c r="J1225" s="30"/>
      <c r="K1225" s="2"/>
      <c r="L1225" s="15"/>
      <c r="M1225" s="11"/>
      <c r="N1225" s="11"/>
      <c r="O1225" s="15"/>
      <c r="P1225" s="13"/>
      <c r="Q1225" s="19"/>
      <c r="R1225" s="13"/>
      <c r="S1225" s="4"/>
      <c r="T1225" s="30"/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</row>
    <row r="1226" spans="1:130" x14ac:dyDescent="0.15">
      <c r="A1226" s="36"/>
      <c r="B1226" s="14"/>
      <c r="C1226" s="6"/>
      <c r="D1226" s="12"/>
      <c r="E1226" s="13"/>
      <c r="F1226" s="13"/>
      <c r="G1226" s="13"/>
      <c r="H1226" s="13"/>
      <c r="I1226" s="12"/>
      <c r="J1226" s="30"/>
      <c r="K1226" s="2"/>
      <c r="L1226" s="15"/>
      <c r="M1226" s="11"/>
      <c r="N1226" s="11"/>
      <c r="O1226" s="15"/>
      <c r="P1226" s="13"/>
      <c r="Q1226" s="19"/>
      <c r="R1226" s="13"/>
      <c r="S1226" s="4"/>
      <c r="T1226" s="30"/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</row>
    <row r="1227" spans="1:130" x14ac:dyDescent="0.15">
      <c r="A1227" s="36"/>
      <c r="B1227" s="14"/>
      <c r="C1227" s="6"/>
      <c r="D1227" s="12"/>
      <c r="E1227" s="13"/>
      <c r="F1227" s="13"/>
      <c r="G1227" s="13"/>
      <c r="H1227" s="13"/>
      <c r="I1227" s="12"/>
      <c r="J1227" s="30"/>
      <c r="K1227" s="2"/>
      <c r="L1227" s="15"/>
      <c r="M1227" s="11"/>
      <c r="N1227" s="11"/>
      <c r="O1227" s="15"/>
      <c r="P1227" s="13"/>
      <c r="Q1227" s="19"/>
      <c r="R1227" s="13"/>
      <c r="S1227" s="4"/>
      <c r="T1227" s="30"/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</row>
    <row r="1228" spans="1:130" x14ac:dyDescent="0.15">
      <c r="A1228" s="36"/>
      <c r="B1228" s="14"/>
      <c r="C1228" s="6"/>
      <c r="D1228" s="12"/>
      <c r="E1228" s="13"/>
      <c r="F1228" s="13"/>
      <c r="G1228" s="13"/>
      <c r="H1228" s="13"/>
      <c r="I1228" s="12"/>
      <c r="J1228" s="30"/>
      <c r="K1228" s="2"/>
      <c r="L1228" s="15"/>
      <c r="M1228" s="11"/>
      <c r="N1228" s="11"/>
      <c r="O1228" s="15"/>
      <c r="P1228" s="13"/>
      <c r="Q1228" s="19"/>
      <c r="R1228" s="13"/>
      <c r="S1228" s="4"/>
      <c r="T1228" s="30"/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</row>
    <row r="1229" spans="1:130" x14ac:dyDescent="0.15">
      <c r="A1229" s="36"/>
      <c r="B1229" s="14"/>
      <c r="C1229" s="6"/>
      <c r="D1229" s="12"/>
      <c r="E1229" s="13"/>
      <c r="F1229" s="13"/>
      <c r="G1229" s="13"/>
      <c r="H1229" s="13"/>
      <c r="I1229" s="12"/>
      <c r="J1229" s="30"/>
      <c r="K1229" s="2"/>
      <c r="L1229" s="15"/>
      <c r="M1229" s="11"/>
      <c r="N1229" s="11"/>
      <c r="O1229" s="15"/>
      <c r="P1229" s="13"/>
      <c r="Q1229" s="19"/>
      <c r="R1229" s="13"/>
      <c r="S1229" s="4"/>
      <c r="T1229" s="30"/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</row>
    <row r="1230" spans="1:130" x14ac:dyDescent="0.15">
      <c r="A1230" s="36"/>
      <c r="B1230" s="14"/>
      <c r="C1230" s="6"/>
      <c r="D1230" s="12"/>
      <c r="E1230" s="13"/>
      <c r="F1230" s="13"/>
      <c r="G1230" s="13"/>
      <c r="H1230" s="13"/>
      <c r="I1230" s="12"/>
      <c r="J1230" s="30"/>
      <c r="K1230" s="2"/>
      <c r="L1230" s="15"/>
      <c r="M1230" s="11"/>
      <c r="N1230" s="11"/>
      <c r="O1230" s="15"/>
      <c r="P1230" s="13"/>
      <c r="Q1230" s="19"/>
      <c r="R1230" s="13"/>
      <c r="S1230" s="4"/>
      <c r="T1230" s="30"/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</row>
    <row r="1231" spans="1:130" x14ac:dyDescent="0.15">
      <c r="A1231" s="36"/>
      <c r="B1231" s="14"/>
      <c r="C1231" s="6"/>
      <c r="D1231" s="12"/>
      <c r="E1231" s="13"/>
      <c r="F1231" s="13"/>
      <c r="G1231" s="13"/>
      <c r="H1231" s="13"/>
      <c r="I1231" s="12"/>
      <c r="J1231" s="30"/>
      <c r="K1231" s="2"/>
      <c r="L1231" s="15"/>
      <c r="M1231" s="11"/>
      <c r="N1231" s="11"/>
      <c r="O1231" s="15"/>
      <c r="P1231" s="13"/>
      <c r="Q1231" s="19"/>
      <c r="R1231" s="13"/>
      <c r="S1231" s="4"/>
      <c r="T1231" s="30"/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</row>
    <row r="1232" spans="1:130" x14ac:dyDescent="0.15">
      <c r="A1232" s="36"/>
      <c r="B1232" s="14"/>
      <c r="C1232" s="6"/>
      <c r="D1232" s="12"/>
      <c r="E1232" s="13"/>
      <c r="F1232" s="13"/>
      <c r="G1232" s="13"/>
      <c r="H1232" s="13"/>
      <c r="I1232" s="12"/>
      <c r="J1232" s="30"/>
      <c r="K1232" s="2"/>
      <c r="L1232" s="15"/>
      <c r="M1232" s="11"/>
      <c r="N1232" s="11"/>
      <c r="O1232" s="15"/>
      <c r="P1232" s="13"/>
      <c r="Q1232" s="19"/>
      <c r="R1232" s="13"/>
      <c r="S1232" s="4"/>
      <c r="T1232" s="30"/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</row>
    <row r="1233" spans="1:130" x14ac:dyDescent="0.15">
      <c r="A1233" s="36"/>
      <c r="B1233" s="14"/>
      <c r="C1233" s="6"/>
      <c r="D1233" s="12"/>
      <c r="E1233" s="13"/>
      <c r="F1233" s="13"/>
      <c r="G1233" s="13"/>
      <c r="H1233" s="13"/>
      <c r="I1233" s="12"/>
      <c r="J1233" s="30"/>
      <c r="K1233" s="2"/>
      <c r="L1233" s="15"/>
      <c r="M1233" s="11"/>
      <c r="N1233" s="11"/>
      <c r="O1233" s="15"/>
      <c r="P1233" s="13"/>
      <c r="Q1233" s="19"/>
      <c r="R1233" s="13"/>
      <c r="S1233" s="4"/>
      <c r="T1233" s="30"/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</row>
    <row r="1234" spans="1:130" x14ac:dyDescent="0.15">
      <c r="A1234" s="36"/>
      <c r="B1234" s="14"/>
      <c r="C1234" s="6"/>
      <c r="D1234" s="12"/>
      <c r="E1234" s="13"/>
      <c r="F1234" s="13"/>
      <c r="G1234" s="13"/>
      <c r="H1234" s="13"/>
      <c r="I1234" s="12"/>
      <c r="J1234" s="30"/>
      <c r="K1234" s="2"/>
      <c r="L1234" s="15"/>
      <c r="M1234" s="11"/>
      <c r="N1234" s="11"/>
      <c r="O1234" s="15"/>
      <c r="P1234" s="13"/>
      <c r="Q1234" s="19"/>
      <c r="R1234" s="13"/>
      <c r="S1234" s="4"/>
      <c r="T1234" s="30"/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</row>
    <row r="1235" spans="1:130" x14ac:dyDescent="0.15">
      <c r="A1235" s="36"/>
      <c r="B1235" s="14"/>
      <c r="C1235" s="6"/>
      <c r="D1235" s="12"/>
      <c r="E1235" s="13"/>
      <c r="F1235" s="13"/>
      <c r="G1235" s="13"/>
      <c r="H1235" s="13"/>
      <c r="I1235" s="12"/>
      <c r="J1235" s="30"/>
      <c r="K1235" s="2"/>
      <c r="L1235" s="15"/>
      <c r="M1235" s="11"/>
      <c r="N1235" s="11"/>
      <c r="O1235" s="15"/>
      <c r="P1235" s="13"/>
      <c r="Q1235" s="19"/>
      <c r="R1235" s="13"/>
      <c r="S1235" s="4"/>
      <c r="T1235" s="30"/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</row>
    <row r="1236" spans="1:130" x14ac:dyDescent="0.15">
      <c r="A1236" s="36"/>
      <c r="B1236" s="14"/>
      <c r="C1236" s="6"/>
      <c r="D1236" s="12"/>
      <c r="E1236" s="13"/>
      <c r="F1236" s="13"/>
      <c r="G1236" s="13"/>
      <c r="H1236" s="13"/>
      <c r="I1236" s="12"/>
      <c r="J1236" s="30"/>
      <c r="K1236" s="2"/>
      <c r="L1236" s="15"/>
      <c r="M1236" s="11"/>
      <c r="N1236" s="11"/>
      <c r="O1236" s="15"/>
      <c r="P1236" s="13"/>
      <c r="Q1236" s="19"/>
      <c r="R1236" s="13"/>
      <c r="S1236" s="4"/>
      <c r="T1236" s="30"/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</row>
    <row r="1237" spans="1:130" x14ac:dyDescent="0.15">
      <c r="A1237" s="36"/>
      <c r="B1237" s="14"/>
      <c r="C1237" s="6"/>
      <c r="D1237" s="12"/>
      <c r="E1237" s="13"/>
      <c r="F1237" s="13"/>
      <c r="G1237" s="13"/>
      <c r="H1237" s="13"/>
      <c r="I1237" s="12"/>
      <c r="J1237" s="30"/>
      <c r="K1237" s="2"/>
      <c r="L1237" s="15"/>
      <c r="M1237" s="11"/>
      <c r="N1237" s="11"/>
      <c r="O1237" s="15"/>
      <c r="P1237" s="13"/>
      <c r="Q1237" s="19"/>
      <c r="R1237" s="13"/>
      <c r="S1237" s="4"/>
      <c r="T1237" s="30"/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</row>
    <row r="1238" spans="1:130" x14ac:dyDescent="0.15">
      <c r="A1238" s="36"/>
      <c r="B1238" s="14"/>
      <c r="C1238" s="6"/>
      <c r="D1238" s="12"/>
      <c r="E1238" s="13"/>
      <c r="F1238" s="13"/>
      <c r="G1238" s="13"/>
      <c r="H1238" s="13"/>
      <c r="I1238" s="12"/>
      <c r="J1238" s="30"/>
      <c r="K1238" s="2"/>
      <c r="L1238" s="15"/>
      <c r="M1238" s="11"/>
      <c r="N1238" s="11"/>
      <c r="O1238" s="15"/>
      <c r="P1238" s="13"/>
      <c r="Q1238" s="19"/>
      <c r="R1238" s="13"/>
      <c r="S1238" s="4"/>
      <c r="T1238" s="30"/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</row>
    <row r="1239" spans="1:130" x14ac:dyDescent="0.15">
      <c r="A1239" s="36"/>
      <c r="B1239" s="14"/>
      <c r="C1239" s="6"/>
      <c r="D1239" s="12"/>
      <c r="E1239" s="13"/>
      <c r="F1239" s="13"/>
      <c r="G1239" s="13"/>
      <c r="H1239" s="13"/>
      <c r="I1239" s="12"/>
      <c r="J1239" s="30"/>
      <c r="K1239" s="2"/>
      <c r="L1239" s="15"/>
      <c r="M1239" s="11"/>
      <c r="N1239" s="11"/>
      <c r="O1239" s="15"/>
      <c r="P1239" s="13"/>
      <c r="Q1239" s="19"/>
      <c r="R1239" s="13"/>
      <c r="S1239" s="4"/>
      <c r="T1239" s="30"/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</row>
    <row r="1240" spans="1:130" x14ac:dyDescent="0.15">
      <c r="A1240" s="36"/>
      <c r="B1240" s="14"/>
      <c r="C1240" s="6"/>
      <c r="D1240" s="12"/>
      <c r="E1240" s="13"/>
      <c r="F1240" s="13"/>
      <c r="G1240" s="13"/>
      <c r="H1240" s="13"/>
      <c r="I1240" s="12"/>
      <c r="J1240" s="30"/>
      <c r="K1240" s="2"/>
      <c r="L1240" s="15"/>
      <c r="M1240" s="11"/>
      <c r="N1240" s="11"/>
      <c r="O1240" s="15"/>
      <c r="P1240" s="13"/>
      <c r="Q1240" s="19"/>
      <c r="R1240" s="13"/>
      <c r="S1240" s="4"/>
      <c r="T1240" s="30"/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</row>
    <row r="1241" spans="1:130" x14ac:dyDescent="0.15">
      <c r="A1241" s="36"/>
      <c r="B1241" s="14"/>
      <c r="C1241" s="6"/>
      <c r="D1241" s="12"/>
      <c r="E1241" s="13"/>
      <c r="F1241" s="13"/>
      <c r="G1241" s="13"/>
      <c r="H1241" s="13"/>
      <c r="I1241" s="12"/>
      <c r="J1241" s="30"/>
      <c r="K1241" s="2"/>
      <c r="L1241" s="15"/>
      <c r="M1241" s="11"/>
      <c r="N1241" s="11"/>
      <c r="O1241" s="15"/>
      <c r="P1241" s="13"/>
      <c r="Q1241" s="19"/>
      <c r="R1241" s="13"/>
      <c r="S1241" s="4"/>
      <c r="T1241" s="30"/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</row>
    <row r="1242" spans="1:130" x14ac:dyDescent="0.15">
      <c r="A1242" s="36"/>
      <c r="B1242" s="14"/>
      <c r="C1242" s="6"/>
      <c r="D1242" s="12"/>
      <c r="E1242" s="13"/>
      <c r="F1242" s="13"/>
      <c r="G1242" s="13"/>
      <c r="H1242" s="13"/>
      <c r="I1242" s="12"/>
      <c r="J1242" s="30"/>
      <c r="K1242" s="2"/>
      <c r="L1242" s="15"/>
      <c r="M1242" s="11"/>
      <c r="N1242" s="11"/>
      <c r="O1242" s="15"/>
      <c r="P1242" s="13"/>
      <c r="Q1242" s="19"/>
      <c r="R1242" s="13"/>
      <c r="S1242" s="4"/>
      <c r="T1242" s="30"/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</row>
    <row r="1243" spans="1:130" x14ac:dyDescent="0.15">
      <c r="A1243" s="36"/>
      <c r="B1243" s="14"/>
      <c r="C1243" s="6"/>
      <c r="D1243" s="12"/>
      <c r="E1243" s="13"/>
      <c r="F1243" s="13"/>
      <c r="G1243" s="13"/>
      <c r="H1243" s="13"/>
      <c r="I1243" s="12"/>
      <c r="J1243" s="30"/>
      <c r="K1243" s="2"/>
      <c r="L1243" s="15"/>
      <c r="M1243" s="11"/>
      <c r="N1243" s="11"/>
      <c r="O1243" s="15"/>
      <c r="P1243" s="13"/>
      <c r="Q1243" s="19"/>
      <c r="R1243" s="13"/>
      <c r="S1243" s="4"/>
      <c r="T1243" s="30"/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</row>
    <row r="1244" spans="1:130" x14ac:dyDescent="0.15">
      <c r="A1244" s="36"/>
      <c r="B1244" s="14"/>
      <c r="C1244" s="6"/>
      <c r="D1244" s="12"/>
      <c r="E1244" s="13"/>
      <c r="F1244" s="13"/>
      <c r="G1244" s="13"/>
      <c r="H1244" s="13"/>
      <c r="I1244" s="12"/>
      <c r="J1244" s="30"/>
      <c r="K1244" s="2"/>
      <c r="L1244" s="15"/>
      <c r="M1244" s="11"/>
      <c r="N1244" s="11"/>
      <c r="O1244" s="15"/>
      <c r="P1244" s="13"/>
      <c r="Q1244" s="19"/>
      <c r="R1244" s="13"/>
      <c r="S1244" s="4"/>
      <c r="T1244" s="30"/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</row>
    <row r="1245" spans="1:130" x14ac:dyDescent="0.15">
      <c r="A1245" s="36"/>
      <c r="B1245" s="14"/>
      <c r="C1245" s="6"/>
      <c r="D1245" s="12"/>
      <c r="E1245" s="13"/>
      <c r="F1245" s="13"/>
      <c r="G1245" s="13"/>
      <c r="H1245" s="13"/>
      <c r="I1245" s="12"/>
      <c r="J1245" s="30"/>
      <c r="K1245" s="2"/>
      <c r="L1245" s="15"/>
      <c r="M1245" s="11"/>
      <c r="N1245" s="11"/>
      <c r="O1245" s="15"/>
      <c r="P1245" s="13"/>
      <c r="Q1245" s="19"/>
      <c r="R1245" s="13"/>
      <c r="S1245" s="4"/>
      <c r="T1245" s="30"/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</row>
    <row r="1246" spans="1:130" x14ac:dyDescent="0.15">
      <c r="A1246" s="36"/>
      <c r="B1246" s="14"/>
      <c r="C1246" s="6"/>
      <c r="D1246" s="12"/>
      <c r="E1246" s="13"/>
      <c r="F1246" s="13"/>
      <c r="G1246" s="13"/>
      <c r="H1246" s="13"/>
      <c r="I1246" s="12"/>
      <c r="J1246" s="30"/>
      <c r="K1246" s="2"/>
      <c r="L1246" s="15"/>
      <c r="M1246" s="11"/>
      <c r="N1246" s="11"/>
      <c r="O1246" s="15"/>
      <c r="P1246" s="13"/>
      <c r="Q1246" s="19"/>
      <c r="R1246" s="13"/>
      <c r="S1246" s="4"/>
      <c r="T1246" s="30"/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</row>
    <row r="1247" spans="1:130" x14ac:dyDescent="0.15">
      <c r="A1247" s="36"/>
      <c r="B1247" s="14"/>
      <c r="C1247" s="6"/>
      <c r="D1247" s="12"/>
      <c r="E1247" s="13"/>
      <c r="F1247" s="13"/>
      <c r="G1247" s="13"/>
      <c r="H1247" s="13"/>
      <c r="I1247" s="12"/>
      <c r="J1247" s="30"/>
      <c r="K1247" s="2"/>
      <c r="L1247" s="15"/>
      <c r="M1247" s="11"/>
      <c r="N1247" s="11"/>
      <c r="O1247" s="15"/>
      <c r="P1247" s="13"/>
      <c r="Q1247" s="19"/>
      <c r="R1247" s="13"/>
      <c r="S1247" s="4"/>
      <c r="T1247" s="30"/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</row>
    <row r="1248" spans="1:130" x14ac:dyDescent="0.15">
      <c r="A1248" s="36"/>
      <c r="B1248" s="14"/>
      <c r="C1248" s="6"/>
      <c r="D1248" s="12"/>
      <c r="E1248" s="13"/>
      <c r="F1248" s="13"/>
      <c r="G1248" s="13"/>
      <c r="H1248" s="13"/>
      <c r="I1248" s="12"/>
      <c r="J1248" s="30"/>
      <c r="K1248" s="2"/>
      <c r="L1248" s="15"/>
      <c r="M1248" s="11"/>
      <c r="N1248" s="11"/>
      <c r="O1248" s="15"/>
      <c r="P1248" s="13"/>
      <c r="Q1248" s="19"/>
      <c r="R1248" s="13"/>
      <c r="S1248" s="4"/>
      <c r="T1248" s="30"/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</row>
    <row r="1249" spans="1:130" x14ac:dyDescent="0.15">
      <c r="A1249" s="36"/>
      <c r="B1249" s="14"/>
      <c r="C1249" s="6"/>
      <c r="D1249" s="12"/>
      <c r="E1249" s="13"/>
      <c r="F1249" s="13"/>
      <c r="G1249" s="13"/>
      <c r="H1249" s="13"/>
      <c r="I1249" s="12"/>
      <c r="J1249" s="30"/>
      <c r="K1249" s="2"/>
      <c r="L1249" s="15"/>
      <c r="M1249" s="11"/>
      <c r="N1249" s="11"/>
      <c r="O1249" s="15"/>
      <c r="P1249" s="13"/>
      <c r="Q1249" s="19"/>
      <c r="R1249" s="13"/>
      <c r="S1249" s="4"/>
      <c r="T1249" s="30"/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</row>
    <row r="1250" spans="1:130" x14ac:dyDescent="0.15">
      <c r="A1250" s="36"/>
      <c r="B1250" s="14"/>
      <c r="C1250" s="6"/>
      <c r="D1250" s="12"/>
      <c r="E1250" s="13"/>
      <c r="F1250" s="13"/>
      <c r="G1250" s="13"/>
      <c r="H1250" s="13"/>
      <c r="I1250" s="12"/>
      <c r="J1250" s="30"/>
      <c r="K1250" s="2"/>
      <c r="L1250" s="15"/>
      <c r="M1250" s="11"/>
      <c r="N1250" s="11"/>
      <c r="O1250" s="15"/>
      <c r="P1250" s="13"/>
      <c r="Q1250" s="19"/>
      <c r="R1250" s="13"/>
      <c r="S1250" s="4"/>
      <c r="T1250" s="30"/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</row>
    <row r="1251" spans="1:130" x14ac:dyDescent="0.15">
      <c r="A1251" s="36"/>
      <c r="B1251" s="14"/>
      <c r="C1251" s="6"/>
      <c r="D1251" s="12"/>
      <c r="E1251" s="13"/>
      <c r="F1251" s="13"/>
      <c r="G1251" s="13"/>
      <c r="H1251" s="13"/>
      <c r="I1251" s="12"/>
      <c r="J1251" s="30"/>
      <c r="K1251" s="2"/>
      <c r="L1251" s="15"/>
      <c r="M1251" s="11"/>
      <c r="N1251" s="11"/>
      <c r="O1251" s="15"/>
      <c r="P1251" s="13"/>
      <c r="Q1251" s="19"/>
      <c r="R1251" s="13"/>
      <c r="S1251" s="4"/>
      <c r="T1251" s="30"/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</row>
    <row r="1252" spans="1:130" x14ac:dyDescent="0.15">
      <c r="A1252" s="36"/>
      <c r="B1252" s="14"/>
      <c r="C1252" s="6"/>
      <c r="D1252" s="12"/>
      <c r="E1252" s="13"/>
      <c r="F1252" s="13"/>
      <c r="G1252" s="13"/>
      <c r="H1252" s="13"/>
      <c r="I1252" s="12"/>
      <c r="J1252" s="30"/>
      <c r="K1252" s="2"/>
      <c r="L1252" s="15"/>
      <c r="M1252" s="11"/>
      <c r="N1252" s="11"/>
      <c r="O1252" s="15"/>
      <c r="P1252" s="13"/>
      <c r="Q1252" s="19"/>
      <c r="R1252" s="13"/>
      <c r="S1252" s="4"/>
      <c r="T1252" s="30"/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</row>
    <row r="1253" spans="1:130" x14ac:dyDescent="0.15">
      <c r="A1253" s="36"/>
      <c r="B1253" s="14"/>
      <c r="C1253" s="6"/>
      <c r="D1253" s="12"/>
      <c r="E1253" s="13"/>
      <c r="F1253" s="13"/>
      <c r="G1253" s="13"/>
      <c r="H1253" s="13"/>
      <c r="I1253" s="12"/>
      <c r="J1253" s="30"/>
      <c r="K1253" s="2"/>
      <c r="L1253" s="15"/>
      <c r="M1253" s="11"/>
      <c r="N1253" s="11"/>
      <c r="O1253" s="15"/>
      <c r="P1253" s="13"/>
      <c r="Q1253" s="19"/>
      <c r="R1253" s="13"/>
      <c r="S1253" s="4"/>
      <c r="T1253" s="30"/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</row>
    <row r="1254" spans="1:130" x14ac:dyDescent="0.15">
      <c r="A1254" s="36"/>
      <c r="B1254" s="14"/>
      <c r="C1254" s="6"/>
      <c r="D1254" s="12"/>
      <c r="E1254" s="13"/>
      <c r="F1254" s="13"/>
      <c r="G1254" s="13"/>
      <c r="H1254" s="13"/>
      <c r="I1254" s="12"/>
      <c r="J1254" s="30"/>
      <c r="K1254" s="2"/>
      <c r="L1254" s="15"/>
      <c r="M1254" s="11"/>
      <c r="N1254" s="11"/>
      <c r="O1254" s="15"/>
      <c r="P1254" s="13"/>
      <c r="Q1254" s="19"/>
      <c r="R1254" s="13"/>
      <c r="S1254" s="4"/>
      <c r="T1254" s="30"/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</row>
    <row r="1255" spans="1:130" x14ac:dyDescent="0.15">
      <c r="A1255" s="36"/>
      <c r="B1255" s="14"/>
      <c r="C1255" s="6"/>
      <c r="D1255" s="12"/>
      <c r="E1255" s="13"/>
      <c r="F1255" s="13"/>
      <c r="G1255" s="13"/>
      <c r="H1255" s="13"/>
      <c r="I1255" s="12"/>
      <c r="J1255" s="30"/>
      <c r="K1255" s="2"/>
      <c r="L1255" s="15"/>
      <c r="M1255" s="11"/>
      <c r="N1255" s="11"/>
      <c r="O1255" s="15"/>
      <c r="P1255" s="13"/>
      <c r="Q1255" s="19"/>
      <c r="R1255" s="13"/>
      <c r="S1255" s="4"/>
      <c r="T1255" s="30"/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</row>
    <row r="1256" spans="1:130" x14ac:dyDescent="0.15">
      <c r="A1256" s="36"/>
      <c r="B1256" s="14"/>
      <c r="C1256" s="6"/>
      <c r="D1256" s="12"/>
      <c r="E1256" s="13"/>
      <c r="F1256" s="13"/>
      <c r="G1256" s="13"/>
      <c r="H1256" s="13"/>
      <c r="I1256" s="12"/>
      <c r="J1256" s="30"/>
      <c r="K1256" s="2"/>
      <c r="L1256" s="15"/>
      <c r="M1256" s="11"/>
      <c r="N1256" s="11"/>
      <c r="O1256" s="15"/>
      <c r="P1256" s="13"/>
      <c r="Q1256" s="19"/>
      <c r="R1256" s="13"/>
      <c r="S1256" s="4"/>
      <c r="T1256" s="30"/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</row>
    <row r="1257" spans="1:130" x14ac:dyDescent="0.15">
      <c r="A1257" s="36"/>
      <c r="B1257" s="14"/>
      <c r="C1257" s="6"/>
      <c r="D1257" s="12"/>
      <c r="E1257" s="13"/>
      <c r="F1257" s="13"/>
      <c r="G1257" s="13"/>
      <c r="H1257" s="13"/>
      <c r="I1257" s="12"/>
      <c r="J1257" s="30"/>
      <c r="K1257" s="2"/>
      <c r="L1257" s="15"/>
      <c r="M1257" s="11"/>
      <c r="N1257" s="11"/>
      <c r="O1257" s="15"/>
      <c r="P1257" s="13"/>
      <c r="Q1257" s="19"/>
      <c r="R1257" s="13"/>
      <c r="S1257" s="4"/>
      <c r="T1257" s="30"/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</row>
    <row r="1258" spans="1:130" x14ac:dyDescent="0.15">
      <c r="A1258" s="36"/>
      <c r="B1258" s="14"/>
      <c r="C1258" s="6"/>
      <c r="D1258" s="12"/>
      <c r="E1258" s="13"/>
      <c r="F1258" s="13"/>
      <c r="G1258" s="13"/>
      <c r="H1258" s="13"/>
      <c r="I1258" s="12"/>
      <c r="J1258" s="30"/>
      <c r="K1258" s="2"/>
      <c r="L1258" s="15"/>
      <c r="M1258" s="11"/>
      <c r="N1258" s="11"/>
      <c r="O1258" s="15"/>
      <c r="P1258" s="13"/>
      <c r="Q1258" s="19"/>
      <c r="R1258" s="13"/>
      <c r="S1258" s="4"/>
      <c r="T1258" s="30"/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</row>
    <row r="1259" spans="1:130" x14ac:dyDescent="0.15">
      <c r="A1259" s="36"/>
      <c r="B1259" s="14"/>
      <c r="C1259" s="6"/>
      <c r="D1259" s="12"/>
      <c r="E1259" s="13"/>
      <c r="F1259" s="13"/>
      <c r="G1259" s="13"/>
      <c r="H1259" s="13"/>
      <c r="I1259" s="12"/>
      <c r="J1259" s="30"/>
      <c r="K1259" s="2"/>
      <c r="L1259" s="15"/>
      <c r="M1259" s="11"/>
      <c r="N1259" s="11"/>
      <c r="O1259" s="15"/>
      <c r="P1259" s="13"/>
      <c r="Q1259" s="19"/>
      <c r="R1259" s="13"/>
      <c r="S1259" s="4"/>
      <c r="T1259" s="30"/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</row>
    <row r="1260" spans="1:130" x14ac:dyDescent="0.15">
      <c r="A1260" s="36"/>
      <c r="B1260" s="14"/>
      <c r="C1260" s="6"/>
      <c r="D1260" s="12"/>
      <c r="E1260" s="13"/>
      <c r="F1260" s="13"/>
      <c r="G1260" s="13"/>
      <c r="H1260" s="13"/>
      <c r="I1260" s="12"/>
      <c r="J1260" s="30"/>
      <c r="K1260" s="2"/>
      <c r="L1260" s="15"/>
      <c r="M1260" s="11"/>
      <c r="N1260" s="11"/>
      <c r="O1260" s="15"/>
      <c r="P1260" s="13"/>
      <c r="Q1260" s="19"/>
      <c r="R1260" s="13"/>
      <c r="S1260" s="4"/>
      <c r="T1260" s="30"/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</row>
    <row r="1261" spans="1:130" x14ac:dyDescent="0.15">
      <c r="A1261" s="36"/>
      <c r="B1261" s="14"/>
      <c r="C1261" s="6"/>
      <c r="D1261" s="12"/>
      <c r="E1261" s="13"/>
      <c r="F1261" s="13"/>
      <c r="G1261" s="13"/>
      <c r="H1261" s="13"/>
      <c r="I1261" s="12"/>
      <c r="J1261" s="30"/>
      <c r="K1261" s="2"/>
      <c r="L1261" s="15"/>
      <c r="M1261" s="11"/>
      <c r="N1261" s="11"/>
      <c r="O1261" s="15"/>
      <c r="P1261" s="13"/>
      <c r="Q1261" s="19"/>
      <c r="R1261" s="13"/>
      <c r="S1261" s="4"/>
      <c r="T1261" s="30"/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</row>
    <row r="1262" spans="1:130" x14ac:dyDescent="0.15">
      <c r="A1262" s="36"/>
      <c r="B1262" s="14"/>
      <c r="C1262" s="6"/>
      <c r="D1262" s="12"/>
      <c r="E1262" s="13"/>
      <c r="F1262" s="13"/>
      <c r="G1262" s="13"/>
      <c r="H1262" s="13"/>
      <c r="I1262" s="12"/>
      <c r="J1262" s="30"/>
      <c r="K1262" s="2"/>
      <c r="L1262" s="15"/>
      <c r="M1262" s="11"/>
      <c r="N1262" s="11"/>
      <c r="O1262" s="15"/>
      <c r="P1262" s="13"/>
      <c r="Q1262" s="19"/>
      <c r="R1262" s="13"/>
      <c r="S1262" s="4"/>
      <c r="T1262" s="30"/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</row>
    <row r="1263" spans="1:130" x14ac:dyDescent="0.15">
      <c r="A1263" s="36"/>
      <c r="B1263" s="14"/>
      <c r="C1263" s="6"/>
      <c r="D1263" s="12"/>
      <c r="E1263" s="13"/>
      <c r="F1263" s="13"/>
      <c r="G1263" s="13"/>
      <c r="H1263" s="13"/>
      <c r="I1263" s="12"/>
      <c r="J1263" s="30"/>
      <c r="K1263" s="2"/>
      <c r="L1263" s="15"/>
      <c r="M1263" s="11"/>
      <c r="N1263" s="11"/>
      <c r="O1263" s="15"/>
      <c r="P1263" s="13"/>
      <c r="Q1263" s="19"/>
      <c r="R1263" s="13"/>
      <c r="S1263" s="4"/>
      <c r="T1263" s="30"/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</row>
    <row r="1264" spans="1:130" x14ac:dyDescent="0.15">
      <c r="A1264" s="36"/>
      <c r="B1264" s="14"/>
      <c r="C1264" s="6"/>
      <c r="D1264" s="12"/>
      <c r="E1264" s="13"/>
      <c r="F1264" s="13"/>
      <c r="G1264" s="13"/>
      <c r="H1264" s="13"/>
      <c r="I1264" s="12"/>
      <c r="J1264" s="30"/>
      <c r="K1264" s="2"/>
      <c r="L1264" s="15"/>
      <c r="M1264" s="11"/>
      <c r="N1264" s="11"/>
      <c r="O1264" s="15"/>
      <c r="P1264" s="13"/>
      <c r="Q1264" s="19"/>
      <c r="R1264" s="13"/>
      <c r="S1264" s="4"/>
      <c r="T1264" s="30"/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</row>
    <row r="1265" spans="1:130" x14ac:dyDescent="0.15">
      <c r="A1265" s="36"/>
      <c r="B1265" s="14"/>
      <c r="C1265" s="6"/>
      <c r="D1265" s="12"/>
      <c r="E1265" s="13"/>
      <c r="F1265" s="13"/>
      <c r="G1265" s="13"/>
      <c r="H1265" s="13"/>
      <c r="I1265" s="12"/>
      <c r="J1265" s="30"/>
      <c r="K1265" s="2"/>
      <c r="L1265" s="15"/>
      <c r="M1265" s="11"/>
      <c r="N1265" s="11"/>
      <c r="O1265" s="15"/>
      <c r="P1265" s="13"/>
      <c r="Q1265" s="19"/>
      <c r="R1265" s="13"/>
      <c r="S1265" s="4"/>
      <c r="T1265" s="30"/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</row>
    <row r="1266" spans="1:130" x14ac:dyDescent="0.15">
      <c r="A1266" s="36"/>
      <c r="B1266" s="14"/>
      <c r="C1266" s="6"/>
      <c r="D1266" s="12"/>
      <c r="E1266" s="13"/>
      <c r="F1266" s="13"/>
      <c r="G1266" s="13"/>
      <c r="H1266" s="13"/>
      <c r="I1266" s="12"/>
      <c r="J1266" s="30"/>
      <c r="K1266" s="2"/>
      <c r="L1266" s="15"/>
      <c r="M1266" s="11"/>
      <c r="N1266" s="11"/>
      <c r="O1266" s="15"/>
      <c r="P1266" s="13"/>
      <c r="Q1266" s="19"/>
      <c r="R1266" s="13"/>
      <c r="S1266" s="4"/>
      <c r="T1266" s="30"/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</row>
    <row r="1267" spans="1:130" x14ac:dyDescent="0.15">
      <c r="A1267" s="36"/>
      <c r="B1267" s="14"/>
      <c r="C1267" s="6"/>
      <c r="D1267" s="12"/>
      <c r="E1267" s="13"/>
      <c r="F1267" s="13"/>
      <c r="G1267" s="13"/>
      <c r="H1267" s="13"/>
      <c r="I1267" s="12"/>
      <c r="J1267" s="30"/>
      <c r="K1267" s="2"/>
      <c r="L1267" s="15"/>
      <c r="M1267" s="11"/>
      <c r="N1267" s="11"/>
      <c r="O1267" s="15"/>
      <c r="P1267" s="13"/>
      <c r="Q1267" s="19"/>
      <c r="R1267" s="13"/>
      <c r="S1267" s="4"/>
      <c r="T1267" s="30"/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</row>
    <row r="1268" spans="1:130" x14ac:dyDescent="0.15">
      <c r="A1268" s="36"/>
      <c r="B1268" s="14"/>
      <c r="C1268" s="6"/>
      <c r="D1268" s="12"/>
      <c r="E1268" s="13"/>
      <c r="F1268" s="13"/>
      <c r="G1268" s="13"/>
      <c r="H1268" s="13"/>
      <c r="I1268" s="12"/>
      <c r="J1268" s="30"/>
      <c r="K1268" s="2"/>
      <c r="L1268" s="15"/>
      <c r="M1268" s="11"/>
      <c r="N1268" s="11"/>
      <c r="O1268" s="15"/>
      <c r="P1268" s="13"/>
      <c r="Q1268" s="19"/>
      <c r="R1268" s="13"/>
      <c r="S1268" s="4"/>
      <c r="T1268" s="30"/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</row>
    <row r="1269" spans="1:130" x14ac:dyDescent="0.15">
      <c r="A1269" s="36"/>
      <c r="B1269" s="14"/>
      <c r="C1269" s="6"/>
      <c r="D1269" s="12"/>
      <c r="E1269" s="13"/>
      <c r="F1269" s="13"/>
      <c r="G1269" s="13"/>
      <c r="H1269" s="13"/>
      <c r="I1269" s="12"/>
      <c r="J1269" s="30"/>
      <c r="K1269" s="2"/>
      <c r="L1269" s="15"/>
      <c r="M1269" s="11"/>
      <c r="N1269" s="11"/>
      <c r="O1269" s="15"/>
      <c r="P1269" s="13"/>
      <c r="Q1269" s="19"/>
      <c r="R1269" s="13"/>
      <c r="S1269" s="4"/>
      <c r="T1269" s="30"/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</row>
    <row r="1270" spans="1:130" x14ac:dyDescent="0.15">
      <c r="A1270" s="36"/>
      <c r="B1270" s="14"/>
      <c r="C1270" s="6"/>
      <c r="D1270" s="12"/>
      <c r="E1270" s="13"/>
      <c r="F1270" s="13"/>
      <c r="G1270" s="13"/>
      <c r="H1270" s="13"/>
      <c r="I1270" s="12"/>
      <c r="J1270" s="30"/>
      <c r="K1270" s="2"/>
      <c r="L1270" s="15"/>
      <c r="M1270" s="11"/>
      <c r="N1270" s="11"/>
      <c r="O1270" s="15"/>
      <c r="P1270" s="13"/>
      <c r="Q1270" s="19"/>
      <c r="R1270" s="13"/>
      <c r="S1270" s="4"/>
      <c r="T1270" s="30"/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</row>
    <row r="1271" spans="1:130" x14ac:dyDescent="0.15">
      <c r="A1271" s="36"/>
      <c r="B1271" s="14"/>
      <c r="C1271" s="6"/>
      <c r="D1271" s="12"/>
      <c r="E1271" s="13"/>
      <c r="F1271" s="13"/>
      <c r="G1271" s="13"/>
      <c r="H1271" s="13"/>
      <c r="I1271" s="12"/>
      <c r="J1271" s="30"/>
      <c r="K1271" s="2"/>
      <c r="L1271" s="15"/>
      <c r="M1271" s="11"/>
      <c r="N1271" s="11"/>
      <c r="O1271" s="15"/>
      <c r="P1271" s="13"/>
      <c r="Q1271" s="19"/>
      <c r="R1271" s="13"/>
      <c r="S1271" s="4"/>
      <c r="T1271" s="30"/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</row>
    <row r="1272" spans="1:130" x14ac:dyDescent="0.15">
      <c r="A1272" s="36"/>
      <c r="B1272" s="14"/>
      <c r="C1272" s="6"/>
      <c r="D1272" s="12"/>
      <c r="E1272" s="13"/>
      <c r="F1272" s="13"/>
      <c r="G1272" s="13"/>
      <c r="H1272" s="13"/>
      <c r="I1272" s="12"/>
      <c r="J1272" s="30"/>
      <c r="K1272" s="2"/>
      <c r="L1272" s="15"/>
      <c r="M1272" s="11"/>
      <c r="N1272" s="11"/>
      <c r="O1272" s="15"/>
      <c r="P1272" s="13"/>
      <c r="Q1272" s="19"/>
      <c r="R1272" s="13"/>
      <c r="S1272" s="4"/>
      <c r="T1272" s="30"/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</row>
    <row r="1273" spans="1:130" x14ac:dyDescent="0.15">
      <c r="A1273" s="36"/>
      <c r="B1273" s="14"/>
      <c r="C1273" s="6"/>
      <c r="D1273" s="12"/>
      <c r="E1273" s="13"/>
      <c r="F1273" s="13"/>
      <c r="G1273" s="13"/>
      <c r="H1273" s="13"/>
      <c r="I1273" s="12"/>
      <c r="J1273" s="30"/>
      <c r="K1273" s="2"/>
      <c r="L1273" s="15"/>
      <c r="M1273" s="11"/>
      <c r="N1273" s="11"/>
      <c r="O1273" s="15"/>
      <c r="P1273" s="13"/>
      <c r="Q1273" s="19"/>
      <c r="R1273" s="13"/>
      <c r="S1273" s="4"/>
      <c r="T1273" s="30"/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</row>
    <row r="1274" spans="1:130" x14ac:dyDescent="0.15">
      <c r="A1274" s="36"/>
      <c r="B1274" s="14"/>
      <c r="C1274" s="6"/>
      <c r="D1274" s="12"/>
      <c r="E1274" s="13"/>
      <c r="F1274" s="13"/>
      <c r="G1274" s="13"/>
      <c r="H1274" s="13"/>
      <c r="I1274" s="12"/>
      <c r="J1274" s="30"/>
      <c r="K1274" s="2"/>
      <c r="L1274" s="15"/>
      <c r="M1274" s="11"/>
      <c r="N1274" s="11"/>
      <c r="O1274" s="15"/>
      <c r="P1274" s="13"/>
      <c r="Q1274" s="19"/>
      <c r="R1274" s="13"/>
      <c r="S1274" s="4"/>
      <c r="T1274" s="30"/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</row>
    <row r="1275" spans="1:130" x14ac:dyDescent="0.15">
      <c r="A1275" s="36"/>
      <c r="B1275" s="14"/>
      <c r="C1275" s="6"/>
      <c r="D1275" s="12"/>
      <c r="E1275" s="13"/>
      <c r="F1275" s="13"/>
      <c r="G1275" s="13"/>
      <c r="H1275" s="13"/>
      <c r="I1275" s="12"/>
      <c r="J1275" s="30"/>
      <c r="K1275" s="2"/>
      <c r="L1275" s="15"/>
      <c r="M1275" s="11"/>
      <c r="N1275" s="11"/>
      <c r="O1275" s="15"/>
      <c r="P1275" s="13"/>
      <c r="Q1275" s="19"/>
      <c r="R1275" s="13"/>
      <c r="S1275" s="4"/>
      <c r="T1275" s="30"/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</row>
    <row r="1276" spans="1:130" x14ac:dyDescent="0.15">
      <c r="A1276" s="36"/>
      <c r="B1276" s="14"/>
      <c r="C1276" s="6"/>
      <c r="D1276" s="12"/>
      <c r="E1276" s="13"/>
      <c r="F1276" s="13"/>
      <c r="G1276" s="13"/>
      <c r="H1276" s="13"/>
      <c r="I1276" s="12"/>
      <c r="J1276" s="30"/>
      <c r="K1276" s="2"/>
      <c r="L1276" s="15"/>
      <c r="M1276" s="11"/>
      <c r="N1276" s="11"/>
      <c r="O1276" s="15"/>
      <c r="P1276" s="13"/>
      <c r="Q1276" s="19"/>
      <c r="R1276" s="13"/>
      <c r="S1276" s="4"/>
      <c r="T1276" s="30"/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</row>
    <row r="1277" spans="1:130" x14ac:dyDescent="0.15">
      <c r="A1277" s="36"/>
      <c r="B1277" s="14"/>
      <c r="C1277" s="6"/>
      <c r="D1277" s="12"/>
      <c r="E1277" s="13"/>
      <c r="F1277" s="13"/>
      <c r="G1277" s="13"/>
      <c r="H1277" s="13"/>
      <c r="I1277" s="12"/>
      <c r="J1277" s="30"/>
      <c r="K1277" s="2"/>
      <c r="L1277" s="15"/>
      <c r="M1277" s="11"/>
      <c r="N1277" s="11"/>
      <c r="O1277" s="15"/>
      <c r="P1277" s="13"/>
      <c r="Q1277" s="19"/>
      <c r="R1277" s="13"/>
      <c r="S1277" s="4"/>
      <c r="T1277" s="30"/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</row>
    <row r="1278" spans="1:130" x14ac:dyDescent="0.15">
      <c r="A1278" s="36"/>
      <c r="B1278" s="14"/>
      <c r="C1278" s="6"/>
      <c r="D1278" s="12"/>
      <c r="E1278" s="13"/>
      <c r="F1278" s="13"/>
      <c r="G1278" s="13"/>
      <c r="H1278" s="13"/>
      <c r="I1278" s="12"/>
      <c r="J1278" s="30"/>
      <c r="K1278" s="2"/>
      <c r="L1278" s="15"/>
      <c r="M1278" s="11"/>
      <c r="N1278" s="11"/>
      <c r="O1278" s="15"/>
      <c r="P1278" s="13"/>
      <c r="Q1278" s="19"/>
      <c r="R1278" s="13"/>
      <c r="S1278" s="4"/>
      <c r="T1278" s="30"/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</row>
    <row r="1279" spans="1:130" x14ac:dyDescent="0.15">
      <c r="A1279" s="36"/>
      <c r="B1279" s="14"/>
      <c r="C1279" s="6"/>
      <c r="D1279" s="12"/>
      <c r="E1279" s="13"/>
      <c r="F1279" s="13"/>
      <c r="G1279" s="13"/>
      <c r="H1279" s="13"/>
      <c r="I1279" s="12"/>
      <c r="J1279" s="30"/>
      <c r="K1279" s="2"/>
      <c r="L1279" s="15"/>
      <c r="M1279" s="11"/>
      <c r="N1279" s="11"/>
      <c r="O1279" s="15"/>
      <c r="P1279" s="13"/>
      <c r="Q1279" s="19"/>
      <c r="R1279" s="13"/>
      <c r="S1279" s="4"/>
      <c r="T1279" s="30"/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</row>
    <row r="1280" spans="1:130" x14ac:dyDescent="0.15">
      <c r="A1280" s="36"/>
      <c r="B1280" s="14"/>
      <c r="C1280" s="6"/>
      <c r="D1280" s="12"/>
      <c r="E1280" s="13"/>
      <c r="F1280" s="13"/>
      <c r="G1280" s="13"/>
      <c r="H1280" s="13"/>
      <c r="I1280" s="12"/>
      <c r="J1280" s="30"/>
      <c r="K1280" s="2"/>
      <c r="L1280" s="15"/>
      <c r="M1280" s="11"/>
      <c r="N1280" s="11"/>
      <c r="O1280" s="15"/>
      <c r="P1280" s="13"/>
      <c r="Q1280" s="19"/>
      <c r="R1280" s="13"/>
      <c r="S1280" s="4"/>
      <c r="T1280" s="30"/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</row>
    <row r="1281" spans="1:130" x14ac:dyDescent="0.15">
      <c r="A1281" s="36"/>
      <c r="B1281" s="14"/>
      <c r="C1281" s="6"/>
      <c r="D1281" s="12"/>
      <c r="E1281" s="13"/>
      <c r="F1281" s="13"/>
      <c r="G1281" s="13"/>
      <c r="H1281" s="13"/>
      <c r="I1281" s="12"/>
      <c r="J1281" s="30"/>
      <c r="K1281" s="2"/>
      <c r="L1281" s="15"/>
      <c r="M1281" s="11"/>
      <c r="N1281" s="11"/>
      <c r="O1281" s="15"/>
      <c r="P1281" s="13"/>
      <c r="Q1281" s="19"/>
      <c r="R1281" s="13"/>
      <c r="S1281" s="4"/>
      <c r="T1281" s="30"/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</row>
    <row r="1282" spans="1:130" x14ac:dyDescent="0.15">
      <c r="A1282" s="36"/>
      <c r="B1282" s="14"/>
      <c r="C1282" s="6"/>
      <c r="D1282" s="12"/>
      <c r="E1282" s="13"/>
      <c r="F1282" s="13"/>
      <c r="G1282" s="13"/>
      <c r="H1282" s="13"/>
      <c r="I1282" s="12"/>
      <c r="J1282" s="30"/>
      <c r="K1282" s="2"/>
      <c r="L1282" s="15"/>
      <c r="M1282" s="11"/>
      <c r="N1282" s="11"/>
      <c r="O1282" s="15"/>
      <c r="P1282" s="13"/>
      <c r="Q1282" s="19"/>
      <c r="R1282" s="13"/>
      <c r="S1282" s="4"/>
      <c r="T1282" s="30"/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</row>
    <row r="1283" spans="1:130" x14ac:dyDescent="0.15">
      <c r="A1283" s="36"/>
      <c r="B1283" s="14"/>
      <c r="C1283" s="6"/>
      <c r="D1283" s="12"/>
      <c r="E1283" s="13"/>
      <c r="F1283" s="13"/>
      <c r="G1283" s="13"/>
      <c r="H1283" s="13"/>
      <c r="I1283" s="12"/>
      <c r="J1283" s="30"/>
      <c r="K1283" s="2"/>
      <c r="L1283" s="15"/>
      <c r="M1283" s="11"/>
      <c r="N1283" s="11"/>
      <c r="O1283" s="15"/>
      <c r="P1283" s="13"/>
      <c r="Q1283" s="19"/>
      <c r="R1283" s="13"/>
      <c r="S1283" s="4"/>
      <c r="T1283" s="30"/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</row>
    <row r="1284" spans="1:130" x14ac:dyDescent="0.15">
      <c r="A1284" s="36"/>
      <c r="B1284" s="14"/>
      <c r="C1284" s="6"/>
      <c r="D1284" s="12"/>
      <c r="E1284" s="13"/>
      <c r="F1284" s="13"/>
      <c r="G1284" s="13"/>
      <c r="H1284" s="13"/>
      <c r="I1284" s="12"/>
      <c r="J1284" s="30"/>
      <c r="K1284" s="2"/>
      <c r="L1284" s="15"/>
      <c r="M1284" s="11"/>
      <c r="N1284" s="11"/>
      <c r="O1284" s="15"/>
      <c r="P1284" s="13"/>
      <c r="Q1284" s="19"/>
      <c r="R1284" s="13"/>
      <c r="S1284" s="4"/>
      <c r="T1284" s="30"/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</row>
    <row r="1285" spans="1:130" x14ac:dyDescent="0.15">
      <c r="A1285" s="36"/>
      <c r="B1285" s="14"/>
      <c r="C1285" s="6"/>
      <c r="D1285" s="12"/>
      <c r="E1285" s="13"/>
      <c r="F1285" s="13"/>
      <c r="G1285" s="13"/>
      <c r="H1285" s="13"/>
      <c r="I1285" s="12"/>
      <c r="J1285" s="30"/>
      <c r="K1285" s="2"/>
      <c r="L1285" s="15"/>
      <c r="M1285" s="11"/>
      <c r="N1285" s="11"/>
      <c r="O1285" s="15"/>
      <c r="P1285" s="13"/>
      <c r="Q1285" s="19"/>
      <c r="R1285" s="13"/>
      <c r="S1285" s="4"/>
      <c r="T1285" s="30"/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</row>
    <row r="1286" spans="1:130" x14ac:dyDescent="0.15">
      <c r="A1286" s="36"/>
      <c r="B1286" s="14"/>
      <c r="C1286" s="6"/>
      <c r="D1286" s="12"/>
      <c r="E1286" s="13"/>
      <c r="F1286" s="13"/>
      <c r="G1286" s="13"/>
      <c r="H1286" s="13"/>
      <c r="I1286" s="12"/>
      <c r="J1286" s="30"/>
      <c r="K1286" s="2"/>
      <c r="L1286" s="15"/>
      <c r="M1286" s="11"/>
      <c r="N1286" s="11"/>
      <c r="O1286" s="15"/>
      <c r="P1286" s="13"/>
      <c r="Q1286" s="19"/>
      <c r="R1286" s="13"/>
      <c r="S1286" s="4"/>
      <c r="T1286" s="30"/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</row>
    <row r="1287" spans="1:130" x14ac:dyDescent="0.15">
      <c r="A1287" s="36"/>
      <c r="B1287" s="14"/>
      <c r="C1287" s="6"/>
      <c r="D1287" s="12"/>
      <c r="E1287" s="13"/>
      <c r="F1287" s="13"/>
      <c r="G1287" s="13"/>
      <c r="H1287" s="13"/>
      <c r="I1287" s="12"/>
      <c r="J1287" s="30"/>
      <c r="K1287" s="2"/>
      <c r="L1287" s="15"/>
      <c r="M1287" s="11"/>
      <c r="N1287" s="11"/>
      <c r="O1287" s="15"/>
      <c r="P1287" s="13"/>
      <c r="Q1287" s="19"/>
      <c r="R1287" s="13"/>
      <c r="S1287" s="4"/>
      <c r="T1287" s="30"/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</row>
    <row r="1288" spans="1:130" x14ac:dyDescent="0.15">
      <c r="A1288" s="36"/>
      <c r="B1288" s="14"/>
      <c r="C1288" s="6"/>
      <c r="D1288" s="12"/>
      <c r="E1288" s="13"/>
      <c r="F1288" s="13"/>
      <c r="G1288" s="13"/>
      <c r="H1288" s="13"/>
      <c r="I1288" s="12"/>
      <c r="J1288" s="30"/>
      <c r="K1288" s="2"/>
      <c r="L1288" s="15"/>
      <c r="M1288" s="11"/>
      <c r="N1288" s="11"/>
      <c r="O1288" s="15"/>
      <c r="P1288" s="13"/>
      <c r="Q1288" s="19"/>
      <c r="R1288" s="13"/>
      <c r="S1288" s="4"/>
      <c r="T1288" s="30"/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</row>
    <row r="1289" spans="1:130" x14ac:dyDescent="0.15">
      <c r="A1289" s="36"/>
      <c r="B1289" s="14"/>
      <c r="C1289" s="6"/>
      <c r="D1289" s="12"/>
      <c r="E1289" s="13"/>
      <c r="F1289" s="13"/>
      <c r="G1289" s="13"/>
      <c r="H1289" s="13"/>
      <c r="I1289" s="12"/>
      <c r="J1289" s="30"/>
      <c r="K1289" s="2"/>
      <c r="L1289" s="15"/>
      <c r="M1289" s="11"/>
      <c r="N1289" s="11"/>
      <c r="O1289" s="15"/>
      <c r="P1289" s="13"/>
      <c r="Q1289" s="19"/>
      <c r="R1289" s="13"/>
      <c r="S1289" s="4"/>
      <c r="T1289" s="30"/>
      <c r="U1289" s="20"/>
      <c r="V1289" s="20"/>
      <c r="W1289" s="29"/>
      <c r="X1289" s="20"/>
      <c r="Y1289" s="23"/>
      <c r="Z1289" s="20"/>
      <c r="AA1289" s="20"/>
      <c r="AB1289" s="20"/>
      <c r="AC1289" s="20"/>
      <c r="AD1289" s="20"/>
      <c r="AE1289" s="21"/>
      <c r="AF1289" s="20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</row>
    <row r="1290" spans="1:130" x14ac:dyDescent="0.15">
      <c r="A1290" s="36"/>
      <c r="B1290" s="14"/>
      <c r="C1290" s="6"/>
      <c r="D1290" s="12"/>
      <c r="E1290" s="13"/>
      <c r="F1290" s="13"/>
      <c r="G1290" s="13"/>
      <c r="H1290" s="13"/>
      <c r="I1290" s="12"/>
      <c r="J1290" s="30"/>
      <c r="K1290" s="2"/>
      <c r="L1290" s="15"/>
      <c r="M1290" s="11"/>
      <c r="N1290" s="11"/>
      <c r="O1290" s="15"/>
      <c r="P1290" s="13"/>
      <c r="Q1290" s="19"/>
      <c r="R1290" s="13"/>
      <c r="S1290" s="4"/>
      <c r="T1290" s="30"/>
      <c r="U1290" s="20"/>
      <c r="V1290" s="20"/>
      <c r="W1290" s="29"/>
      <c r="X1290" s="20"/>
      <c r="Y1290" s="23"/>
      <c r="Z1290" s="20"/>
      <c r="AA1290" s="20"/>
      <c r="AB1290" s="20"/>
      <c r="AC1290" s="20"/>
      <c r="AD1290" s="20"/>
      <c r="AE1290" s="21"/>
      <c r="AF1290" s="20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</row>
    <row r="1291" spans="1:130" x14ac:dyDescent="0.15">
      <c r="A1291" s="36"/>
      <c r="B1291" s="14"/>
      <c r="C1291" s="6"/>
      <c r="D1291" s="12"/>
      <c r="E1291" s="13"/>
      <c r="F1291" s="13"/>
      <c r="G1291" s="13"/>
      <c r="H1291" s="13"/>
      <c r="I1291" s="12"/>
      <c r="J1291" s="30"/>
      <c r="K1291" s="2"/>
      <c r="L1291" s="15"/>
      <c r="M1291" s="11"/>
      <c r="N1291" s="11"/>
      <c r="O1291" s="15"/>
      <c r="P1291" s="13"/>
      <c r="Q1291" s="19"/>
      <c r="R1291" s="13"/>
      <c r="S1291" s="4"/>
      <c r="T1291" s="30"/>
      <c r="U1291" s="20"/>
      <c r="V1291" s="20"/>
      <c r="W1291" s="29"/>
      <c r="X1291" s="20"/>
      <c r="Y1291" s="23"/>
      <c r="Z1291" s="20"/>
      <c r="AA1291" s="20"/>
      <c r="AB1291" s="20"/>
      <c r="AC1291" s="20"/>
      <c r="AD1291" s="20"/>
      <c r="AE1291" s="21"/>
      <c r="AF1291" s="20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</row>
    <row r="1292" spans="1:130" x14ac:dyDescent="0.15">
      <c r="A1292" s="36"/>
      <c r="B1292" s="14"/>
      <c r="C1292" s="6"/>
      <c r="D1292" s="12"/>
      <c r="E1292" s="13"/>
      <c r="F1292" s="13"/>
      <c r="G1292" s="13"/>
      <c r="H1292" s="13"/>
      <c r="I1292" s="12"/>
      <c r="J1292" s="30"/>
      <c r="K1292" s="2"/>
      <c r="L1292" s="15"/>
      <c r="M1292" s="11"/>
      <c r="N1292" s="11"/>
      <c r="O1292" s="15"/>
      <c r="P1292" s="13"/>
      <c r="Q1292" s="19"/>
      <c r="R1292" s="13"/>
      <c r="S1292" s="4"/>
      <c r="T1292" s="30"/>
      <c r="U1292" s="3"/>
      <c r="V1292" s="3"/>
      <c r="W1292" s="30"/>
      <c r="X1292" s="3"/>
      <c r="Y1292" s="1"/>
      <c r="Z1292" s="3"/>
      <c r="AA1292" s="3"/>
      <c r="AB1292" s="3"/>
      <c r="AC1292" s="3"/>
      <c r="AD1292" s="3"/>
      <c r="AE1292" s="10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</row>
    <row r="1293" spans="1:130" x14ac:dyDescent="0.15">
      <c r="A1293" s="36"/>
      <c r="B1293" s="14"/>
      <c r="C1293" s="6"/>
      <c r="D1293" s="12"/>
      <c r="E1293" s="13"/>
      <c r="F1293" s="13"/>
      <c r="G1293" s="13"/>
      <c r="H1293" s="13"/>
      <c r="I1293" s="12"/>
      <c r="J1293" s="30"/>
      <c r="K1293" s="2"/>
      <c r="L1293" s="15"/>
      <c r="M1293" s="11"/>
      <c r="N1293" s="11"/>
      <c r="O1293" s="15"/>
      <c r="P1293" s="13"/>
      <c r="Q1293" s="19"/>
      <c r="R1293" s="13"/>
      <c r="S1293" s="4"/>
      <c r="T1293" s="30"/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0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</row>
    <row r="1294" spans="1:130" x14ac:dyDescent="0.15">
      <c r="A1294" s="36"/>
      <c r="B1294" s="14"/>
      <c r="C1294" s="6"/>
      <c r="D1294" s="12"/>
      <c r="E1294" s="13"/>
      <c r="F1294" s="13"/>
      <c r="G1294" s="13"/>
      <c r="H1294" s="13"/>
      <c r="I1294" s="12"/>
      <c r="J1294" s="30"/>
      <c r="K1294" s="2"/>
      <c r="L1294" s="15"/>
      <c r="M1294" s="11"/>
      <c r="N1294" s="11"/>
      <c r="O1294" s="15"/>
      <c r="P1294" s="13"/>
      <c r="Q1294" s="19"/>
      <c r="R1294" s="13"/>
      <c r="S1294" s="4"/>
      <c r="T1294" s="30"/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0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</row>
    <row r="1295" spans="1:130" x14ac:dyDescent="0.15">
      <c r="A1295" s="36"/>
      <c r="B1295" s="14"/>
      <c r="C1295" s="6"/>
      <c r="D1295" s="12"/>
      <c r="E1295" s="13"/>
      <c r="F1295" s="13"/>
      <c r="G1295" s="13"/>
      <c r="H1295" s="13"/>
      <c r="I1295" s="12"/>
      <c r="J1295" s="30"/>
      <c r="K1295" s="2"/>
      <c r="L1295" s="15"/>
      <c r="M1295" s="11"/>
      <c r="N1295" s="11"/>
      <c r="O1295" s="15"/>
      <c r="P1295" s="13"/>
      <c r="Q1295" s="19"/>
      <c r="R1295" s="13"/>
      <c r="S1295" s="4"/>
      <c r="T1295" s="30"/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</row>
    <row r="1296" spans="1:130" x14ac:dyDescent="0.15">
      <c r="A1296" s="36"/>
      <c r="B1296" s="14"/>
      <c r="C1296" s="6"/>
      <c r="D1296" s="12"/>
      <c r="E1296" s="13"/>
      <c r="F1296" s="13"/>
      <c r="G1296" s="13"/>
      <c r="H1296" s="13"/>
      <c r="I1296" s="12"/>
      <c r="J1296" s="30"/>
      <c r="K1296" s="2"/>
      <c r="L1296" s="15"/>
      <c r="M1296" s="11"/>
      <c r="N1296" s="11"/>
      <c r="O1296" s="15"/>
      <c r="P1296" s="13"/>
      <c r="Q1296" s="19"/>
      <c r="R1296" s="13"/>
      <c r="S1296" s="4"/>
      <c r="T1296" s="30"/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</row>
    <row r="1297" spans="1:130" x14ac:dyDescent="0.15">
      <c r="A1297" s="36"/>
      <c r="B1297" s="14"/>
      <c r="C1297" s="6"/>
      <c r="D1297" s="12"/>
      <c r="E1297" s="13"/>
      <c r="F1297" s="13"/>
      <c r="G1297" s="13"/>
      <c r="H1297" s="13"/>
      <c r="I1297" s="12"/>
      <c r="J1297" s="30"/>
      <c r="K1297" s="2"/>
      <c r="L1297" s="15"/>
      <c r="M1297" s="11"/>
      <c r="N1297" s="11"/>
      <c r="O1297" s="15"/>
      <c r="P1297" s="13"/>
      <c r="Q1297" s="19"/>
      <c r="R1297" s="13"/>
      <c r="S1297" s="4"/>
      <c r="T1297" s="30"/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</row>
    <row r="1298" spans="1:130" x14ac:dyDescent="0.15">
      <c r="A1298" s="36"/>
      <c r="B1298" s="14"/>
      <c r="C1298" s="6"/>
      <c r="D1298" s="12"/>
      <c r="E1298" s="13"/>
      <c r="F1298" s="13"/>
      <c r="G1298" s="13"/>
      <c r="H1298" s="13"/>
      <c r="I1298" s="12"/>
      <c r="J1298" s="30"/>
      <c r="K1298" s="2"/>
      <c r="L1298" s="15"/>
      <c r="M1298" s="11"/>
      <c r="N1298" s="11"/>
      <c r="O1298" s="15"/>
      <c r="P1298" s="13"/>
      <c r="Q1298" s="19"/>
      <c r="R1298" s="13"/>
      <c r="S1298" s="4"/>
      <c r="T1298" s="30"/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</row>
    <row r="1299" spans="1:130" x14ac:dyDescent="0.15">
      <c r="A1299" s="36"/>
      <c r="B1299" s="14"/>
      <c r="C1299" s="6"/>
      <c r="D1299" s="12"/>
      <c r="E1299" s="13"/>
      <c r="F1299" s="13"/>
      <c r="G1299" s="13"/>
      <c r="H1299" s="13"/>
      <c r="I1299" s="12"/>
      <c r="J1299" s="30"/>
      <c r="K1299" s="2"/>
      <c r="L1299" s="15"/>
      <c r="M1299" s="11"/>
      <c r="N1299" s="11"/>
      <c r="O1299" s="15"/>
      <c r="P1299" s="13"/>
      <c r="Q1299" s="19"/>
      <c r="R1299" s="13"/>
      <c r="S1299" s="4"/>
      <c r="T1299" s="30"/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</row>
    <row r="1300" spans="1:130" x14ac:dyDescent="0.15">
      <c r="A1300" s="36"/>
      <c r="B1300" s="14"/>
      <c r="C1300" s="6"/>
      <c r="D1300" s="12"/>
      <c r="E1300" s="13"/>
      <c r="F1300" s="13"/>
      <c r="G1300" s="13"/>
      <c r="H1300" s="13"/>
      <c r="I1300" s="12"/>
      <c r="J1300" s="30"/>
      <c r="K1300" s="2"/>
      <c r="L1300" s="15"/>
      <c r="M1300" s="11"/>
      <c r="N1300" s="11"/>
      <c r="O1300" s="15"/>
      <c r="P1300" s="13"/>
      <c r="Q1300" s="19"/>
      <c r="R1300" s="13"/>
      <c r="S1300" s="4"/>
      <c r="T1300" s="30"/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</row>
    <row r="1301" spans="1:130" x14ac:dyDescent="0.15">
      <c r="A1301" s="36"/>
      <c r="B1301" s="14"/>
      <c r="C1301" s="6"/>
      <c r="D1301" s="12"/>
      <c r="E1301" s="13"/>
      <c r="F1301" s="13"/>
      <c r="G1301" s="13"/>
      <c r="H1301" s="13"/>
      <c r="I1301" s="12"/>
      <c r="J1301" s="30"/>
      <c r="K1301" s="2"/>
      <c r="L1301" s="15"/>
      <c r="M1301" s="11"/>
      <c r="N1301" s="11"/>
      <c r="O1301" s="15"/>
      <c r="P1301" s="13"/>
      <c r="Q1301" s="19"/>
      <c r="R1301" s="13"/>
      <c r="S1301" s="4"/>
      <c r="T1301" s="30"/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</row>
    <row r="1302" spans="1:130" x14ac:dyDescent="0.15">
      <c r="A1302" s="36"/>
      <c r="B1302" s="14"/>
      <c r="C1302" s="6"/>
      <c r="D1302" s="12"/>
      <c r="E1302" s="13"/>
      <c r="F1302" s="13"/>
      <c r="G1302" s="13"/>
      <c r="H1302" s="13"/>
      <c r="I1302" s="12"/>
      <c r="J1302" s="30"/>
      <c r="K1302" s="2"/>
      <c r="L1302" s="15"/>
      <c r="M1302" s="11"/>
      <c r="N1302" s="11"/>
      <c r="O1302" s="15"/>
      <c r="P1302" s="13"/>
      <c r="Q1302" s="19"/>
      <c r="R1302" s="13"/>
      <c r="S1302" s="4"/>
      <c r="T1302" s="30"/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</row>
    <row r="1303" spans="1:130" x14ac:dyDescent="0.15">
      <c r="A1303" s="36"/>
      <c r="B1303" s="14"/>
      <c r="C1303" s="6"/>
      <c r="D1303" s="12"/>
      <c r="E1303" s="13"/>
      <c r="F1303" s="13"/>
      <c r="G1303" s="13"/>
      <c r="H1303" s="13"/>
      <c r="I1303" s="12"/>
      <c r="J1303" s="30"/>
      <c r="K1303" s="2"/>
      <c r="L1303" s="15"/>
      <c r="M1303" s="11"/>
      <c r="N1303" s="11"/>
      <c r="O1303" s="15"/>
      <c r="P1303" s="13"/>
      <c r="Q1303" s="19"/>
      <c r="R1303" s="13"/>
      <c r="S1303" s="4"/>
      <c r="T1303" s="30"/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</row>
    <row r="1304" spans="1:130" x14ac:dyDescent="0.15">
      <c r="A1304" s="36"/>
      <c r="B1304" s="14"/>
      <c r="C1304" s="6"/>
      <c r="D1304" s="12"/>
      <c r="E1304" s="13"/>
      <c r="F1304" s="13"/>
      <c r="G1304" s="13"/>
      <c r="H1304" s="13"/>
      <c r="I1304" s="12"/>
      <c r="J1304" s="30"/>
      <c r="K1304" s="2"/>
      <c r="L1304" s="15"/>
      <c r="M1304" s="11"/>
      <c r="N1304" s="11"/>
      <c r="O1304" s="15"/>
      <c r="P1304" s="13"/>
      <c r="Q1304" s="19"/>
      <c r="R1304" s="13"/>
      <c r="S1304" s="4"/>
      <c r="T1304" s="30"/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</row>
    <row r="1305" spans="1:130" x14ac:dyDescent="0.15">
      <c r="A1305" s="36"/>
      <c r="B1305" s="14"/>
      <c r="C1305" s="6"/>
      <c r="D1305" s="12"/>
      <c r="E1305" s="13"/>
      <c r="F1305" s="13"/>
      <c r="G1305" s="13"/>
      <c r="H1305" s="13"/>
      <c r="I1305" s="12"/>
      <c r="J1305" s="30"/>
      <c r="K1305" s="2"/>
      <c r="L1305" s="15"/>
      <c r="M1305" s="11"/>
      <c r="N1305" s="11"/>
      <c r="O1305" s="15"/>
      <c r="P1305" s="13"/>
      <c r="Q1305" s="19"/>
      <c r="R1305" s="13"/>
      <c r="S1305" s="4"/>
      <c r="T1305" s="30"/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</row>
    <row r="1306" spans="1:130" x14ac:dyDescent="0.15">
      <c r="A1306" s="36"/>
      <c r="B1306" s="14"/>
      <c r="C1306" s="6"/>
      <c r="D1306" s="12"/>
      <c r="E1306" s="13"/>
      <c r="F1306" s="13"/>
      <c r="G1306" s="13"/>
      <c r="H1306" s="13"/>
      <c r="I1306" s="12"/>
      <c r="J1306" s="30"/>
      <c r="K1306" s="2"/>
      <c r="L1306" s="15"/>
      <c r="M1306" s="11"/>
      <c r="N1306" s="11"/>
      <c r="O1306" s="15"/>
      <c r="P1306" s="13"/>
      <c r="Q1306" s="19"/>
      <c r="R1306" s="13"/>
      <c r="S1306" s="4"/>
      <c r="T1306" s="30"/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</row>
    <row r="1307" spans="1:130" x14ac:dyDescent="0.15">
      <c r="A1307" s="36"/>
      <c r="B1307" s="14"/>
      <c r="C1307" s="6"/>
      <c r="D1307" s="12"/>
      <c r="E1307" s="13"/>
      <c r="F1307" s="13"/>
      <c r="G1307" s="13"/>
      <c r="H1307" s="13"/>
      <c r="I1307" s="12"/>
      <c r="J1307" s="30"/>
      <c r="K1307" s="2"/>
      <c r="L1307" s="15"/>
      <c r="M1307" s="11"/>
      <c r="N1307" s="11"/>
      <c r="O1307" s="15"/>
      <c r="P1307" s="13"/>
      <c r="Q1307" s="19"/>
      <c r="R1307" s="13"/>
      <c r="S1307" s="4"/>
      <c r="T1307" s="30"/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</row>
    <row r="1308" spans="1:130" x14ac:dyDescent="0.15">
      <c r="A1308" s="36"/>
      <c r="B1308" s="14"/>
      <c r="C1308" s="6"/>
      <c r="D1308" s="12"/>
      <c r="E1308" s="13"/>
      <c r="F1308" s="13"/>
      <c r="G1308" s="13"/>
      <c r="H1308" s="13"/>
      <c r="I1308" s="12"/>
      <c r="J1308" s="30"/>
      <c r="K1308" s="2"/>
      <c r="L1308" s="15"/>
      <c r="M1308" s="11"/>
      <c r="N1308" s="11"/>
      <c r="O1308" s="15"/>
      <c r="P1308" s="13"/>
      <c r="Q1308" s="19"/>
      <c r="R1308" s="13"/>
      <c r="S1308" s="4"/>
      <c r="T1308" s="30"/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</row>
    <row r="1309" spans="1:130" x14ac:dyDescent="0.15">
      <c r="A1309" s="36"/>
      <c r="B1309" s="14"/>
      <c r="C1309" s="6"/>
      <c r="D1309" s="12"/>
      <c r="E1309" s="13"/>
      <c r="F1309" s="13"/>
      <c r="G1309" s="13"/>
      <c r="H1309" s="13"/>
      <c r="I1309" s="12"/>
      <c r="J1309" s="30"/>
      <c r="K1309" s="2"/>
      <c r="L1309" s="15"/>
      <c r="M1309" s="11"/>
      <c r="N1309" s="11"/>
      <c r="O1309" s="15"/>
      <c r="P1309" s="13"/>
      <c r="Q1309" s="19"/>
      <c r="R1309" s="13"/>
      <c r="S1309" s="4"/>
      <c r="T1309" s="30"/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</row>
    <row r="1310" spans="1:130" x14ac:dyDescent="0.15">
      <c r="A1310" s="36"/>
      <c r="B1310" s="14"/>
      <c r="C1310" s="6"/>
      <c r="D1310" s="12"/>
      <c r="E1310" s="13"/>
      <c r="F1310" s="13"/>
      <c r="G1310" s="13"/>
      <c r="H1310" s="13"/>
      <c r="I1310" s="12"/>
      <c r="J1310" s="30"/>
      <c r="K1310" s="2"/>
      <c r="L1310" s="15"/>
      <c r="M1310" s="11"/>
      <c r="N1310" s="11"/>
      <c r="O1310" s="15"/>
      <c r="P1310" s="13"/>
      <c r="Q1310" s="19"/>
      <c r="R1310" s="13"/>
      <c r="S1310" s="4"/>
      <c r="T1310" s="30"/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</row>
    <row r="1311" spans="1:130" x14ac:dyDescent="0.15">
      <c r="A1311" s="36"/>
      <c r="B1311" s="14"/>
      <c r="C1311" s="6"/>
      <c r="D1311" s="12"/>
      <c r="E1311" s="13"/>
      <c r="F1311" s="13"/>
      <c r="G1311" s="13"/>
      <c r="H1311" s="13"/>
      <c r="I1311" s="12"/>
      <c r="J1311" s="30"/>
      <c r="K1311" s="2"/>
      <c r="L1311" s="15"/>
      <c r="M1311" s="11"/>
      <c r="N1311" s="11"/>
      <c r="O1311" s="15"/>
      <c r="P1311" s="13"/>
      <c r="Q1311" s="19"/>
      <c r="R1311" s="13"/>
      <c r="S1311" s="4"/>
      <c r="T1311" s="30"/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</row>
    <row r="1312" spans="1:130" x14ac:dyDescent="0.15">
      <c r="A1312" s="36"/>
      <c r="B1312" s="14"/>
      <c r="C1312" s="6"/>
      <c r="D1312" s="12"/>
      <c r="E1312" s="13"/>
      <c r="F1312" s="13"/>
      <c r="G1312" s="13"/>
      <c r="H1312" s="13"/>
      <c r="I1312" s="12"/>
      <c r="J1312" s="30"/>
      <c r="K1312" s="2"/>
      <c r="L1312" s="15"/>
      <c r="M1312" s="11"/>
      <c r="N1312" s="11"/>
      <c r="O1312" s="15"/>
      <c r="P1312" s="13"/>
      <c r="Q1312" s="19"/>
      <c r="R1312" s="13"/>
      <c r="S1312" s="4"/>
      <c r="T1312" s="30"/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</row>
    <row r="1313" spans="1:130" x14ac:dyDescent="0.15">
      <c r="A1313" s="36"/>
      <c r="B1313" s="14"/>
      <c r="C1313" s="6"/>
      <c r="D1313" s="12"/>
      <c r="E1313" s="13"/>
      <c r="F1313" s="13"/>
      <c r="G1313" s="13"/>
      <c r="H1313" s="13"/>
      <c r="I1313" s="12"/>
      <c r="J1313" s="30"/>
      <c r="K1313" s="2"/>
      <c r="L1313" s="15"/>
      <c r="M1313" s="11"/>
      <c r="N1313" s="11"/>
      <c r="O1313" s="15"/>
      <c r="P1313" s="13"/>
      <c r="Q1313" s="19"/>
      <c r="R1313" s="13"/>
      <c r="S1313" s="4"/>
      <c r="T1313" s="30"/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</row>
    <row r="1314" spans="1:130" x14ac:dyDescent="0.15">
      <c r="A1314" s="36"/>
      <c r="B1314" s="14"/>
      <c r="C1314" s="6"/>
      <c r="D1314" s="12"/>
      <c r="E1314" s="13"/>
      <c r="F1314" s="13"/>
      <c r="G1314" s="13"/>
      <c r="H1314" s="13"/>
      <c r="I1314" s="12"/>
      <c r="J1314" s="30"/>
      <c r="K1314" s="2"/>
      <c r="L1314" s="15"/>
      <c r="M1314" s="11"/>
      <c r="N1314" s="11"/>
      <c r="O1314" s="15"/>
      <c r="P1314" s="13"/>
      <c r="Q1314" s="19"/>
      <c r="R1314" s="13"/>
      <c r="S1314" s="4"/>
      <c r="T1314" s="30"/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</row>
    <row r="1315" spans="1:130" x14ac:dyDescent="0.15">
      <c r="A1315" s="36"/>
      <c r="B1315" s="14"/>
      <c r="C1315" s="6"/>
      <c r="D1315" s="12"/>
      <c r="E1315" s="13"/>
      <c r="F1315" s="13"/>
      <c r="G1315" s="13"/>
      <c r="H1315" s="13"/>
      <c r="I1315" s="12"/>
      <c r="J1315" s="30"/>
      <c r="K1315" s="2"/>
      <c r="L1315" s="15"/>
      <c r="M1315" s="11"/>
      <c r="N1315" s="11"/>
      <c r="O1315" s="15"/>
      <c r="P1315" s="13"/>
      <c r="Q1315" s="19"/>
      <c r="R1315" s="13"/>
      <c r="S1315" s="4"/>
      <c r="T1315" s="30"/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</row>
    <row r="1316" spans="1:130" x14ac:dyDescent="0.15">
      <c r="A1316" s="36"/>
      <c r="B1316" s="14"/>
      <c r="C1316" s="6"/>
      <c r="D1316" s="12"/>
      <c r="E1316" s="13"/>
      <c r="F1316" s="13"/>
      <c r="G1316" s="13"/>
      <c r="H1316" s="13"/>
      <c r="I1316" s="12"/>
      <c r="J1316" s="30"/>
      <c r="K1316" s="2"/>
      <c r="L1316" s="15"/>
      <c r="M1316" s="11"/>
      <c r="N1316" s="11"/>
      <c r="O1316" s="15"/>
      <c r="P1316" s="13"/>
      <c r="Q1316" s="19"/>
      <c r="R1316" s="13"/>
      <c r="S1316" s="4"/>
      <c r="T1316" s="30"/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</row>
    <row r="1317" spans="1:130" x14ac:dyDescent="0.15">
      <c r="A1317" s="36"/>
      <c r="B1317" s="14"/>
      <c r="C1317" s="6"/>
      <c r="D1317" s="12"/>
      <c r="E1317" s="13"/>
      <c r="F1317" s="13"/>
      <c r="G1317" s="13"/>
      <c r="H1317" s="13"/>
      <c r="I1317" s="12"/>
      <c r="J1317" s="30"/>
      <c r="K1317" s="2"/>
      <c r="L1317" s="15"/>
      <c r="M1317" s="11"/>
      <c r="N1317" s="11"/>
      <c r="O1317" s="15"/>
      <c r="P1317" s="13"/>
      <c r="Q1317" s="19"/>
      <c r="R1317" s="13"/>
      <c r="S1317" s="4"/>
      <c r="T1317" s="30"/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</row>
    <row r="1318" spans="1:130" x14ac:dyDescent="0.15">
      <c r="A1318" s="36"/>
      <c r="B1318" s="14"/>
      <c r="C1318" s="6"/>
      <c r="D1318" s="12"/>
      <c r="E1318" s="13"/>
      <c r="F1318" s="13"/>
      <c r="G1318" s="13"/>
      <c r="H1318" s="13"/>
      <c r="I1318" s="12"/>
      <c r="J1318" s="30"/>
      <c r="K1318" s="2"/>
      <c r="L1318" s="15"/>
      <c r="M1318" s="11"/>
      <c r="N1318" s="11"/>
      <c r="O1318" s="15"/>
      <c r="P1318" s="13"/>
      <c r="Q1318" s="19"/>
      <c r="R1318" s="13"/>
      <c r="S1318" s="4"/>
      <c r="T1318" s="30"/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</row>
    <row r="1319" spans="1:130" x14ac:dyDescent="0.15">
      <c r="A1319" s="36"/>
      <c r="B1319" s="14"/>
      <c r="C1319" s="6"/>
      <c r="D1319" s="12"/>
      <c r="E1319" s="13"/>
      <c r="F1319" s="13"/>
      <c r="G1319" s="13"/>
      <c r="H1319" s="13"/>
      <c r="I1319" s="12"/>
      <c r="J1319" s="30"/>
      <c r="K1319" s="2"/>
      <c r="L1319" s="15"/>
      <c r="M1319" s="11"/>
      <c r="N1319" s="11"/>
      <c r="O1319" s="15"/>
      <c r="P1319" s="13"/>
      <c r="Q1319" s="19"/>
      <c r="R1319" s="13"/>
      <c r="S1319" s="4"/>
      <c r="T1319" s="30"/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</row>
    <row r="1320" spans="1:130" x14ac:dyDescent="0.15">
      <c r="A1320" s="36"/>
      <c r="B1320" s="14"/>
      <c r="C1320" s="6"/>
      <c r="D1320" s="12"/>
      <c r="E1320" s="13"/>
      <c r="F1320" s="13"/>
      <c r="G1320" s="13"/>
      <c r="H1320" s="13"/>
      <c r="I1320" s="12"/>
      <c r="J1320" s="30"/>
      <c r="K1320" s="2"/>
      <c r="L1320" s="15"/>
      <c r="M1320" s="11"/>
      <c r="N1320" s="11"/>
      <c r="O1320" s="15"/>
      <c r="P1320" s="13"/>
      <c r="Q1320" s="19"/>
      <c r="R1320" s="13"/>
      <c r="S1320" s="4"/>
      <c r="T1320" s="30"/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</row>
    <row r="1321" spans="1:130" x14ac:dyDescent="0.15">
      <c r="A1321" s="36"/>
      <c r="B1321" s="14"/>
      <c r="C1321" s="6"/>
      <c r="D1321" s="12"/>
      <c r="E1321" s="13"/>
      <c r="F1321" s="13"/>
      <c r="G1321" s="13"/>
      <c r="H1321" s="13"/>
      <c r="I1321" s="12"/>
      <c r="J1321" s="30"/>
      <c r="K1321" s="2"/>
      <c r="L1321" s="15"/>
      <c r="M1321" s="11"/>
      <c r="N1321" s="11"/>
      <c r="O1321" s="15"/>
      <c r="P1321" s="13"/>
      <c r="Q1321" s="19"/>
      <c r="R1321" s="13"/>
      <c r="S1321" s="4"/>
      <c r="T1321" s="30"/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</row>
    <row r="1322" spans="1:130" x14ac:dyDescent="0.15">
      <c r="A1322" s="36"/>
      <c r="B1322" s="14"/>
      <c r="C1322" s="6"/>
      <c r="D1322" s="12"/>
      <c r="E1322" s="13"/>
      <c r="F1322" s="13"/>
      <c r="G1322" s="13"/>
      <c r="H1322" s="13"/>
      <c r="I1322" s="12"/>
      <c r="J1322" s="30"/>
      <c r="K1322" s="2"/>
      <c r="L1322" s="15"/>
      <c r="M1322" s="11"/>
      <c r="N1322" s="11"/>
      <c r="O1322" s="15"/>
      <c r="P1322" s="13"/>
      <c r="Q1322" s="19"/>
      <c r="R1322" s="13"/>
      <c r="S1322" s="4"/>
      <c r="T1322" s="30"/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</row>
    <row r="1323" spans="1:130" x14ac:dyDescent="0.15">
      <c r="A1323" s="36"/>
      <c r="B1323" s="14"/>
      <c r="C1323" s="6"/>
      <c r="D1323" s="12"/>
      <c r="E1323" s="13"/>
      <c r="F1323" s="13"/>
      <c r="G1323" s="13"/>
      <c r="H1323" s="13"/>
      <c r="I1323" s="12"/>
      <c r="J1323" s="30"/>
      <c r="K1323" s="2"/>
      <c r="L1323" s="15"/>
      <c r="M1323" s="11"/>
      <c r="N1323" s="11"/>
      <c r="O1323" s="15"/>
      <c r="P1323" s="13"/>
      <c r="Q1323" s="19"/>
      <c r="R1323" s="13"/>
      <c r="S1323" s="4"/>
      <c r="T1323" s="30"/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</row>
    <row r="1324" spans="1:130" x14ac:dyDescent="0.15">
      <c r="A1324" s="36"/>
      <c r="B1324" s="14"/>
      <c r="C1324" s="6"/>
      <c r="D1324" s="12"/>
      <c r="E1324" s="13"/>
      <c r="F1324" s="13"/>
      <c r="G1324" s="13"/>
      <c r="H1324" s="13"/>
      <c r="I1324" s="12"/>
      <c r="J1324" s="30"/>
      <c r="K1324" s="2"/>
      <c r="L1324" s="15"/>
      <c r="M1324" s="11"/>
      <c r="N1324" s="11"/>
      <c r="O1324" s="15"/>
      <c r="P1324" s="13"/>
      <c r="Q1324" s="19"/>
      <c r="R1324" s="13"/>
      <c r="S1324" s="4"/>
      <c r="T1324" s="30"/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</row>
    <row r="1325" spans="1:130" x14ac:dyDescent="0.15">
      <c r="A1325" s="36"/>
      <c r="B1325" s="14"/>
      <c r="C1325" s="6"/>
      <c r="D1325" s="12"/>
      <c r="E1325" s="13"/>
      <c r="F1325" s="13"/>
      <c r="G1325" s="13"/>
      <c r="H1325" s="13"/>
      <c r="I1325" s="12"/>
      <c r="J1325" s="30"/>
      <c r="K1325" s="2"/>
      <c r="L1325" s="15"/>
      <c r="M1325" s="11"/>
      <c r="N1325" s="11"/>
      <c r="O1325" s="15"/>
      <c r="P1325" s="13"/>
      <c r="Q1325" s="19"/>
      <c r="R1325" s="13"/>
      <c r="S1325" s="4"/>
      <c r="T1325" s="30"/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</row>
    <row r="1326" spans="1:130" x14ac:dyDescent="0.15">
      <c r="A1326" s="36"/>
      <c r="B1326" s="14"/>
      <c r="C1326" s="6"/>
      <c r="D1326" s="12"/>
      <c r="E1326" s="13"/>
      <c r="F1326" s="13"/>
      <c r="G1326" s="13"/>
      <c r="H1326" s="13"/>
      <c r="I1326" s="12"/>
      <c r="J1326" s="30"/>
      <c r="K1326" s="2"/>
      <c r="L1326" s="15"/>
      <c r="M1326" s="11"/>
      <c r="N1326" s="11"/>
      <c r="O1326" s="15"/>
      <c r="P1326" s="13"/>
      <c r="Q1326" s="19"/>
      <c r="R1326" s="13"/>
      <c r="S1326" s="4"/>
      <c r="T1326" s="30"/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</row>
    <row r="1327" spans="1:130" x14ac:dyDescent="0.15">
      <c r="A1327" s="36"/>
      <c r="B1327" s="14"/>
      <c r="C1327" s="6"/>
      <c r="D1327" s="12"/>
      <c r="E1327" s="13"/>
      <c r="F1327" s="13"/>
      <c r="G1327" s="13"/>
      <c r="H1327" s="13"/>
      <c r="I1327" s="12"/>
      <c r="J1327" s="30"/>
      <c r="K1327" s="2"/>
      <c r="L1327" s="15"/>
      <c r="M1327" s="11"/>
      <c r="N1327" s="11"/>
      <c r="O1327" s="15"/>
      <c r="P1327" s="13"/>
      <c r="Q1327" s="19"/>
      <c r="R1327" s="13"/>
      <c r="S1327" s="4"/>
      <c r="T1327" s="30"/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</row>
    <row r="1328" spans="1:130" x14ac:dyDescent="0.15">
      <c r="A1328" s="36"/>
      <c r="B1328" s="14"/>
      <c r="C1328" s="6"/>
      <c r="D1328" s="12"/>
      <c r="E1328" s="13"/>
      <c r="F1328" s="13"/>
      <c r="G1328" s="13"/>
      <c r="H1328" s="13"/>
      <c r="I1328" s="12"/>
      <c r="J1328" s="30"/>
      <c r="K1328" s="2"/>
      <c r="L1328" s="15"/>
      <c r="M1328" s="11"/>
      <c r="N1328" s="11"/>
      <c r="O1328" s="15"/>
      <c r="P1328" s="13"/>
      <c r="Q1328" s="19"/>
      <c r="R1328" s="13"/>
      <c r="S1328" s="4"/>
      <c r="T1328" s="30"/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</row>
    <row r="1329" spans="1:130" x14ac:dyDescent="0.15">
      <c r="A1329" s="36"/>
      <c r="B1329" s="14"/>
      <c r="C1329" s="6"/>
      <c r="D1329" s="12"/>
      <c r="E1329" s="13"/>
      <c r="F1329" s="13"/>
      <c r="G1329" s="13"/>
      <c r="H1329" s="13"/>
      <c r="I1329" s="12"/>
      <c r="J1329" s="30"/>
      <c r="K1329" s="2"/>
      <c r="L1329" s="15"/>
      <c r="M1329" s="11"/>
      <c r="N1329" s="11"/>
      <c r="O1329" s="15"/>
      <c r="P1329" s="13"/>
      <c r="Q1329" s="19"/>
      <c r="R1329" s="13"/>
      <c r="S1329" s="4"/>
      <c r="T1329" s="30"/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</row>
    <row r="1330" spans="1:130" x14ac:dyDescent="0.15">
      <c r="A1330" s="36"/>
      <c r="B1330" s="14"/>
      <c r="C1330" s="6"/>
      <c r="D1330" s="12"/>
      <c r="E1330" s="13"/>
      <c r="F1330" s="13"/>
      <c r="G1330" s="13"/>
      <c r="H1330" s="13"/>
      <c r="I1330" s="12"/>
      <c r="J1330" s="30"/>
      <c r="K1330" s="2"/>
      <c r="L1330" s="15"/>
      <c r="M1330" s="11"/>
      <c r="N1330" s="11"/>
      <c r="O1330" s="15"/>
      <c r="P1330" s="13"/>
      <c r="Q1330" s="19"/>
      <c r="R1330" s="13"/>
      <c r="S1330" s="4"/>
      <c r="T1330" s="30"/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</row>
    <row r="1331" spans="1:130" x14ac:dyDescent="0.15">
      <c r="A1331" s="36"/>
      <c r="B1331" s="14"/>
      <c r="C1331" s="6"/>
      <c r="D1331" s="12"/>
      <c r="E1331" s="13"/>
      <c r="F1331" s="13"/>
      <c r="G1331" s="13"/>
      <c r="H1331" s="13"/>
      <c r="I1331" s="12"/>
      <c r="J1331" s="30"/>
      <c r="K1331" s="2"/>
      <c r="L1331" s="15"/>
      <c r="M1331" s="11"/>
      <c r="N1331" s="11"/>
      <c r="O1331" s="15"/>
      <c r="P1331" s="13"/>
      <c r="Q1331" s="19"/>
      <c r="R1331" s="13"/>
      <c r="S1331" s="4"/>
      <c r="T1331" s="30"/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</row>
    <row r="1332" spans="1:130" x14ac:dyDescent="0.15">
      <c r="A1332" s="36"/>
      <c r="B1332" s="14"/>
      <c r="C1332" s="6"/>
      <c r="D1332" s="12"/>
      <c r="E1332" s="13"/>
      <c r="F1332" s="13"/>
      <c r="G1332" s="13"/>
      <c r="H1332" s="13"/>
      <c r="I1332" s="12"/>
      <c r="J1332" s="30"/>
      <c r="K1332" s="2"/>
      <c r="L1332" s="15"/>
      <c r="M1332" s="11"/>
      <c r="N1332" s="11"/>
      <c r="O1332" s="15"/>
      <c r="P1332" s="13"/>
      <c r="Q1332" s="19"/>
      <c r="R1332" s="13"/>
      <c r="S1332" s="4"/>
      <c r="T1332" s="30"/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</row>
    <row r="1333" spans="1:130" x14ac:dyDescent="0.15">
      <c r="A1333" s="36"/>
      <c r="B1333" s="14"/>
      <c r="C1333" s="6"/>
      <c r="D1333" s="12"/>
      <c r="E1333" s="13"/>
      <c r="F1333" s="13"/>
      <c r="G1333" s="13"/>
      <c r="H1333" s="13"/>
      <c r="I1333" s="12"/>
      <c r="J1333" s="30"/>
      <c r="K1333" s="2"/>
      <c r="L1333" s="15"/>
      <c r="M1333" s="11"/>
      <c r="N1333" s="11"/>
      <c r="O1333" s="15"/>
      <c r="P1333" s="13"/>
      <c r="Q1333" s="19"/>
      <c r="R1333" s="13"/>
      <c r="S1333" s="4"/>
      <c r="T1333" s="30"/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</row>
    <row r="1334" spans="1:130" x14ac:dyDescent="0.15">
      <c r="A1334" s="36"/>
      <c r="B1334" s="14"/>
      <c r="C1334" s="6"/>
      <c r="D1334" s="12"/>
      <c r="E1334" s="13"/>
      <c r="F1334" s="13"/>
      <c r="G1334" s="13"/>
      <c r="H1334" s="13"/>
      <c r="I1334" s="12"/>
      <c r="J1334" s="30"/>
      <c r="K1334" s="2"/>
      <c r="L1334" s="15"/>
      <c r="M1334" s="11"/>
      <c r="N1334" s="11"/>
      <c r="O1334" s="15"/>
      <c r="P1334" s="13"/>
      <c r="Q1334" s="19"/>
      <c r="R1334" s="13"/>
      <c r="S1334" s="4"/>
      <c r="T1334" s="30"/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</row>
    <row r="1335" spans="1:130" x14ac:dyDescent="0.15">
      <c r="A1335" s="36"/>
      <c r="B1335" s="14"/>
      <c r="C1335" s="6"/>
      <c r="D1335" s="12"/>
      <c r="E1335" s="13"/>
      <c r="F1335" s="13"/>
      <c r="G1335" s="13"/>
      <c r="H1335" s="13"/>
      <c r="I1335" s="12"/>
      <c r="J1335" s="30"/>
      <c r="K1335" s="2"/>
      <c r="L1335" s="15"/>
      <c r="M1335" s="11"/>
      <c r="N1335" s="11"/>
      <c r="O1335" s="15"/>
      <c r="P1335" s="13"/>
      <c r="Q1335" s="19"/>
      <c r="R1335" s="13"/>
      <c r="S1335" s="4"/>
      <c r="T1335" s="30"/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</row>
    <row r="1336" spans="1:130" x14ac:dyDescent="0.15">
      <c r="A1336" s="36"/>
      <c r="B1336" s="14"/>
      <c r="C1336" s="6"/>
      <c r="D1336" s="12"/>
      <c r="E1336" s="13"/>
      <c r="F1336" s="13"/>
      <c r="G1336" s="13"/>
      <c r="H1336" s="13"/>
      <c r="I1336" s="12"/>
      <c r="J1336" s="30"/>
      <c r="K1336" s="2"/>
      <c r="L1336" s="15"/>
      <c r="M1336" s="11"/>
      <c r="N1336" s="11"/>
      <c r="O1336" s="15"/>
      <c r="P1336" s="13"/>
      <c r="Q1336" s="19"/>
      <c r="R1336" s="13"/>
      <c r="S1336" s="4"/>
      <c r="T1336" s="30"/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</row>
    <row r="1337" spans="1:130" x14ac:dyDescent="0.15">
      <c r="A1337" s="36"/>
      <c r="B1337" s="14"/>
      <c r="C1337" s="6"/>
      <c r="D1337" s="12"/>
      <c r="E1337" s="13"/>
      <c r="F1337" s="13"/>
      <c r="G1337" s="13"/>
      <c r="H1337" s="13"/>
      <c r="I1337" s="12"/>
      <c r="J1337" s="30"/>
      <c r="K1337" s="2"/>
      <c r="L1337" s="15"/>
      <c r="M1337" s="11"/>
      <c r="N1337" s="11"/>
      <c r="O1337" s="15"/>
      <c r="P1337" s="13"/>
      <c r="Q1337" s="19"/>
      <c r="R1337" s="13"/>
      <c r="S1337" s="4"/>
      <c r="T1337" s="30"/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</row>
    <row r="1338" spans="1:130" x14ac:dyDescent="0.15">
      <c r="A1338" s="36"/>
      <c r="B1338" s="14"/>
      <c r="C1338" s="6"/>
      <c r="D1338" s="12"/>
      <c r="E1338" s="13"/>
      <c r="F1338" s="13"/>
      <c r="G1338" s="13"/>
      <c r="H1338" s="13"/>
      <c r="I1338" s="12"/>
      <c r="J1338" s="30"/>
      <c r="K1338" s="2"/>
      <c r="L1338" s="15"/>
      <c r="M1338" s="11"/>
      <c r="N1338" s="11"/>
      <c r="O1338" s="15"/>
      <c r="P1338" s="13"/>
      <c r="Q1338" s="19"/>
      <c r="R1338" s="13"/>
      <c r="S1338" s="4"/>
      <c r="T1338" s="30"/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</row>
    <row r="1339" spans="1:130" x14ac:dyDescent="0.15">
      <c r="A1339" s="36"/>
      <c r="B1339" s="14"/>
      <c r="C1339" s="6"/>
      <c r="D1339" s="12"/>
      <c r="E1339" s="13"/>
      <c r="F1339" s="13"/>
      <c r="G1339" s="13"/>
      <c r="H1339" s="13"/>
      <c r="I1339" s="12"/>
      <c r="J1339" s="30"/>
      <c r="K1339" s="2"/>
      <c r="L1339" s="15"/>
      <c r="M1339" s="11"/>
      <c r="N1339" s="11"/>
      <c r="O1339" s="15"/>
      <c r="P1339" s="13"/>
      <c r="Q1339" s="19"/>
      <c r="R1339" s="13"/>
      <c r="S1339" s="4"/>
      <c r="T1339" s="30"/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</row>
    <row r="1340" spans="1:130" x14ac:dyDescent="0.15">
      <c r="A1340" s="36"/>
      <c r="B1340" s="14"/>
      <c r="C1340" s="6"/>
      <c r="D1340" s="12"/>
      <c r="E1340" s="13"/>
      <c r="F1340" s="13"/>
      <c r="G1340" s="13"/>
      <c r="H1340" s="13"/>
      <c r="I1340" s="12"/>
      <c r="J1340" s="30"/>
      <c r="K1340" s="2"/>
      <c r="L1340" s="15"/>
      <c r="M1340" s="11"/>
      <c r="N1340" s="11"/>
      <c r="O1340" s="15"/>
      <c r="P1340" s="13"/>
      <c r="Q1340" s="19"/>
      <c r="R1340" s="13"/>
      <c r="S1340" s="4"/>
      <c r="T1340" s="30"/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</row>
    <row r="1341" spans="1:130" x14ac:dyDescent="0.15">
      <c r="A1341" s="36"/>
      <c r="B1341" s="14"/>
      <c r="C1341" s="6"/>
      <c r="D1341" s="12"/>
      <c r="E1341" s="13"/>
      <c r="F1341" s="13"/>
      <c r="G1341" s="13"/>
      <c r="H1341" s="13"/>
      <c r="I1341" s="12"/>
      <c r="J1341" s="30"/>
      <c r="K1341" s="2"/>
      <c r="L1341" s="15"/>
      <c r="M1341" s="11"/>
      <c r="N1341" s="11"/>
      <c r="O1341" s="15"/>
      <c r="P1341" s="13"/>
      <c r="Q1341" s="19"/>
      <c r="R1341" s="13"/>
      <c r="S1341" s="4"/>
      <c r="T1341" s="30"/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</row>
    <row r="1342" spans="1:130" x14ac:dyDescent="0.15">
      <c r="A1342" s="36"/>
      <c r="B1342" s="14"/>
      <c r="C1342" s="6"/>
      <c r="D1342" s="12"/>
      <c r="E1342" s="13"/>
      <c r="F1342" s="13"/>
      <c r="G1342" s="13"/>
      <c r="H1342" s="13"/>
      <c r="I1342" s="12"/>
      <c r="J1342" s="30"/>
      <c r="K1342" s="2"/>
      <c r="L1342" s="15"/>
      <c r="M1342" s="11"/>
      <c r="N1342" s="11"/>
      <c r="O1342" s="15"/>
      <c r="P1342" s="13"/>
      <c r="Q1342" s="19"/>
      <c r="R1342" s="13"/>
      <c r="S1342" s="4"/>
      <c r="T1342" s="30"/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</row>
    <row r="1343" spans="1:130" x14ac:dyDescent="0.15">
      <c r="A1343" s="36"/>
      <c r="B1343" s="14"/>
      <c r="C1343" s="6"/>
      <c r="D1343" s="12"/>
      <c r="E1343" s="13"/>
      <c r="F1343" s="13"/>
      <c r="G1343" s="13"/>
      <c r="H1343" s="13"/>
      <c r="I1343" s="12"/>
      <c r="J1343" s="30"/>
      <c r="K1343" s="2"/>
      <c r="L1343" s="15"/>
      <c r="M1343" s="11"/>
      <c r="N1343" s="11"/>
      <c r="O1343" s="15"/>
      <c r="P1343" s="13"/>
      <c r="Q1343" s="19"/>
      <c r="R1343" s="13"/>
      <c r="S1343" s="4"/>
      <c r="T1343" s="30"/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</row>
    <row r="1344" spans="1:130" x14ac:dyDescent="0.15">
      <c r="A1344" s="36"/>
      <c r="B1344" s="14"/>
      <c r="C1344" s="6"/>
      <c r="D1344" s="12"/>
      <c r="E1344" s="13"/>
      <c r="F1344" s="13"/>
      <c r="G1344" s="13"/>
      <c r="H1344" s="13"/>
      <c r="I1344" s="12"/>
      <c r="J1344" s="30"/>
      <c r="K1344" s="2"/>
      <c r="L1344" s="15"/>
      <c r="M1344" s="11"/>
      <c r="N1344" s="11"/>
      <c r="O1344" s="15"/>
      <c r="P1344" s="13"/>
      <c r="Q1344" s="19"/>
      <c r="R1344" s="13"/>
      <c r="S1344" s="4"/>
      <c r="T1344" s="30"/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</row>
    <row r="1345" spans="1:130" x14ac:dyDescent="0.15">
      <c r="A1345" s="36"/>
      <c r="B1345" s="14"/>
      <c r="C1345" s="6"/>
      <c r="D1345" s="12"/>
      <c r="E1345" s="13"/>
      <c r="F1345" s="13"/>
      <c r="G1345" s="13"/>
      <c r="H1345" s="13"/>
      <c r="I1345" s="12"/>
      <c r="J1345" s="30"/>
      <c r="K1345" s="2"/>
      <c r="L1345" s="15"/>
      <c r="M1345" s="11"/>
      <c r="N1345" s="11"/>
      <c r="O1345" s="15"/>
      <c r="P1345" s="13"/>
      <c r="Q1345" s="19"/>
      <c r="R1345" s="13"/>
      <c r="S1345" s="4"/>
      <c r="T1345" s="30"/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</row>
    <row r="1346" spans="1:130" x14ac:dyDescent="0.15">
      <c r="A1346" s="36"/>
      <c r="B1346" s="14"/>
      <c r="C1346" s="6"/>
      <c r="D1346" s="12"/>
      <c r="E1346" s="13"/>
      <c r="F1346" s="13"/>
      <c r="G1346" s="13"/>
      <c r="H1346" s="13"/>
      <c r="I1346" s="12"/>
      <c r="J1346" s="30"/>
      <c r="K1346" s="2"/>
      <c r="L1346" s="15"/>
      <c r="M1346" s="11"/>
      <c r="N1346" s="11"/>
      <c r="O1346" s="15"/>
      <c r="P1346" s="13"/>
      <c r="Q1346" s="19"/>
      <c r="R1346" s="13"/>
      <c r="S1346" s="4"/>
      <c r="T1346" s="30"/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</row>
    <row r="1347" spans="1:130" x14ac:dyDescent="0.15">
      <c r="A1347" s="36"/>
      <c r="B1347" s="14"/>
      <c r="C1347" s="6"/>
      <c r="D1347" s="12"/>
      <c r="E1347" s="13"/>
      <c r="F1347" s="13"/>
      <c r="G1347" s="13"/>
      <c r="H1347" s="13"/>
      <c r="I1347" s="12"/>
      <c r="J1347" s="30"/>
      <c r="K1347" s="2"/>
      <c r="L1347" s="15"/>
      <c r="M1347" s="11"/>
      <c r="N1347" s="11"/>
      <c r="O1347" s="15"/>
      <c r="P1347" s="13"/>
      <c r="Q1347" s="19"/>
      <c r="R1347" s="13"/>
      <c r="S1347" s="4"/>
      <c r="T1347" s="30"/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</row>
    <row r="1348" spans="1:130" x14ac:dyDescent="0.15">
      <c r="A1348" s="36"/>
      <c r="B1348" s="14"/>
      <c r="C1348" s="6"/>
      <c r="D1348" s="12"/>
      <c r="E1348" s="13"/>
      <c r="F1348" s="13"/>
      <c r="G1348" s="13"/>
      <c r="H1348" s="13"/>
      <c r="I1348" s="12"/>
      <c r="J1348" s="30"/>
      <c r="K1348" s="2"/>
      <c r="L1348" s="15"/>
      <c r="M1348" s="11"/>
      <c r="N1348" s="11"/>
      <c r="O1348" s="15"/>
      <c r="P1348" s="13"/>
      <c r="Q1348" s="19"/>
      <c r="R1348" s="13"/>
      <c r="S1348" s="4"/>
      <c r="T1348" s="30"/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</row>
    <row r="1349" spans="1:130" x14ac:dyDescent="0.15">
      <c r="A1349" s="36"/>
      <c r="B1349" s="14"/>
      <c r="C1349" s="6"/>
      <c r="D1349" s="12"/>
      <c r="E1349" s="13"/>
      <c r="F1349" s="13"/>
      <c r="G1349" s="13"/>
      <c r="H1349" s="13"/>
      <c r="I1349" s="12"/>
      <c r="J1349" s="30"/>
      <c r="K1349" s="2"/>
      <c r="L1349" s="15"/>
      <c r="M1349" s="11"/>
      <c r="N1349" s="11"/>
      <c r="O1349" s="15"/>
      <c r="P1349" s="13"/>
      <c r="Q1349" s="19"/>
      <c r="R1349" s="13"/>
      <c r="S1349" s="4"/>
      <c r="T1349" s="30"/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</row>
    <row r="1350" spans="1:130" x14ac:dyDescent="0.15">
      <c r="A1350" s="36"/>
      <c r="B1350" s="14"/>
      <c r="C1350" s="6"/>
      <c r="D1350" s="12"/>
      <c r="E1350" s="13"/>
      <c r="F1350" s="13"/>
      <c r="G1350" s="13"/>
      <c r="H1350" s="13"/>
      <c r="I1350" s="12"/>
      <c r="J1350" s="30"/>
      <c r="K1350" s="2"/>
      <c r="L1350" s="15"/>
      <c r="M1350" s="11"/>
      <c r="N1350" s="11"/>
      <c r="O1350" s="15"/>
      <c r="P1350" s="13"/>
      <c r="Q1350" s="19"/>
      <c r="R1350" s="13"/>
      <c r="S1350" s="4"/>
      <c r="T1350" s="30"/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</row>
    <row r="1351" spans="1:130" x14ac:dyDescent="0.15">
      <c r="A1351" s="36"/>
      <c r="B1351" s="14"/>
      <c r="C1351" s="6"/>
      <c r="D1351" s="12"/>
      <c r="E1351" s="13"/>
      <c r="F1351" s="13"/>
      <c r="G1351" s="13"/>
      <c r="H1351" s="13"/>
      <c r="I1351" s="12"/>
      <c r="J1351" s="30"/>
      <c r="K1351" s="2"/>
      <c r="L1351" s="15"/>
      <c r="M1351" s="11"/>
      <c r="N1351" s="11"/>
      <c r="O1351" s="15"/>
      <c r="P1351" s="13"/>
      <c r="Q1351" s="19"/>
      <c r="R1351" s="13"/>
      <c r="S1351" s="4"/>
      <c r="T1351" s="30"/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</row>
    <row r="1352" spans="1:130" x14ac:dyDescent="0.15">
      <c r="A1352" s="36"/>
      <c r="B1352" s="14"/>
      <c r="C1352" s="6"/>
      <c r="D1352" s="12"/>
      <c r="E1352" s="13"/>
      <c r="F1352" s="13"/>
      <c r="G1352" s="13"/>
      <c r="H1352" s="13"/>
      <c r="I1352" s="12"/>
      <c r="J1352" s="30"/>
      <c r="K1352" s="2"/>
      <c r="L1352" s="15"/>
      <c r="M1352" s="11"/>
      <c r="N1352" s="11"/>
      <c r="O1352" s="15"/>
      <c r="P1352" s="13"/>
      <c r="Q1352" s="19"/>
      <c r="R1352" s="13"/>
      <c r="S1352" s="4"/>
      <c r="T1352" s="30"/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</row>
    <row r="1353" spans="1:130" x14ac:dyDescent="0.15">
      <c r="A1353" s="36"/>
      <c r="B1353" s="14"/>
      <c r="C1353" s="6"/>
      <c r="D1353" s="12"/>
      <c r="E1353" s="13"/>
      <c r="F1353" s="13"/>
      <c r="G1353" s="13"/>
      <c r="H1353" s="13"/>
      <c r="I1353" s="12"/>
      <c r="J1353" s="30"/>
      <c r="K1353" s="2"/>
      <c r="L1353" s="15"/>
      <c r="M1353" s="11"/>
      <c r="N1353" s="11"/>
      <c r="O1353" s="15"/>
      <c r="P1353" s="13"/>
      <c r="Q1353" s="19"/>
      <c r="R1353" s="13"/>
      <c r="S1353" s="4"/>
      <c r="T1353" s="30"/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</row>
    <row r="1354" spans="1:130" x14ac:dyDescent="0.15">
      <c r="A1354" s="36"/>
      <c r="B1354" s="14"/>
      <c r="C1354" s="6"/>
      <c r="D1354" s="12"/>
      <c r="E1354" s="13"/>
      <c r="F1354" s="13"/>
      <c r="G1354" s="13"/>
      <c r="H1354" s="13"/>
      <c r="I1354" s="12"/>
      <c r="J1354" s="30"/>
      <c r="K1354" s="2"/>
      <c r="L1354" s="15"/>
      <c r="M1354" s="11"/>
      <c r="N1354" s="11"/>
      <c r="O1354" s="15"/>
      <c r="P1354" s="13"/>
      <c r="Q1354" s="19"/>
      <c r="R1354" s="13"/>
      <c r="S1354" s="4"/>
      <c r="T1354" s="30"/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</row>
    <row r="1355" spans="1:130" x14ac:dyDescent="0.15">
      <c r="A1355" s="36"/>
      <c r="B1355" s="14"/>
      <c r="C1355" s="6"/>
      <c r="D1355" s="12"/>
      <c r="E1355" s="13"/>
      <c r="F1355" s="13"/>
      <c r="G1355" s="13"/>
      <c r="H1355" s="13"/>
      <c r="I1355" s="12"/>
      <c r="J1355" s="30"/>
      <c r="K1355" s="2"/>
      <c r="L1355" s="15"/>
      <c r="M1355" s="11"/>
      <c r="N1355" s="11"/>
      <c r="O1355" s="15"/>
      <c r="P1355" s="13"/>
      <c r="Q1355" s="19"/>
      <c r="R1355" s="13"/>
      <c r="S1355" s="4"/>
      <c r="T1355" s="30"/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</row>
    <row r="1356" spans="1:130" x14ac:dyDescent="0.15">
      <c r="A1356" s="36"/>
      <c r="B1356" s="14"/>
      <c r="C1356" s="6"/>
      <c r="D1356" s="12"/>
      <c r="E1356" s="13"/>
      <c r="F1356" s="13"/>
      <c r="G1356" s="13"/>
      <c r="H1356" s="13"/>
      <c r="I1356" s="12"/>
      <c r="J1356" s="30"/>
      <c r="K1356" s="2"/>
      <c r="L1356" s="15"/>
      <c r="M1356" s="11"/>
      <c r="N1356" s="11"/>
      <c r="O1356" s="15"/>
      <c r="P1356" s="13"/>
      <c r="Q1356" s="19"/>
      <c r="R1356" s="13"/>
      <c r="S1356" s="4"/>
      <c r="T1356" s="30"/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</row>
    <row r="1357" spans="1:130" x14ac:dyDescent="0.15">
      <c r="A1357" s="36"/>
      <c r="B1357" s="14"/>
      <c r="C1357" s="6"/>
      <c r="D1357" s="12"/>
      <c r="E1357" s="13"/>
      <c r="F1357" s="13"/>
      <c r="G1357" s="13"/>
      <c r="H1357" s="13"/>
      <c r="I1357" s="12"/>
      <c r="J1357" s="30"/>
      <c r="K1357" s="2"/>
      <c r="L1357" s="15"/>
      <c r="M1357" s="11"/>
      <c r="N1357" s="11"/>
      <c r="O1357" s="15"/>
      <c r="P1357" s="13"/>
      <c r="Q1357" s="19"/>
      <c r="R1357" s="13"/>
      <c r="S1357" s="4"/>
      <c r="T1357" s="30"/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</row>
    <row r="1358" spans="1:130" x14ac:dyDescent="0.15">
      <c r="A1358" s="36"/>
      <c r="B1358" s="14"/>
      <c r="C1358" s="6"/>
      <c r="D1358" s="12"/>
      <c r="E1358" s="13"/>
      <c r="F1358" s="13"/>
      <c r="G1358" s="13"/>
      <c r="H1358" s="13"/>
      <c r="I1358" s="12"/>
      <c r="J1358" s="30"/>
      <c r="K1358" s="2"/>
      <c r="L1358" s="15"/>
      <c r="M1358" s="11"/>
      <c r="N1358" s="11"/>
      <c r="O1358" s="15"/>
      <c r="P1358" s="13"/>
      <c r="Q1358" s="19"/>
      <c r="R1358" s="13"/>
      <c r="S1358" s="4"/>
      <c r="T1358" s="30"/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</row>
    <row r="1359" spans="1:130" x14ac:dyDescent="0.15">
      <c r="A1359" s="36"/>
      <c r="B1359" s="14"/>
      <c r="C1359" s="6"/>
      <c r="D1359" s="12"/>
      <c r="E1359" s="13"/>
      <c r="F1359" s="13"/>
      <c r="G1359" s="13"/>
      <c r="H1359" s="13"/>
      <c r="I1359" s="12"/>
      <c r="J1359" s="30"/>
      <c r="K1359" s="2"/>
      <c r="L1359" s="15"/>
      <c r="M1359" s="11"/>
      <c r="N1359" s="11"/>
      <c r="O1359" s="15"/>
      <c r="P1359" s="13"/>
      <c r="Q1359" s="19"/>
      <c r="R1359" s="13"/>
      <c r="S1359" s="4"/>
      <c r="T1359" s="30"/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</row>
    <row r="1360" spans="1:130" x14ac:dyDescent="0.15">
      <c r="A1360" s="36"/>
      <c r="B1360" s="14"/>
      <c r="C1360" s="6"/>
      <c r="D1360" s="12"/>
      <c r="E1360" s="13"/>
      <c r="F1360" s="13"/>
      <c r="G1360" s="13"/>
      <c r="H1360" s="13"/>
      <c r="I1360" s="12"/>
      <c r="J1360" s="30"/>
      <c r="K1360" s="2"/>
      <c r="L1360" s="15"/>
      <c r="M1360" s="11"/>
      <c r="N1360" s="11"/>
      <c r="O1360" s="15"/>
      <c r="P1360" s="13"/>
      <c r="Q1360" s="19"/>
      <c r="R1360" s="13"/>
      <c r="S1360" s="4"/>
      <c r="T1360" s="30"/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</row>
    <row r="1361" spans="1:130" x14ac:dyDescent="0.15">
      <c r="A1361" s="36"/>
      <c r="B1361" s="14"/>
      <c r="C1361" s="6"/>
      <c r="D1361" s="12"/>
      <c r="E1361" s="13"/>
      <c r="F1361" s="13"/>
      <c r="G1361" s="13"/>
      <c r="H1361" s="13"/>
      <c r="I1361" s="12"/>
      <c r="J1361" s="30"/>
      <c r="K1361" s="2"/>
      <c r="L1361" s="15"/>
      <c r="M1361" s="11"/>
      <c r="N1361" s="11"/>
      <c r="O1361" s="15"/>
      <c r="P1361" s="13"/>
      <c r="Q1361" s="19"/>
      <c r="R1361" s="13"/>
      <c r="S1361" s="4"/>
      <c r="T1361" s="30"/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</row>
    <row r="1362" spans="1:130" x14ac:dyDescent="0.15">
      <c r="A1362" s="36"/>
      <c r="B1362" s="14"/>
      <c r="C1362" s="6"/>
      <c r="D1362" s="12"/>
      <c r="E1362" s="13"/>
      <c r="F1362" s="13"/>
      <c r="G1362" s="13"/>
      <c r="H1362" s="13"/>
      <c r="I1362" s="12"/>
      <c r="J1362" s="30"/>
      <c r="K1362" s="2"/>
      <c r="L1362" s="15"/>
      <c r="M1362" s="11"/>
      <c r="N1362" s="11"/>
      <c r="O1362" s="15"/>
      <c r="P1362" s="13"/>
      <c r="Q1362" s="19"/>
      <c r="R1362" s="13"/>
      <c r="S1362" s="4"/>
      <c r="T1362" s="30"/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</row>
    <row r="1363" spans="1:130" x14ac:dyDescent="0.15">
      <c r="A1363" s="36"/>
      <c r="B1363" s="14"/>
      <c r="C1363" s="6"/>
      <c r="D1363" s="12"/>
      <c r="E1363" s="13"/>
      <c r="F1363" s="13"/>
      <c r="G1363" s="13"/>
      <c r="H1363" s="13"/>
      <c r="I1363" s="12"/>
      <c r="J1363" s="30"/>
      <c r="K1363" s="2"/>
      <c r="L1363" s="15"/>
      <c r="M1363" s="11"/>
      <c r="N1363" s="11"/>
      <c r="O1363" s="15"/>
      <c r="P1363" s="13"/>
      <c r="Q1363" s="19"/>
      <c r="R1363" s="13"/>
      <c r="S1363" s="4"/>
      <c r="T1363" s="30"/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</row>
    <row r="1364" spans="1:130" x14ac:dyDescent="0.15">
      <c r="A1364" s="36"/>
      <c r="B1364" s="14"/>
      <c r="C1364" s="6"/>
      <c r="D1364" s="12"/>
      <c r="E1364" s="13"/>
      <c r="F1364" s="13"/>
      <c r="G1364" s="13"/>
      <c r="H1364" s="13"/>
      <c r="I1364" s="12"/>
      <c r="J1364" s="30"/>
      <c r="K1364" s="2"/>
      <c r="L1364" s="15"/>
      <c r="M1364" s="11"/>
      <c r="N1364" s="11"/>
      <c r="O1364" s="15"/>
      <c r="P1364" s="13"/>
      <c r="Q1364" s="19"/>
      <c r="R1364" s="13"/>
      <c r="S1364" s="4"/>
      <c r="T1364" s="30"/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</row>
    <row r="1365" spans="1:130" x14ac:dyDescent="0.15">
      <c r="A1365" s="36"/>
      <c r="B1365" s="14"/>
      <c r="C1365" s="6"/>
      <c r="D1365" s="12"/>
      <c r="E1365" s="13"/>
      <c r="F1365" s="13"/>
      <c r="G1365" s="13"/>
      <c r="H1365" s="13"/>
      <c r="I1365" s="12"/>
      <c r="J1365" s="30"/>
      <c r="K1365" s="2"/>
      <c r="L1365" s="15"/>
      <c r="M1365" s="11"/>
      <c r="N1365" s="11"/>
      <c r="O1365" s="15"/>
      <c r="P1365" s="13"/>
      <c r="Q1365" s="19"/>
      <c r="R1365" s="13"/>
      <c r="S1365" s="4"/>
      <c r="T1365" s="30"/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</row>
    <row r="1366" spans="1:130" x14ac:dyDescent="0.15">
      <c r="A1366" s="36"/>
      <c r="B1366" s="14"/>
      <c r="C1366" s="6"/>
      <c r="D1366" s="12"/>
      <c r="E1366" s="13"/>
      <c r="F1366" s="13"/>
      <c r="G1366" s="13"/>
      <c r="H1366" s="13"/>
      <c r="I1366" s="12"/>
      <c r="J1366" s="30"/>
      <c r="K1366" s="2"/>
      <c r="L1366" s="15"/>
      <c r="M1366" s="11"/>
      <c r="N1366" s="11"/>
      <c r="O1366" s="15"/>
      <c r="P1366" s="13"/>
      <c r="Q1366" s="19"/>
      <c r="R1366" s="13"/>
      <c r="S1366" s="4"/>
      <c r="T1366" s="30"/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</row>
    <row r="1367" spans="1:130" x14ac:dyDescent="0.15">
      <c r="A1367" s="36"/>
      <c r="B1367" s="14"/>
      <c r="C1367" s="6"/>
      <c r="D1367" s="12"/>
      <c r="E1367" s="13"/>
      <c r="F1367" s="13"/>
      <c r="G1367" s="13"/>
      <c r="H1367" s="13"/>
      <c r="I1367" s="12"/>
      <c r="J1367" s="30"/>
      <c r="K1367" s="2"/>
      <c r="L1367" s="15"/>
      <c r="M1367" s="11"/>
      <c r="N1367" s="11"/>
      <c r="O1367" s="15"/>
      <c r="P1367" s="13"/>
      <c r="Q1367" s="19"/>
      <c r="R1367" s="13"/>
      <c r="S1367" s="4"/>
      <c r="T1367" s="30"/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</row>
    <row r="1368" spans="1:130" x14ac:dyDescent="0.15">
      <c r="A1368" s="36"/>
      <c r="B1368" s="14"/>
      <c r="C1368" s="6"/>
      <c r="D1368" s="12"/>
      <c r="E1368" s="13"/>
      <c r="F1368" s="13"/>
      <c r="G1368" s="13"/>
      <c r="H1368" s="13"/>
      <c r="I1368" s="12"/>
      <c r="J1368" s="30"/>
      <c r="K1368" s="2"/>
      <c r="L1368" s="15"/>
      <c r="M1368" s="11"/>
      <c r="N1368" s="11"/>
      <c r="O1368" s="15"/>
      <c r="P1368" s="13"/>
      <c r="Q1368" s="19"/>
      <c r="R1368" s="13"/>
      <c r="S1368" s="4"/>
      <c r="T1368" s="30"/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</row>
    <row r="1369" spans="1:130" x14ac:dyDescent="0.15">
      <c r="A1369" s="36"/>
      <c r="B1369" s="14"/>
      <c r="C1369" s="6"/>
      <c r="D1369" s="12"/>
      <c r="E1369" s="13"/>
      <c r="F1369" s="13"/>
      <c r="G1369" s="13"/>
      <c r="H1369" s="13"/>
      <c r="I1369" s="12"/>
      <c r="J1369" s="30"/>
      <c r="K1369" s="2"/>
      <c r="L1369" s="15"/>
      <c r="M1369" s="11"/>
      <c r="N1369" s="11"/>
      <c r="O1369" s="15"/>
      <c r="P1369" s="13"/>
      <c r="Q1369" s="19"/>
      <c r="R1369" s="13"/>
      <c r="S1369" s="4"/>
      <c r="T1369" s="30"/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</row>
    <row r="1370" spans="1:130" x14ac:dyDescent="0.15">
      <c r="A1370" s="36"/>
      <c r="B1370" s="14"/>
      <c r="C1370" s="6"/>
      <c r="D1370" s="12"/>
      <c r="E1370" s="13"/>
      <c r="F1370" s="13"/>
      <c r="G1370" s="13"/>
      <c r="H1370" s="13"/>
      <c r="I1370" s="12"/>
      <c r="J1370" s="30"/>
      <c r="K1370" s="2"/>
      <c r="L1370" s="15"/>
      <c r="M1370" s="11"/>
      <c r="N1370" s="11"/>
      <c r="O1370" s="15"/>
      <c r="P1370" s="13"/>
      <c r="Q1370" s="19"/>
      <c r="R1370" s="13"/>
      <c r="S1370" s="4"/>
      <c r="T1370" s="30"/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</row>
    <row r="1371" spans="1:130" x14ac:dyDescent="0.15">
      <c r="A1371" s="36"/>
      <c r="B1371" s="14"/>
      <c r="C1371" s="6"/>
      <c r="D1371" s="12"/>
      <c r="E1371" s="13"/>
      <c r="F1371" s="13"/>
      <c r="G1371" s="13"/>
      <c r="H1371" s="13"/>
      <c r="I1371" s="12"/>
      <c r="J1371" s="30"/>
      <c r="K1371" s="2"/>
      <c r="L1371" s="15"/>
      <c r="M1371" s="11"/>
      <c r="N1371" s="11"/>
      <c r="O1371" s="15"/>
      <c r="P1371" s="13"/>
      <c r="Q1371" s="19"/>
      <c r="R1371" s="13"/>
      <c r="S1371" s="4"/>
      <c r="T1371" s="30"/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</row>
    <row r="1372" spans="1:130" x14ac:dyDescent="0.15">
      <c r="A1372" s="36"/>
      <c r="B1372" s="14"/>
      <c r="C1372" s="6"/>
      <c r="D1372" s="12"/>
      <c r="E1372" s="13"/>
      <c r="F1372" s="13"/>
      <c r="G1372" s="13"/>
      <c r="H1372" s="13"/>
      <c r="I1372" s="12"/>
      <c r="J1372" s="30"/>
      <c r="K1372" s="2"/>
      <c r="L1372" s="15"/>
      <c r="M1372" s="11"/>
      <c r="N1372" s="11"/>
      <c r="O1372" s="15"/>
      <c r="P1372" s="13"/>
      <c r="Q1372" s="19"/>
      <c r="R1372" s="13"/>
      <c r="S1372" s="4"/>
      <c r="T1372" s="30"/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</row>
    <row r="1373" spans="1:130" x14ac:dyDescent="0.15">
      <c r="A1373" s="36"/>
      <c r="B1373" s="14"/>
      <c r="C1373" s="6"/>
      <c r="D1373" s="12"/>
      <c r="E1373" s="13"/>
      <c r="F1373" s="13"/>
      <c r="G1373" s="13"/>
      <c r="H1373" s="13"/>
      <c r="I1373" s="12"/>
      <c r="J1373" s="30"/>
      <c r="K1373" s="2"/>
      <c r="L1373" s="15"/>
      <c r="M1373" s="11"/>
      <c r="N1373" s="11"/>
      <c r="O1373" s="15"/>
      <c r="P1373" s="13"/>
      <c r="Q1373" s="19"/>
      <c r="R1373" s="13"/>
      <c r="S1373" s="4"/>
      <c r="T1373" s="30"/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</row>
    <row r="1374" spans="1:130" x14ac:dyDescent="0.15">
      <c r="A1374" s="36"/>
      <c r="B1374" s="14"/>
      <c r="C1374" s="6"/>
      <c r="D1374" s="12"/>
      <c r="E1374" s="13"/>
      <c r="F1374" s="13"/>
      <c r="G1374" s="13"/>
      <c r="H1374" s="13"/>
      <c r="I1374" s="12"/>
      <c r="J1374" s="30"/>
      <c r="K1374" s="2"/>
      <c r="L1374" s="15"/>
      <c r="M1374" s="11"/>
      <c r="N1374" s="11"/>
      <c r="O1374" s="15"/>
      <c r="P1374" s="13"/>
      <c r="Q1374" s="19"/>
      <c r="R1374" s="13"/>
      <c r="S1374" s="4"/>
      <c r="T1374" s="30"/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</row>
    <row r="1375" spans="1:130" x14ac:dyDescent="0.15">
      <c r="A1375" s="36"/>
      <c r="B1375" s="14"/>
      <c r="C1375" s="6"/>
      <c r="D1375" s="12"/>
      <c r="E1375" s="13"/>
      <c r="F1375" s="13"/>
      <c r="G1375" s="13"/>
      <c r="H1375" s="13"/>
      <c r="I1375" s="12"/>
      <c r="J1375" s="30"/>
      <c r="K1375" s="2"/>
      <c r="L1375" s="15"/>
      <c r="M1375" s="11"/>
      <c r="N1375" s="11"/>
      <c r="O1375" s="15"/>
      <c r="P1375" s="13"/>
      <c r="Q1375" s="19"/>
      <c r="R1375" s="13"/>
      <c r="S1375" s="4"/>
      <c r="T1375" s="30"/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</row>
    <row r="1376" spans="1:130" x14ac:dyDescent="0.15">
      <c r="A1376" s="36"/>
      <c r="B1376" s="14"/>
      <c r="C1376" s="6"/>
      <c r="D1376" s="12"/>
      <c r="E1376" s="13"/>
      <c r="F1376" s="13"/>
      <c r="G1376" s="13"/>
      <c r="H1376" s="13"/>
      <c r="I1376" s="12"/>
      <c r="J1376" s="30"/>
      <c r="K1376" s="2"/>
      <c r="L1376" s="15"/>
      <c r="M1376" s="11"/>
      <c r="N1376" s="11"/>
      <c r="O1376" s="15"/>
      <c r="P1376" s="13"/>
      <c r="Q1376" s="19"/>
      <c r="R1376" s="13"/>
      <c r="S1376" s="4"/>
      <c r="T1376" s="30"/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</row>
    <row r="1377" spans="1:130" x14ac:dyDescent="0.15">
      <c r="A1377" s="36"/>
      <c r="B1377" s="14"/>
      <c r="C1377" s="6"/>
      <c r="D1377" s="12"/>
      <c r="E1377" s="13"/>
      <c r="F1377" s="13"/>
      <c r="G1377" s="13"/>
      <c r="H1377" s="13"/>
      <c r="I1377" s="12"/>
      <c r="J1377" s="30"/>
      <c r="K1377" s="2"/>
      <c r="L1377" s="15"/>
      <c r="M1377" s="11"/>
      <c r="N1377" s="11"/>
      <c r="O1377" s="15"/>
      <c r="P1377" s="13"/>
      <c r="Q1377" s="19"/>
      <c r="R1377" s="13"/>
      <c r="S1377" s="4"/>
      <c r="T1377" s="30"/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</row>
    <row r="1378" spans="1:130" x14ac:dyDescent="0.15">
      <c r="A1378" s="36"/>
      <c r="B1378" s="14"/>
      <c r="C1378" s="6"/>
      <c r="D1378" s="12"/>
      <c r="E1378" s="13"/>
      <c r="F1378" s="13"/>
      <c r="G1378" s="13"/>
      <c r="H1378" s="13"/>
      <c r="I1378" s="12"/>
      <c r="J1378" s="30"/>
      <c r="K1378" s="2"/>
      <c r="L1378" s="15"/>
      <c r="M1378" s="11"/>
      <c r="N1378" s="11"/>
      <c r="O1378" s="15"/>
      <c r="P1378" s="13"/>
      <c r="Q1378" s="19"/>
      <c r="R1378" s="13"/>
      <c r="S1378" s="4"/>
      <c r="T1378" s="30"/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</row>
    <row r="1379" spans="1:130" x14ac:dyDescent="0.15">
      <c r="A1379" s="36"/>
      <c r="B1379" s="14"/>
      <c r="C1379" s="6"/>
      <c r="D1379" s="12"/>
      <c r="E1379" s="13"/>
      <c r="F1379" s="13"/>
      <c r="G1379" s="13"/>
      <c r="H1379" s="13"/>
      <c r="I1379" s="12"/>
      <c r="J1379" s="30"/>
      <c r="K1379" s="2"/>
      <c r="L1379" s="15"/>
      <c r="M1379" s="11"/>
      <c r="N1379" s="11"/>
      <c r="O1379" s="15"/>
      <c r="P1379" s="13"/>
      <c r="Q1379" s="19"/>
      <c r="R1379" s="13"/>
      <c r="S1379" s="4"/>
      <c r="T1379" s="30"/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</row>
    <row r="1380" spans="1:130" x14ac:dyDescent="0.15">
      <c r="A1380" s="36"/>
      <c r="B1380" s="14"/>
      <c r="C1380" s="6"/>
      <c r="D1380" s="12"/>
      <c r="E1380" s="13"/>
      <c r="F1380" s="13"/>
      <c r="G1380" s="13"/>
      <c r="H1380" s="13"/>
      <c r="I1380" s="12"/>
      <c r="J1380" s="30"/>
      <c r="K1380" s="2"/>
      <c r="L1380" s="15"/>
      <c r="M1380" s="11"/>
      <c r="N1380" s="11"/>
      <c r="O1380" s="15"/>
      <c r="P1380" s="13"/>
      <c r="Q1380" s="19"/>
      <c r="R1380" s="13"/>
      <c r="S1380" s="4"/>
      <c r="T1380" s="30"/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</row>
    <row r="1381" spans="1:130" x14ac:dyDescent="0.15">
      <c r="A1381" s="36"/>
      <c r="B1381" s="14"/>
      <c r="C1381" s="6"/>
      <c r="D1381" s="12"/>
      <c r="E1381" s="13"/>
      <c r="F1381" s="13"/>
      <c r="G1381" s="13"/>
      <c r="H1381" s="13"/>
      <c r="I1381" s="12"/>
      <c r="J1381" s="30"/>
      <c r="K1381" s="2"/>
      <c r="L1381" s="15"/>
      <c r="M1381" s="11"/>
      <c r="N1381" s="11"/>
      <c r="O1381" s="15"/>
      <c r="P1381" s="13"/>
      <c r="Q1381" s="19"/>
      <c r="R1381" s="13"/>
      <c r="S1381" s="4"/>
      <c r="T1381" s="30"/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</row>
    <row r="1382" spans="1:130" x14ac:dyDescent="0.15">
      <c r="A1382" s="36"/>
      <c r="B1382" s="14"/>
      <c r="C1382" s="6"/>
      <c r="D1382" s="12"/>
      <c r="E1382" s="13"/>
      <c r="F1382" s="13"/>
      <c r="G1382" s="13"/>
      <c r="H1382" s="13"/>
      <c r="I1382" s="12"/>
      <c r="J1382" s="30"/>
      <c r="K1382" s="2"/>
      <c r="L1382" s="15"/>
      <c r="M1382" s="11"/>
      <c r="N1382" s="11"/>
      <c r="O1382" s="15"/>
      <c r="P1382" s="13"/>
      <c r="Q1382" s="19"/>
      <c r="R1382" s="13"/>
      <c r="S1382" s="4"/>
      <c r="T1382" s="30"/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</row>
    <row r="1383" spans="1:130" x14ac:dyDescent="0.15">
      <c r="A1383" s="36"/>
      <c r="B1383" s="14"/>
      <c r="C1383" s="6"/>
      <c r="D1383" s="12"/>
      <c r="E1383" s="13"/>
      <c r="F1383" s="13"/>
      <c r="G1383" s="13"/>
      <c r="H1383" s="13"/>
      <c r="I1383" s="12"/>
      <c r="J1383" s="30"/>
      <c r="K1383" s="2"/>
      <c r="L1383" s="15"/>
      <c r="M1383" s="11"/>
      <c r="N1383" s="11"/>
      <c r="O1383" s="15"/>
      <c r="P1383" s="13"/>
      <c r="Q1383" s="19"/>
      <c r="R1383" s="13"/>
      <c r="S1383" s="4"/>
      <c r="T1383" s="30"/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</row>
    <row r="1384" spans="1:130" x14ac:dyDescent="0.15">
      <c r="A1384" s="36"/>
      <c r="B1384" s="14"/>
      <c r="C1384" s="6"/>
      <c r="D1384" s="12"/>
      <c r="E1384" s="13"/>
      <c r="F1384" s="13"/>
      <c r="G1384" s="13"/>
      <c r="H1384" s="13"/>
      <c r="I1384" s="12"/>
      <c r="J1384" s="30"/>
      <c r="K1384" s="2"/>
      <c r="L1384" s="15"/>
      <c r="M1384" s="11"/>
      <c r="N1384" s="11"/>
      <c r="O1384" s="15"/>
      <c r="P1384" s="13"/>
      <c r="Q1384" s="19"/>
      <c r="R1384" s="13"/>
      <c r="S1384" s="4"/>
      <c r="T1384" s="30"/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</row>
    <row r="1385" spans="1:130" x14ac:dyDescent="0.15">
      <c r="A1385" s="36"/>
      <c r="B1385" s="14"/>
      <c r="C1385" s="6"/>
      <c r="D1385" s="12"/>
      <c r="E1385" s="13"/>
      <c r="F1385" s="13"/>
      <c r="G1385" s="13"/>
      <c r="H1385" s="13"/>
      <c r="I1385" s="12"/>
      <c r="J1385" s="30"/>
      <c r="K1385" s="2"/>
      <c r="L1385" s="15"/>
      <c r="M1385" s="11"/>
      <c r="N1385" s="11"/>
      <c r="O1385" s="15"/>
      <c r="P1385" s="13"/>
      <c r="Q1385" s="19"/>
      <c r="R1385" s="13"/>
      <c r="S1385" s="4"/>
      <c r="T1385" s="30"/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</row>
    <row r="1386" spans="1:130" x14ac:dyDescent="0.15">
      <c r="A1386" s="36"/>
      <c r="B1386" s="14"/>
      <c r="C1386" s="6"/>
      <c r="D1386" s="12"/>
      <c r="E1386" s="13"/>
      <c r="F1386" s="13"/>
      <c r="G1386" s="13"/>
      <c r="H1386" s="13"/>
      <c r="I1386" s="12"/>
      <c r="J1386" s="30"/>
      <c r="K1386" s="2"/>
      <c r="L1386" s="15"/>
      <c r="M1386" s="11"/>
      <c r="N1386" s="11"/>
      <c r="O1386" s="15"/>
      <c r="P1386" s="13"/>
      <c r="Q1386" s="19"/>
      <c r="R1386" s="13"/>
      <c r="S1386" s="4"/>
      <c r="T1386" s="30"/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</row>
    <row r="1387" spans="1:130" x14ac:dyDescent="0.15">
      <c r="A1387" s="36"/>
      <c r="B1387" s="14"/>
      <c r="C1387" s="6"/>
      <c r="D1387" s="12"/>
      <c r="E1387" s="13"/>
      <c r="F1387" s="13"/>
      <c r="G1387" s="13"/>
      <c r="H1387" s="13"/>
      <c r="I1387" s="12"/>
      <c r="J1387" s="30"/>
      <c r="K1387" s="2"/>
      <c r="L1387" s="15"/>
      <c r="M1387" s="11"/>
      <c r="N1387" s="11"/>
      <c r="O1387" s="15"/>
      <c r="P1387" s="13"/>
      <c r="Q1387" s="19"/>
      <c r="R1387" s="13"/>
      <c r="S1387" s="4"/>
      <c r="T1387" s="30"/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</row>
    <row r="1388" spans="1:130" x14ac:dyDescent="0.15">
      <c r="A1388" s="36"/>
      <c r="B1388" s="14"/>
      <c r="C1388" s="6"/>
      <c r="D1388" s="12"/>
      <c r="E1388" s="13"/>
      <c r="F1388" s="13"/>
      <c r="G1388" s="13"/>
      <c r="H1388" s="13"/>
      <c r="I1388" s="12"/>
      <c r="J1388" s="30"/>
      <c r="K1388" s="2"/>
      <c r="L1388" s="15"/>
      <c r="M1388" s="11"/>
      <c r="N1388" s="11"/>
      <c r="O1388" s="15"/>
      <c r="P1388" s="13"/>
      <c r="Q1388" s="19"/>
      <c r="R1388" s="13"/>
      <c r="S1388" s="4"/>
      <c r="T1388" s="30"/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</row>
    <row r="1389" spans="1:130" x14ac:dyDescent="0.15">
      <c r="A1389" s="36"/>
      <c r="B1389" s="14"/>
      <c r="C1389" s="6"/>
      <c r="D1389" s="12"/>
      <c r="E1389" s="13"/>
      <c r="F1389" s="13"/>
      <c r="G1389" s="13"/>
      <c r="H1389" s="13"/>
      <c r="I1389" s="12"/>
      <c r="J1389" s="30"/>
      <c r="K1389" s="2"/>
      <c r="L1389" s="15"/>
      <c r="M1389" s="11"/>
      <c r="N1389" s="11"/>
      <c r="O1389" s="15"/>
      <c r="P1389" s="13"/>
      <c r="Q1389" s="19"/>
      <c r="R1389" s="13"/>
      <c r="S1389" s="4"/>
      <c r="T1389" s="30"/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</row>
    <row r="1390" spans="1:130" x14ac:dyDescent="0.15">
      <c r="A1390" s="36"/>
      <c r="B1390" s="14"/>
      <c r="C1390" s="6"/>
      <c r="D1390" s="12"/>
      <c r="E1390" s="13"/>
      <c r="F1390" s="13"/>
      <c r="G1390" s="13"/>
      <c r="H1390" s="13"/>
      <c r="I1390" s="12"/>
      <c r="J1390" s="30"/>
      <c r="K1390" s="2"/>
      <c r="L1390" s="15"/>
      <c r="M1390" s="11"/>
      <c r="N1390" s="11"/>
      <c r="O1390" s="15"/>
      <c r="P1390" s="13"/>
      <c r="Q1390" s="19"/>
      <c r="R1390" s="13"/>
      <c r="S1390" s="4"/>
      <c r="T1390" s="30"/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</row>
    <row r="1391" spans="1:130" x14ac:dyDescent="0.15">
      <c r="A1391" s="36"/>
      <c r="B1391" s="14"/>
      <c r="C1391" s="6"/>
      <c r="D1391" s="12"/>
      <c r="E1391" s="13"/>
      <c r="F1391" s="13"/>
      <c r="G1391" s="13"/>
      <c r="H1391" s="13"/>
      <c r="I1391" s="12"/>
      <c r="J1391" s="30"/>
      <c r="K1391" s="2"/>
      <c r="L1391" s="15"/>
      <c r="M1391" s="11"/>
      <c r="N1391" s="11"/>
      <c r="O1391" s="15"/>
      <c r="P1391" s="13"/>
      <c r="Q1391" s="19"/>
      <c r="R1391" s="13"/>
      <c r="S1391" s="4"/>
      <c r="T1391" s="30"/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</row>
    <row r="1392" spans="1:130" x14ac:dyDescent="0.15">
      <c r="A1392" s="36"/>
      <c r="B1392" s="14"/>
      <c r="C1392" s="6"/>
      <c r="D1392" s="12"/>
      <c r="E1392" s="13"/>
      <c r="F1392" s="13"/>
      <c r="G1392" s="13"/>
      <c r="H1392" s="13"/>
      <c r="I1392" s="12"/>
      <c r="J1392" s="30"/>
      <c r="K1392" s="2"/>
      <c r="L1392" s="15"/>
      <c r="M1392" s="11"/>
      <c r="N1392" s="11"/>
      <c r="O1392" s="15"/>
      <c r="P1392" s="13"/>
      <c r="Q1392" s="19"/>
      <c r="R1392" s="13"/>
      <c r="S1392" s="4"/>
      <c r="T1392" s="30"/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</row>
    <row r="1393" spans="1:130" x14ac:dyDescent="0.15">
      <c r="A1393" s="36"/>
      <c r="B1393" s="14"/>
      <c r="C1393" s="6"/>
      <c r="D1393" s="12"/>
      <c r="E1393" s="13"/>
      <c r="F1393" s="13"/>
      <c r="G1393" s="13"/>
      <c r="H1393" s="13"/>
      <c r="I1393" s="12"/>
      <c r="J1393" s="30"/>
      <c r="K1393" s="2"/>
      <c r="L1393" s="15"/>
      <c r="M1393" s="11"/>
      <c r="N1393" s="11"/>
      <c r="O1393" s="15"/>
      <c r="P1393" s="13"/>
      <c r="Q1393" s="19"/>
      <c r="R1393" s="13"/>
      <c r="S1393" s="4"/>
      <c r="T1393" s="30"/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</row>
    <row r="1394" spans="1:130" x14ac:dyDescent="0.15">
      <c r="A1394" s="36"/>
      <c r="B1394" s="14"/>
      <c r="C1394" s="6"/>
      <c r="D1394" s="12"/>
      <c r="E1394" s="13"/>
      <c r="F1394" s="13"/>
      <c r="G1394" s="13"/>
      <c r="H1394" s="13"/>
      <c r="I1394" s="12"/>
      <c r="J1394" s="30"/>
      <c r="K1394" s="2"/>
      <c r="L1394" s="15"/>
      <c r="M1394" s="11"/>
      <c r="N1394" s="11"/>
      <c r="O1394" s="15"/>
      <c r="P1394" s="13"/>
      <c r="Q1394" s="19"/>
      <c r="R1394" s="13"/>
      <c r="S1394" s="4"/>
      <c r="T1394" s="30"/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</row>
    <row r="1395" spans="1:130" x14ac:dyDescent="0.15">
      <c r="A1395" s="36"/>
      <c r="B1395" s="14"/>
      <c r="C1395" s="6"/>
      <c r="D1395" s="12"/>
      <c r="E1395" s="13"/>
      <c r="F1395" s="13"/>
      <c r="G1395" s="13"/>
      <c r="H1395" s="13"/>
      <c r="I1395" s="12"/>
      <c r="J1395" s="30"/>
      <c r="K1395" s="2"/>
      <c r="L1395" s="15"/>
      <c r="M1395" s="11"/>
      <c r="N1395" s="11"/>
      <c r="O1395" s="15"/>
      <c r="P1395" s="13"/>
      <c r="Q1395" s="19"/>
      <c r="R1395" s="13"/>
      <c r="S1395" s="4"/>
      <c r="T1395" s="30"/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</row>
    <row r="1396" spans="1:130" x14ac:dyDescent="0.15">
      <c r="A1396" s="36"/>
      <c r="B1396" s="14"/>
      <c r="C1396" s="6"/>
      <c r="D1396" s="12"/>
      <c r="E1396" s="13"/>
      <c r="F1396" s="13"/>
      <c r="G1396" s="13"/>
      <c r="H1396" s="13"/>
      <c r="I1396" s="12"/>
      <c r="J1396" s="30"/>
      <c r="K1396" s="2"/>
      <c r="L1396" s="15"/>
      <c r="M1396" s="11"/>
      <c r="N1396" s="11"/>
      <c r="O1396" s="15"/>
      <c r="P1396" s="13"/>
      <c r="Q1396" s="19"/>
      <c r="R1396" s="13"/>
      <c r="S1396" s="4"/>
      <c r="T1396" s="30"/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</row>
    <row r="1397" spans="1:130" x14ac:dyDescent="0.15">
      <c r="A1397" s="36"/>
      <c r="B1397" s="14"/>
      <c r="C1397" s="6"/>
      <c r="D1397" s="12"/>
      <c r="E1397" s="13"/>
      <c r="F1397" s="13"/>
      <c r="G1397" s="13"/>
      <c r="H1397" s="13"/>
      <c r="I1397" s="12"/>
      <c r="J1397" s="30"/>
      <c r="K1397" s="2"/>
      <c r="L1397" s="15"/>
      <c r="M1397" s="11"/>
      <c r="N1397" s="11"/>
      <c r="O1397" s="15"/>
      <c r="P1397" s="13"/>
      <c r="Q1397" s="19"/>
      <c r="R1397" s="13"/>
      <c r="S1397" s="4"/>
      <c r="T1397" s="30"/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</row>
    <row r="1398" spans="1:130" x14ac:dyDescent="0.15">
      <c r="A1398" s="36"/>
      <c r="B1398" s="14"/>
      <c r="C1398" s="6"/>
      <c r="D1398" s="12"/>
      <c r="E1398" s="13"/>
      <c r="F1398" s="13"/>
      <c r="G1398" s="13"/>
      <c r="H1398" s="13"/>
      <c r="I1398" s="12"/>
      <c r="J1398" s="30"/>
      <c r="K1398" s="2"/>
      <c r="L1398" s="15"/>
      <c r="M1398" s="11"/>
      <c r="N1398" s="11"/>
      <c r="O1398" s="15"/>
      <c r="P1398" s="13"/>
      <c r="Q1398" s="19"/>
      <c r="R1398" s="13"/>
      <c r="S1398" s="4"/>
      <c r="T1398" s="30"/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</row>
    <row r="1399" spans="1:130" x14ac:dyDescent="0.15">
      <c r="A1399" s="36"/>
      <c r="B1399" s="14"/>
      <c r="C1399" s="6"/>
      <c r="D1399" s="12"/>
      <c r="E1399" s="13"/>
      <c r="F1399" s="13"/>
      <c r="G1399" s="13"/>
      <c r="H1399" s="13"/>
      <c r="I1399" s="12"/>
      <c r="J1399" s="30"/>
      <c r="K1399" s="2"/>
      <c r="L1399" s="15"/>
      <c r="M1399" s="11"/>
      <c r="N1399" s="11"/>
      <c r="O1399" s="15"/>
      <c r="P1399" s="13"/>
      <c r="Q1399" s="19"/>
      <c r="R1399" s="13"/>
      <c r="S1399" s="4"/>
      <c r="T1399" s="30"/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</row>
    <row r="1400" spans="1:130" x14ac:dyDescent="0.15">
      <c r="A1400" s="36"/>
      <c r="B1400" s="14"/>
      <c r="C1400" s="6"/>
      <c r="D1400" s="12"/>
      <c r="E1400" s="13"/>
      <c r="F1400" s="13"/>
      <c r="G1400" s="13"/>
      <c r="H1400" s="13"/>
      <c r="I1400" s="12"/>
      <c r="J1400" s="30"/>
      <c r="K1400" s="2"/>
      <c r="L1400" s="15"/>
      <c r="M1400" s="11"/>
      <c r="N1400" s="11"/>
      <c r="O1400" s="15"/>
      <c r="P1400" s="13"/>
      <c r="Q1400" s="19"/>
      <c r="R1400" s="13"/>
      <c r="S1400" s="4"/>
      <c r="T1400" s="30"/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</row>
    <row r="1401" spans="1:130" x14ac:dyDescent="0.15">
      <c r="A1401" s="36"/>
      <c r="B1401" s="14"/>
      <c r="C1401" s="6"/>
      <c r="D1401" s="12"/>
      <c r="E1401" s="13"/>
      <c r="F1401" s="13"/>
      <c r="G1401" s="13"/>
      <c r="H1401" s="13"/>
      <c r="I1401" s="12"/>
      <c r="J1401" s="30"/>
      <c r="K1401" s="2"/>
      <c r="L1401" s="15"/>
      <c r="M1401" s="11"/>
      <c r="N1401" s="11"/>
      <c r="O1401" s="15"/>
      <c r="P1401" s="13"/>
      <c r="Q1401" s="19"/>
      <c r="R1401" s="13"/>
      <c r="S1401" s="4"/>
      <c r="T1401" s="30"/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</row>
    <row r="1402" spans="1:130" x14ac:dyDescent="0.15">
      <c r="A1402" s="36"/>
      <c r="B1402" s="14"/>
      <c r="C1402" s="6"/>
      <c r="D1402" s="12"/>
      <c r="E1402" s="13"/>
      <c r="F1402" s="13"/>
      <c r="G1402" s="13"/>
      <c r="H1402" s="13"/>
      <c r="I1402" s="12"/>
      <c r="J1402" s="30"/>
      <c r="K1402" s="2"/>
      <c r="L1402" s="15"/>
      <c r="M1402" s="11"/>
      <c r="N1402" s="11"/>
      <c r="O1402" s="15"/>
      <c r="P1402" s="13"/>
      <c r="Q1402" s="19"/>
      <c r="R1402" s="13"/>
      <c r="S1402" s="4"/>
      <c r="T1402" s="30"/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</row>
    <row r="1403" spans="1:130" x14ac:dyDescent="0.15">
      <c r="A1403" s="36"/>
      <c r="B1403" s="14"/>
      <c r="C1403" s="6"/>
      <c r="D1403" s="12"/>
      <c r="E1403" s="13"/>
      <c r="F1403" s="13"/>
      <c r="G1403" s="13"/>
      <c r="H1403" s="13"/>
      <c r="I1403" s="12"/>
      <c r="J1403" s="30"/>
      <c r="K1403" s="2"/>
      <c r="L1403" s="15"/>
      <c r="M1403" s="11"/>
      <c r="N1403" s="11"/>
      <c r="O1403" s="15"/>
      <c r="P1403" s="13"/>
      <c r="Q1403" s="19"/>
      <c r="R1403" s="13"/>
      <c r="S1403" s="4"/>
      <c r="T1403" s="30"/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</row>
    <row r="1404" spans="1:130" x14ac:dyDescent="0.15">
      <c r="A1404" s="36"/>
      <c r="B1404" s="14"/>
      <c r="C1404" s="6"/>
      <c r="D1404" s="12"/>
      <c r="E1404" s="13"/>
      <c r="F1404" s="13"/>
      <c r="G1404" s="13"/>
      <c r="H1404" s="13"/>
      <c r="I1404" s="12"/>
      <c r="J1404" s="30"/>
      <c r="K1404" s="2"/>
      <c r="L1404" s="15"/>
      <c r="M1404" s="11"/>
      <c r="N1404" s="11"/>
      <c r="O1404" s="15"/>
      <c r="P1404" s="13"/>
      <c r="Q1404" s="19"/>
      <c r="R1404" s="13"/>
      <c r="S1404" s="4"/>
      <c r="T1404" s="30"/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</row>
    <row r="1405" spans="1:130" x14ac:dyDescent="0.15">
      <c r="A1405" s="36"/>
      <c r="B1405" s="14"/>
      <c r="C1405" s="6"/>
      <c r="D1405" s="12"/>
      <c r="E1405" s="13"/>
      <c r="F1405" s="13"/>
      <c r="G1405" s="13"/>
      <c r="H1405" s="13"/>
      <c r="I1405" s="12"/>
      <c r="J1405" s="30"/>
      <c r="K1405" s="2"/>
      <c r="L1405" s="15"/>
      <c r="M1405" s="11"/>
      <c r="N1405" s="11"/>
      <c r="O1405" s="15"/>
      <c r="P1405" s="13"/>
      <c r="Q1405" s="19"/>
      <c r="R1405" s="13"/>
      <c r="S1405" s="4"/>
      <c r="T1405" s="30"/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</row>
    <row r="1406" spans="1:130" x14ac:dyDescent="0.15">
      <c r="A1406" s="36"/>
      <c r="B1406" s="14"/>
      <c r="C1406" s="6"/>
      <c r="D1406" s="12"/>
      <c r="E1406" s="13"/>
      <c r="F1406" s="13"/>
      <c r="G1406" s="13"/>
      <c r="H1406" s="13"/>
      <c r="I1406" s="12"/>
      <c r="J1406" s="30"/>
      <c r="K1406" s="2"/>
      <c r="L1406" s="15"/>
      <c r="M1406" s="11"/>
      <c r="N1406" s="11"/>
      <c r="O1406" s="15"/>
      <c r="P1406" s="13"/>
      <c r="Q1406" s="19"/>
      <c r="R1406" s="13"/>
      <c r="S1406" s="4"/>
      <c r="T1406" s="30"/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</row>
    <row r="1407" spans="1:130" x14ac:dyDescent="0.15">
      <c r="A1407" s="36"/>
      <c r="B1407" s="14"/>
      <c r="C1407" s="6"/>
      <c r="D1407" s="12"/>
      <c r="E1407" s="13"/>
      <c r="F1407" s="13"/>
      <c r="G1407" s="13"/>
      <c r="H1407" s="13"/>
      <c r="I1407" s="12"/>
      <c r="J1407" s="30"/>
      <c r="K1407" s="2"/>
      <c r="L1407" s="15"/>
      <c r="M1407" s="11"/>
      <c r="N1407" s="11"/>
      <c r="O1407" s="15"/>
      <c r="P1407" s="13"/>
      <c r="Q1407" s="19"/>
      <c r="R1407" s="13"/>
      <c r="S1407" s="4"/>
      <c r="T1407" s="30"/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</row>
    <row r="1408" spans="1:130" x14ac:dyDescent="0.15">
      <c r="A1408" s="36"/>
      <c r="B1408" s="14"/>
      <c r="C1408" s="6"/>
      <c r="D1408" s="12"/>
      <c r="E1408" s="13"/>
      <c r="F1408" s="13"/>
      <c r="G1408" s="13"/>
      <c r="H1408" s="13"/>
      <c r="I1408" s="12"/>
      <c r="J1408" s="30"/>
      <c r="K1408" s="2"/>
      <c r="L1408" s="15"/>
      <c r="M1408" s="11"/>
      <c r="N1408" s="11"/>
      <c r="O1408" s="15"/>
      <c r="P1408" s="13"/>
      <c r="Q1408" s="19"/>
      <c r="R1408" s="13"/>
      <c r="S1408" s="4"/>
      <c r="T1408" s="30"/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</row>
    <row r="1409" spans="1:130" x14ac:dyDescent="0.15">
      <c r="A1409" s="36"/>
      <c r="B1409" s="14"/>
      <c r="C1409" s="6"/>
      <c r="D1409" s="12"/>
      <c r="E1409" s="13"/>
      <c r="F1409" s="13"/>
      <c r="G1409" s="13"/>
      <c r="H1409" s="13"/>
      <c r="I1409" s="12"/>
      <c r="J1409" s="30"/>
      <c r="K1409" s="2"/>
      <c r="L1409" s="15"/>
      <c r="M1409" s="11"/>
      <c r="N1409" s="11"/>
      <c r="O1409" s="15"/>
      <c r="P1409" s="13"/>
      <c r="Q1409" s="19"/>
      <c r="R1409" s="13"/>
      <c r="S1409" s="4"/>
      <c r="T1409" s="30"/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</row>
    <row r="1410" spans="1:130" x14ac:dyDescent="0.15">
      <c r="A1410" s="36"/>
      <c r="B1410" s="14"/>
      <c r="C1410" s="6"/>
      <c r="D1410" s="12"/>
      <c r="E1410" s="13"/>
      <c r="F1410" s="13"/>
      <c r="G1410" s="13"/>
      <c r="H1410" s="13"/>
      <c r="I1410" s="12"/>
      <c r="J1410" s="30"/>
      <c r="K1410" s="2"/>
      <c r="L1410" s="15"/>
      <c r="M1410" s="11"/>
      <c r="N1410" s="11"/>
      <c r="O1410" s="15"/>
      <c r="P1410" s="13"/>
      <c r="Q1410" s="19"/>
      <c r="R1410" s="13"/>
      <c r="S1410" s="4"/>
      <c r="T1410" s="30"/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</row>
    <row r="1411" spans="1:130" x14ac:dyDescent="0.15">
      <c r="A1411" s="36"/>
      <c r="B1411" s="14"/>
      <c r="C1411" s="6"/>
      <c r="D1411" s="12"/>
      <c r="E1411" s="13"/>
      <c r="F1411" s="13"/>
      <c r="G1411" s="13"/>
      <c r="H1411" s="13"/>
      <c r="I1411" s="12"/>
      <c r="J1411" s="30"/>
      <c r="K1411" s="2"/>
      <c r="L1411" s="15"/>
      <c r="M1411" s="11"/>
      <c r="N1411" s="11"/>
      <c r="O1411" s="15"/>
      <c r="P1411" s="13"/>
      <c r="Q1411" s="19"/>
      <c r="R1411" s="13"/>
      <c r="S1411" s="4"/>
      <c r="T1411" s="30"/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</row>
    <row r="1412" spans="1:130" x14ac:dyDescent="0.15">
      <c r="A1412" s="36"/>
      <c r="B1412" s="14"/>
      <c r="C1412" s="6"/>
      <c r="D1412" s="12"/>
      <c r="E1412" s="13"/>
      <c r="F1412" s="13"/>
      <c r="G1412" s="13"/>
      <c r="H1412" s="13"/>
      <c r="I1412" s="12"/>
      <c r="J1412" s="30"/>
      <c r="K1412" s="2"/>
      <c r="L1412" s="15"/>
      <c r="M1412" s="11"/>
      <c r="N1412" s="11"/>
      <c r="O1412" s="15"/>
      <c r="P1412" s="13"/>
      <c r="Q1412" s="19"/>
      <c r="R1412" s="13"/>
      <c r="S1412" s="4"/>
      <c r="T1412" s="30"/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</row>
    <row r="1413" spans="1:130" x14ac:dyDescent="0.15">
      <c r="A1413" s="36"/>
      <c r="B1413" s="14"/>
      <c r="C1413" s="6"/>
      <c r="D1413" s="12"/>
      <c r="E1413" s="13"/>
      <c r="F1413" s="13"/>
      <c r="G1413" s="13"/>
      <c r="H1413" s="13"/>
      <c r="I1413" s="12"/>
      <c r="J1413" s="30"/>
      <c r="K1413" s="2"/>
      <c r="L1413" s="15"/>
      <c r="M1413" s="11"/>
      <c r="N1413" s="11"/>
      <c r="O1413" s="15"/>
      <c r="P1413" s="13"/>
      <c r="Q1413" s="19"/>
      <c r="R1413" s="13"/>
      <c r="S1413" s="4"/>
      <c r="T1413" s="30"/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</row>
    <row r="1414" spans="1:130" x14ac:dyDescent="0.15">
      <c r="A1414" s="36"/>
      <c r="B1414" s="14"/>
      <c r="C1414" s="6"/>
      <c r="D1414" s="12"/>
      <c r="E1414" s="13"/>
      <c r="F1414" s="13"/>
      <c r="G1414" s="13"/>
      <c r="H1414" s="13"/>
      <c r="I1414" s="12"/>
      <c r="J1414" s="30"/>
      <c r="K1414" s="2"/>
      <c r="L1414" s="15"/>
      <c r="M1414" s="11"/>
      <c r="N1414" s="11"/>
      <c r="O1414" s="15"/>
      <c r="P1414" s="13"/>
      <c r="Q1414" s="19"/>
      <c r="R1414" s="13"/>
      <c r="S1414" s="4"/>
      <c r="T1414" s="30"/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</row>
    <row r="1415" spans="1:130" x14ac:dyDescent="0.15">
      <c r="A1415" s="36"/>
      <c r="B1415" s="14"/>
      <c r="C1415" s="6"/>
      <c r="D1415" s="12"/>
      <c r="E1415" s="13"/>
      <c r="F1415" s="13"/>
      <c r="G1415" s="13"/>
      <c r="H1415" s="13"/>
      <c r="I1415" s="12"/>
      <c r="J1415" s="30"/>
      <c r="K1415" s="2"/>
      <c r="L1415" s="15"/>
      <c r="M1415" s="11"/>
      <c r="N1415" s="11"/>
      <c r="O1415" s="15"/>
      <c r="P1415" s="13"/>
      <c r="Q1415" s="19"/>
      <c r="R1415" s="13"/>
      <c r="S1415" s="4"/>
      <c r="T1415" s="30"/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</row>
    <row r="1416" spans="1:130" x14ac:dyDescent="0.15">
      <c r="A1416" s="36"/>
      <c r="B1416" s="14"/>
      <c r="C1416" s="6"/>
      <c r="D1416" s="12"/>
      <c r="E1416" s="13"/>
      <c r="F1416" s="13"/>
      <c r="G1416" s="13"/>
      <c r="H1416" s="13"/>
      <c r="I1416" s="12"/>
      <c r="J1416" s="30"/>
      <c r="K1416" s="2"/>
      <c r="L1416" s="15"/>
      <c r="M1416" s="11"/>
      <c r="N1416" s="11"/>
      <c r="O1416" s="15"/>
      <c r="P1416" s="13"/>
      <c r="Q1416" s="19"/>
      <c r="R1416" s="13"/>
      <c r="S1416" s="4"/>
      <c r="T1416" s="30"/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</row>
    <row r="1417" spans="1:130" x14ac:dyDescent="0.15">
      <c r="A1417" s="36"/>
      <c r="B1417" s="14"/>
      <c r="C1417" s="6"/>
      <c r="D1417" s="12"/>
      <c r="E1417" s="13"/>
      <c r="F1417" s="13"/>
      <c r="G1417" s="13"/>
      <c r="H1417" s="13"/>
      <c r="I1417" s="12"/>
      <c r="J1417" s="30"/>
      <c r="K1417" s="2"/>
      <c r="L1417" s="15"/>
      <c r="M1417" s="11"/>
      <c r="N1417" s="11"/>
      <c r="O1417" s="15"/>
      <c r="P1417" s="13"/>
      <c r="Q1417" s="19"/>
      <c r="R1417" s="13"/>
      <c r="S1417" s="4"/>
      <c r="T1417" s="30"/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</row>
    <row r="1418" spans="1:130" x14ac:dyDescent="0.15">
      <c r="A1418" s="36"/>
      <c r="B1418" s="14"/>
      <c r="C1418" s="6"/>
      <c r="D1418" s="12"/>
      <c r="E1418" s="13"/>
      <c r="F1418" s="13"/>
      <c r="G1418" s="13"/>
      <c r="H1418" s="13"/>
      <c r="I1418" s="12"/>
      <c r="J1418" s="30"/>
      <c r="K1418" s="2"/>
      <c r="L1418" s="15"/>
      <c r="M1418" s="11"/>
      <c r="N1418" s="11"/>
      <c r="O1418" s="15"/>
      <c r="P1418" s="13"/>
      <c r="Q1418" s="19"/>
      <c r="R1418" s="13"/>
      <c r="S1418" s="4"/>
      <c r="T1418" s="30"/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</row>
    <row r="1419" spans="1:130" x14ac:dyDescent="0.15">
      <c r="A1419" s="36"/>
      <c r="B1419" s="14"/>
      <c r="C1419" s="6"/>
      <c r="D1419" s="12"/>
      <c r="E1419" s="13"/>
      <c r="F1419" s="13"/>
      <c r="G1419" s="13"/>
      <c r="H1419" s="13"/>
      <c r="I1419" s="12"/>
      <c r="J1419" s="30"/>
      <c r="K1419" s="2"/>
      <c r="L1419" s="15"/>
      <c r="M1419" s="11"/>
      <c r="N1419" s="11"/>
      <c r="O1419" s="15"/>
      <c r="P1419" s="13"/>
      <c r="Q1419" s="19"/>
      <c r="R1419" s="13"/>
      <c r="S1419" s="4"/>
      <c r="T1419" s="30"/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</row>
    <row r="1420" spans="1:130" x14ac:dyDescent="0.15">
      <c r="A1420" s="36"/>
      <c r="B1420" s="14"/>
      <c r="C1420" s="6"/>
      <c r="D1420" s="12"/>
      <c r="E1420" s="13"/>
      <c r="F1420" s="13"/>
      <c r="G1420" s="13"/>
      <c r="H1420" s="13"/>
      <c r="I1420" s="12"/>
      <c r="J1420" s="30"/>
      <c r="K1420" s="2"/>
      <c r="L1420" s="15"/>
      <c r="M1420" s="11"/>
      <c r="N1420" s="11"/>
      <c r="O1420" s="15"/>
      <c r="P1420" s="13"/>
      <c r="Q1420" s="19"/>
      <c r="R1420" s="13"/>
      <c r="S1420" s="4"/>
      <c r="T1420" s="30"/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</row>
    <row r="1421" spans="1:130" x14ac:dyDescent="0.15">
      <c r="A1421" s="36"/>
      <c r="B1421" s="14"/>
      <c r="C1421" s="6"/>
      <c r="D1421" s="12"/>
      <c r="E1421" s="13"/>
      <c r="F1421" s="13"/>
      <c r="G1421" s="13"/>
      <c r="H1421" s="13"/>
      <c r="I1421" s="12"/>
      <c r="J1421" s="30"/>
      <c r="K1421" s="2"/>
      <c r="L1421" s="15"/>
      <c r="M1421" s="11"/>
      <c r="N1421" s="11"/>
      <c r="O1421" s="15"/>
      <c r="P1421" s="13"/>
      <c r="Q1421" s="19"/>
      <c r="R1421" s="13"/>
      <c r="S1421" s="4"/>
      <c r="T1421" s="30"/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</row>
    <row r="1422" spans="1:130" x14ac:dyDescent="0.15">
      <c r="A1422" s="36"/>
      <c r="B1422" s="14"/>
      <c r="C1422" s="6"/>
      <c r="D1422" s="12"/>
      <c r="E1422" s="13"/>
      <c r="F1422" s="13"/>
      <c r="G1422" s="13"/>
      <c r="H1422" s="13"/>
      <c r="I1422" s="12"/>
      <c r="J1422" s="30"/>
      <c r="K1422" s="2"/>
      <c r="L1422" s="15"/>
      <c r="M1422" s="11"/>
      <c r="N1422" s="11"/>
      <c r="O1422" s="15"/>
      <c r="P1422" s="13"/>
      <c r="Q1422" s="19"/>
      <c r="R1422" s="13"/>
      <c r="S1422" s="4"/>
      <c r="T1422" s="30"/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</row>
    <row r="1423" spans="1:130" x14ac:dyDescent="0.15">
      <c r="A1423" s="36"/>
      <c r="B1423" s="14"/>
      <c r="C1423" s="6"/>
      <c r="D1423" s="12"/>
      <c r="E1423" s="13"/>
      <c r="F1423" s="13"/>
      <c r="G1423" s="13"/>
      <c r="H1423" s="13"/>
      <c r="I1423" s="12"/>
      <c r="J1423" s="30"/>
      <c r="K1423" s="2"/>
      <c r="L1423" s="15"/>
      <c r="M1423" s="11"/>
      <c r="N1423" s="11"/>
      <c r="O1423" s="15"/>
      <c r="P1423" s="13"/>
      <c r="Q1423" s="19"/>
      <c r="R1423" s="13"/>
      <c r="S1423" s="4"/>
      <c r="T1423" s="30"/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</row>
    <row r="1424" spans="1:130" x14ac:dyDescent="0.15">
      <c r="A1424" s="36"/>
      <c r="B1424" s="14"/>
      <c r="C1424" s="6"/>
      <c r="D1424" s="12"/>
      <c r="E1424" s="13"/>
      <c r="F1424" s="13"/>
      <c r="G1424" s="13"/>
      <c r="H1424" s="13"/>
      <c r="I1424" s="12"/>
      <c r="J1424" s="30"/>
      <c r="K1424" s="2"/>
      <c r="L1424" s="15"/>
      <c r="M1424" s="11"/>
      <c r="N1424" s="11"/>
      <c r="O1424" s="15"/>
      <c r="P1424" s="13"/>
      <c r="Q1424" s="19"/>
      <c r="R1424" s="13"/>
      <c r="S1424" s="4"/>
      <c r="T1424" s="30"/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</row>
    <row r="1425" spans="1:130" x14ac:dyDescent="0.15">
      <c r="A1425" s="36"/>
      <c r="B1425" s="14"/>
      <c r="C1425" s="6"/>
      <c r="D1425" s="12"/>
      <c r="E1425" s="13"/>
      <c r="F1425" s="13"/>
      <c r="G1425" s="13"/>
      <c r="H1425" s="13"/>
      <c r="I1425" s="12"/>
      <c r="J1425" s="30"/>
      <c r="K1425" s="2"/>
      <c r="L1425" s="15"/>
      <c r="M1425" s="11"/>
      <c r="N1425" s="11"/>
      <c r="O1425" s="15"/>
      <c r="P1425" s="13"/>
      <c r="Q1425" s="19"/>
      <c r="R1425" s="13"/>
      <c r="S1425" s="4"/>
      <c r="T1425" s="30"/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</row>
    <row r="1426" spans="1:130" x14ac:dyDescent="0.15">
      <c r="A1426" s="36"/>
      <c r="B1426" s="14"/>
      <c r="C1426" s="6"/>
      <c r="D1426" s="12"/>
      <c r="E1426" s="13"/>
      <c r="F1426" s="13"/>
      <c r="G1426" s="13"/>
      <c r="H1426" s="13"/>
      <c r="I1426" s="12"/>
      <c r="J1426" s="30"/>
      <c r="K1426" s="2"/>
      <c r="L1426" s="15"/>
      <c r="M1426" s="11"/>
      <c r="N1426" s="11"/>
      <c r="O1426" s="15"/>
      <c r="P1426" s="13"/>
      <c r="Q1426" s="19"/>
      <c r="R1426" s="13"/>
      <c r="S1426" s="4"/>
      <c r="T1426" s="30"/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</row>
    <row r="1427" spans="1:130" x14ac:dyDescent="0.15">
      <c r="A1427" s="36"/>
      <c r="B1427" s="14"/>
      <c r="C1427" s="6"/>
      <c r="D1427" s="12"/>
      <c r="E1427" s="13"/>
      <c r="F1427" s="13"/>
      <c r="G1427" s="13"/>
      <c r="H1427" s="13"/>
      <c r="I1427" s="12"/>
      <c r="J1427" s="30"/>
      <c r="K1427" s="2"/>
      <c r="L1427" s="15"/>
      <c r="M1427" s="11"/>
      <c r="N1427" s="11"/>
      <c r="O1427" s="15"/>
      <c r="P1427" s="13"/>
      <c r="Q1427" s="19"/>
      <c r="R1427" s="13"/>
      <c r="S1427" s="4"/>
      <c r="T1427" s="30"/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</row>
    <row r="1428" spans="1:130" x14ac:dyDescent="0.15">
      <c r="A1428" s="36"/>
      <c r="B1428" s="14"/>
      <c r="C1428" s="6"/>
      <c r="D1428" s="12"/>
      <c r="E1428" s="13"/>
      <c r="F1428" s="13"/>
      <c r="G1428" s="13"/>
      <c r="H1428" s="13"/>
      <c r="I1428" s="12"/>
      <c r="J1428" s="30"/>
      <c r="K1428" s="2"/>
      <c r="L1428" s="15"/>
      <c r="M1428" s="11"/>
      <c r="N1428" s="11"/>
      <c r="O1428" s="15"/>
      <c r="P1428" s="13"/>
      <c r="Q1428" s="19"/>
      <c r="R1428" s="13"/>
      <c r="S1428" s="4"/>
      <c r="T1428" s="30"/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</row>
    <row r="1429" spans="1:130" x14ac:dyDescent="0.15">
      <c r="A1429" s="36"/>
      <c r="B1429" s="14"/>
      <c r="C1429" s="6"/>
      <c r="D1429" s="12"/>
      <c r="E1429" s="13"/>
      <c r="F1429" s="13"/>
      <c r="G1429" s="13"/>
      <c r="H1429" s="13"/>
      <c r="I1429" s="12"/>
      <c r="J1429" s="30"/>
      <c r="K1429" s="2"/>
      <c r="L1429" s="15"/>
      <c r="M1429" s="11"/>
      <c r="N1429" s="11"/>
      <c r="O1429" s="15"/>
      <c r="P1429" s="13"/>
      <c r="Q1429" s="19"/>
      <c r="R1429" s="13"/>
      <c r="S1429" s="4"/>
      <c r="T1429" s="30"/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</row>
    <row r="1430" spans="1:130" x14ac:dyDescent="0.15">
      <c r="A1430" s="36"/>
      <c r="B1430" s="14"/>
      <c r="C1430" s="6"/>
      <c r="D1430" s="12"/>
      <c r="E1430" s="13"/>
      <c r="F1430" s="13"/>
      <c r="G1430" s="13"/>
      <c r="H1430" s="13"/>
      <c r="I1430" s="12"/>
      <c r="J1430" s="30"/>
      <c r="K1430" s="2"/>
      <c r="L1430" s="15"/>
      <c r="M1430" s="11"/>
      <c r="N1430" s="11"/>
      <c r="O1430" s="15"/>
      <c r="P1430" s="13"/>
      <c r="Q1430" s="19"/>
      <c r="R1430" s="13"/>
      <c r="S1430" s="4"/>
      <c r="T1430" s="30"/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</row>
    <row r="1431" spans="1:130" x14ac:dyDescent="0.15">
      <c r="A1431" s="36"/>
      <c r="B1431" s="14"/>
      <c r="C1431" s="6"/>
      <c r="D1431" s="12"/>
      <c r="E1431" s="13"/>
      <c r="F1431" s="13"/>
      <c r="G1431" s="13"/>
      <c r="H1431" s="13"/>
      <c r="I1431" s="12"/>
      <c r="J1431" s="30"/>
      <c r="K1431" s="2"/>
      <c r="L1431" s="15"/>
      <c r="M1431" s="11"/>
      <c r="N1431" s="11"/>
      <c r="O1431" s="15"/>
      <c r="P1431" s="13"/>
      <c r="Q1431" s="19"/>
      <c r="R1431" s="13"/>
      <c r="S1431" s="4"/>
      <c r="T1431" s="30"/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</row>
    <row r="1432" spans="1:130" x14ac:dyDescent="0.15">
      <c r="A1432" s="36"/>
      <c r="B1432" s="14"/>
      <c r="C1432" s="6"/>
      <c r="D1432" s="12"/>
      <c r="E1432" s="13"/>
      <c r="F1432" s="13"/>
      <c r="G1432" s="13"/>
      <c r="H1432" s="13"/>
      <c r="I1432" s="12"/>
      <c r="J1432" s="30"/>
      <c r="K1432" s="2"/>
      <c r="L1432" s="15"/>
      <c r="M1432" s="11"/>
      <c r="N1432" s="11"/>
      <c r="O1432" s="15"/>
      <c r="P1432" s="13"/>
      <c r="Q1432" s="19"/>
      <c r="R1432" s="13"/>
      <c r="S1432" s="4"/>
      <c r="T1432" s="30"/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</row>
    <row r="1433" spans="1:130" x14ac:dyDescent="0.15">
      <c r="A1433" s="36"/>
      <c r="B1433" s="14"/>
      <c r="C1433" s="6"/>
      <c r="D1433" s="12"/>
      <c r="E1433" s="13"/>
      <c r="F1433" s="13"/>
      <c r="G1433" s="13"/>
      <c r="H1433" s="13"/>
      <c r="I1433" s="12"/>
      <c r="J1433" s="30"/>
      <c r="K1433" s="2"/>
      <c r="L1433" s="15"/>
      <c r="M1433" s="11"/>
      <c r="N1433" s="11"/>
      <c r="O1433" s="15"/>
      <c r="P1433" s="13"/>
      <c r="Q1433" s="19"/>
      <c r="R1433" s="13"/>
      <c r="S1433" s="4"/>
      <c r="T1433" s="30"/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</row>
    <row r="1434" spans="1:130" x14ac:dyDescent="0.15">
      <c r="A1434" s="36"/>
      <c r="B1434" s="14"/>
      <c r="C1434" s="6"/>
      <c r="D1434" s="12"/>
      <c r="E1434" s="13"/>
      <c r="F1434" s="13"/>
      <c r="G1434" s="13"/>
      <c r="H1434" s="13"/>
      <c r="I1434" s="12"/>
      <c r="J1434" s="30"/>
      <c r="K1434" s="2"/>
      <c r="L1434" s="15"/>
      <c r="M1434" s="11"/>
      <c r="N1434" s="11"/>
      <c r="O1434" s="15"/>
      <c r="P1434" s="13"/>
      <c r="Q1434" s="19"/>
      <c r="R1434" s="13"/>
      <c r="S1434" s="4"/>
      <c r="T1434" s="30"/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</row>
    <row r="1435" spans="1:130" x14ac:dyDescent="0.15">
      <c r="A1435" s="36"/>
      <c r="B1435" s="14"/>
      <c r="C1435" s="6"/>
      <c r="D1435" s="12"/>
      <c r="E1435" s="13"/>
      <c r="F1435" s="13"/>
      <c r="G1435" s="13"/>
      <c r="H1435" s="13"/>
      <c r="I1435" s="12"/>
      <c r="J1435" s="30"/>
      <c r="K1435" s="2"/>
      <c r="L1435" s="15"/>
      <c r="M1435" s="11"/>
      <c r="N1435" s="11"/>
      <c r="O1435" s="15"/>
      <c r="P1435" s="13"/>
      <c r="Q1435" s="19"/>
      <c r="R1435" s="13"/>
      <c r="S1435" s="4"/>
      <c r="T1435" s="30"/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</row>
    <row r="1436" spans="1:130" x14ac:dyDescent="0.15">
      <c r="A1436" s="36"/>
      <c r="B1436" s="14"/>
      <c r="C1436" s="6"/>
      <c r="D1436" s="12"/>
      <c r="E1436" s="13"/>
      <c r="F1436" s="13"/>
      <c r="G1436" s="13"/>
      <c r="H1436" s="13"/>
      <c r="I1436" s="12"/>
      <c r="J1436" s="30"/>
      <c r="K1436" s="2"/>
      <c r="L1436" s="15"/>
      <c r="M1436" s="11"/>
      <c r="N1436" s="11"/>
      <c r="O1436" s="15"/>
      <c r="P1436" s="13"/>
      <c r="Q1436" s="19"/>
      <c r="R1436" s="13"/>
      <c r="S1436" s="4"/>
      <c r="T1436" s="30"/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</row>
    <row r="1437" spans="1:130" x14ac:dyDescent="0.15">
      <c r="A1437" s="36"/>
      <c r="B1437" s="14"/>
      <c r="C1437" s="6"/>
      <c r="D1437" s="12"/>
      <c r="E1437" s="13"/>
      <c r="F1437" s="13"/>
      <c r="G1437" s="13"/>
      <c r="H1437" s="13"/>
      <c r="I1437" s="12"/>
      <c r="J1437" s="30"/>
      <c r="K1437" s="2"/>
      <c r="L1437" s="15"/>
      <c r="M1437" s="11"/>
      <c r="N1437" s="11"/>
      <c r="O1437" s="15"/>
      <c r="P1437" s="13"/>
      <c r="Q1437" s="19"/>
      <c r="R1437" s="13"/>
      <c r="S1437" s="4"/>
      <c r="T1437" s="30"/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</row>
    <row r="1438" spans="1:130" x14ac:dyDescent="0.15">
      <c r="A1438" s="36"/>
      <c r="B1438" s="14"/>
      <c r="C1438" s="6"/>
      <c r="D1438" s="12"/>
      <c r="E1438" s="13"/>
      <c r="F1438" s="13"/>
      <c r="G1438" s="13"/>
      <c r="H1438" s="13"/>
      <c r="I1438" s="12"/>
      <c r="J1438" s="30"/>
      <c r="K1438" s="2"/>
      <c r="L1438" s="15"/>
      <c r="M1438" s="11"/>
      <c r="N1438" s="11"/>
      <c r="O1438" s="15"/>
      <c r="P1438" s="13"/>
      <c r="Q1438" s="19"/>
      <c r="R1438" s="13"/>
      <c r="S1438" s="4"/>
      <c r="T1438" s="30"/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</row>
    <row r="1439" spans="1:130" x14ac:dyDescent="0.15">
      <c r="A1439" s="36"/>
      <c r="B1439" s="14"/>
      <c r="C1439" s="6"/>
      <c r="D1439" s="12"/>
      <c r="E1439" s="13"/>
      <c r="F1439" s="13"/>
      <c r="G1439" s="13"/>
      <c r="H1439" s="13"/>
      <c r="I1439" s="12"/>
      <c r="J1439" s="30"/>
      <c r="K1439" s="2"/>
      <c r="L1439" s="15"/>
      <c r="M1439" s="11"/>
      <c r="N1439" s="11"/>
      <c r="O1439" s="15"/>
      <c r="P1439" s="13"/>
      <c r="Q1439" s="19"/>
      <c r="R1439" s="13"/>
      <c r="S1439" s="4"/>
      <c r="T1439" s="30"/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</row>
    <row r="1440" spans="1:130" x14ac:dyDescent="0.15">
      <c r="A1440" s="36"/>
      <c r="B1440" s="14"/>
      <c r="C1440" s="6"/>
      <c r="D1440" s="12"/>
      <c r="E1440" s="13"/>
      <c r="F1440" s="13"/>
      <c r="G1440" s="13"/>
      <c r="H1440" s="13"/>
      <c r="I1440" s="12"/>
      <c r="J1440" s="30"/>
      <c r="K1440" s="2"/>
      <c r="L1440" s="15"/>
      <c r="M1440" s="11"/>
      <c r="N1440" s="11"/>
      <c r="O1440" s="15"/>
      <c r="P1440" s="13"/>
      <c r="Q1440" s="19"/>
      <c r="R1440" s="13"/>
      <c r="S1440" s="4"/>
      <c r="T1440" s="30"/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</row>
    <row r="1441" spans="1:130" x14ac:dyDescent="0.15">
      <c r="A1441" s="36"/>
      <c r="B1441" s="14"/>
      <c r="C1441" s="6"/>
      <c r="D1441" s="12"/>
      <c r="E1441" s="13"/>
      <c r="F1441" s="13"/>
      <c r="G1441" s="13"/>
      <c r="H1441" s="13"/>
      <c r="I1441" s="12"/>
      <c r="J1441" s="30"/>
      <c r="K1441" s="2"/>
      <c r="L1441" s="15"/>
      <c r="M1441" s="11"/>
      <c r="N1441" s="11"/>
      <c r="O1441" s="15"/>
      <c r="P1441" s="13"/>
      <c r="Q1441" s="19"/>
      <c r="R1441" s="13"/>
      <c r="S1441" s="4"/>
      <c r="T1441" s="30"/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</row>
    <row r="1442" spans="1:130" x14ac:dyDescent="0.15">
      <c r="A1442" s="36"/>
      <c r="B1442" s="14"/>
      <c r="C1442" s="6"/>
      <c r="D1442" s="12"/>
      <c r="E1442" s="13"/>
      <c r="F1442" s="13"/>
      <c r="G1442" s="13"/>
      <c r="H1442" s="13"/>
      <c r="I1442" s="12"/>
      <c r="J1442" s="30"/>
      <c r="K1442" s="2"/>
      <c r="L1442" s="15"/>
      <c r="M1442" s="11"/>
      <c r="N1442" s="11"/>
      <c r="O1442" s="15"/>
      <c r="P1442" s="13"/>
      <c r="Q1442" s="19"/>
      <c r="R1442" s="13"/>
      <c r="S1442" s="4"/>
      <c r="T1442" s="30"/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</row>
    <row r="1443" spans="1:130" x14ac:dyDescent="0.15">
      <c r="A1443" s="36"/>
      <c r="B1443" s="14"/>
      <c r="C1443" s="6"/>
      <c r="D1443" s="12"/>
      <c r="E1443" s="13"/>
      <c r="F1443" s="13"/>
      <c r="G1443" s="13"/>
      <c r="H1443" s="13"/>
      <c r="I1443" s="12"/>
      <c r="J1443" s="30"/>
      <c r="K1443" s="2"/>
      <c r="L1443" s="15"/>
      <c r="M1443" s="11"/>
      <c r="N1443" s="11"/>
      <c r="O1443" s="15"/>
      <c r="P1443" s="13"/>
      <c r="Q1443" s="19"/>
      <c r="R1443" s="13"/>
      <c r="S1443" s="4"/>
      <c r="T1443" s="30"/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</row>
    <row r="1444" spans="1:130" x14ac:dyDescent="0.15">
      <c r="A1444" s="36"/>
      <c r="B1444" s="14"/>
      <c r="C1444" s="6"/>
      <c r="D1444" s="12"/>
      <c r="E1444" s="13"/>
      <c r="F1444" s="13"/>
      <c r="G1444" s="13"/>
      <c r="H1444" s="13"/>
      <c r="I1444" s="12"/>
      <c r="J1444" s="30"/>
      <c r="K1444" s="2"/>
      <c r="L1444" s="15"/>
      <c r="M1444" s="11"/>
      <c r="N1444" s="11"/>
      <c r="O1444" s="15"/>
      <c r="P1444" s="13"/>
      <c r="Q1444" s="19"/>
      <c r="R1444" s="13"/>
      <c r="S1444" s="4"/>
      <c r="T1444" s="30"/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</row>
    <row r="1445" spans="1:130" x14ac:dyDescent="0.15">
      <c r="A1445" s="36"/>
      <c r="B1445" s="14"/>
      <c r="C1445" s="6"/>
      <c r="D1445" s="12"/>
      <c r="E1445" s="13"/>
      <c r="F1445" s="13"/>
      <c r="G1445" s="13"/>
      <c r="H1445" s="13"/>
      <c r="I1445" s="12"/>
      <c r="J1445" s="30"/>
      <c r="K1445" s="2"/>
      <c r="L1445" s="15"/>
      <c r="M1445" s="11"/>
      <c r="N1445" s="11"/>
      <c r="O1445" s="15"/>
      <c r="P1445" s="13"/>
      <c r="Q1445" s="19"/>
      <c r="R1445" s="13"/>
      <c r="S1445" s="4"/>
      <c r="T1445" s="30"/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</row>
    <row r="1446" spans="1:130" x14ac:dyDescent="0.15">
      <c r="A1446" s="36"/>
      <c r="B1446" s="14"/>
      <c r="C1446" s="6"/>
      <c r="D1446" s="12"/>
      <c r="E1446" s="13"/>
      <c r="F1446" s="13"/>
      <c r="G1446" s="13"/>
      <c r="H1446" s="13"/>
      <c r="I1446" s="12"/>
      <c r="J1446" s="30"/>
      <c r="K1446" s="2"/>
      <c r="L1446" s="15"/>
      <c r="M1446" s="11"/>
      <c r="N1446" s="11"/>
      <c r="O1446" s="15"/>
      <c r="P1446" s="13"/>
      <c r="Q1446" s="19"/>
      <c r="R1446" s="13"/>
      <c r="S1446" s="4"/>
      <c r="T1446" s="30"/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</row>
    <row r="1447" spans="1:130" x14ac:dyDescent="0.15">
      <c r="A1447" s="36"/>
      <c r="B1447" s="14"/>
      <c r="C1447" s="6"/>
      <c r="D1447" s="12"/>
      <c r="E1447" s="13"/>
      <c r="F1447" s="13"/>
      <c r="G1447" s="13"/>
      <c r="H1447" s="13"/>
      <c r="I1447" s="12"/>
      <c r="J1447" s="30"/>
      <c r="K1447" s="2"/>
      <c r="L1447" s="15"/>
      <c r="M1447" s="11"/>
      <c r="N1447" s="11"/>
      <c r="O1447" s="15"/>
      <c r="P1447" s="13"/>
      <c r="Q1447" s="19"/>
      <c r="R1447" s="13"/>
      <c r="S1447" s="4"/>
      <c r="T1447" s="30"/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</row>
    <row r="1448" spans="1:130" x14ac:dyDescent="0.15">
      <c r="A1448" s="36"/>
      <c r="B1448" s="14"/>
      <c r="C1448" s="6"/>
      <c r="D1448" s="12"/>
      <c r="E1448" s="13"/>
      <c r="F1448" s="13"/>
      <c r="G1448" s="13"/>
      <c r="H1448" s="13"/>
      <c r="I1448" s="12"/>
      <c r="J1448" s="30"/>
      <c r="K1448" s="2"/>
      <c r="L1448" s="15"/>
      <c r="M1448" s="11"/>
      <c r="N1448" s="11"/>
      <c r="O1448" s="15"/>
      <c r="P1448" s="13"/>
      <c r="Q1448" s="19"/>
      <c r="R1448" s="13"/>
      <c r="S1448" s="4"/>
      <c r="T1448" s="30"/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</row>
    <row r="1449" spans="1:130" x14ac:dyDescent="0.15">
      <c r="A1449" s="36"/>
      <c r="B1449" s="14"/>
      <c r="C1449" s="6"/>
      <c r="D1449" s="12"/>
      <c r="E1449" s="13"/>
      <c r="F1449" s="13"/>
      <c r="G1449" s="13"/>
      <c r="H1449" s="13"/>
      <c r="I1449" s="12"/>
      <c r="J1449" s="30"/>
      <c r="K1449" s="2"/>
      <c r="L1449" s="15"/>
      <c r="M1449" s="11"/>
      <c r="N1449" s="11"/>
      <c r="O1449" s="15"/>
      <c r="P1449" s="13"/>
      <c r="Q1449" s="19"/>
      <c r="R1449" s="13"/>
      <c r="S1449" s="4"/>
      <c r="T1449" s="30"/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</row>
    <row r="1450" spans="1:130" x14ac:dyDescent="0.15">
      <c r="A1450" s="36"/>
      <c r="B1450" s="14"/>
      <c r="C1450" s="6"/>
      <c r="D1450" s="12"/>
      <c r="E1450" s="13"/>
      <c r="F1450" s="13"/>
      <c r="G1450" s="13"/>
      <c r="H1450" s="13"/>
      <c r="I1450" s="12"/>
      <c r="J1450" s="30"/>
      <c r="K1450" s="2"/>
      <c r="L1450" s="15"/>
      <c r="M1450" s="11"/>
      <c r="N1450" s="11"/>
      <c r="O1450" s="15"/>
      <c r="P1450" s="13"/>
      <c r="Q1450" s="19"/>
      <c r="R1450" s="13"/>
      <c r="S1450" s="4"/>
      <c r="T1450" s="30"/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</row>
    <row r="1451" spans="1:130" x14ac:dyDescent="0.15">
      <c r="A1451" s="36"/>
      <c r="B1451" s="14"/>
      <c r="C1451" s="6"/>
      <c r="D1451" s="12"/>
      <c r="E1451" s="13"/>
      <c r="F1451" s="13"/>
      <c r="G1451" s="13"/>
      <c r="H1451" s="13"/>
      <c r="I1451" s="12"/>
      <c r="J1451" s="30"/>
      <c r="K1451" s="2"/>
      <c r="L1451" s="15"/>
      <c r="M1451" s="11"/>
      <c r="N1451" s="11"/>
      <c r="O1451" s="15"/>
      <c r="P1451" s="13"/>
      <c r="Q1451" s="19"/>
      <c r="R1451" s="13"/>
      <c r="S1451" s="4"/>
      <c r="T1451" s="30"/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</row>
    <row r="1452" spans="1:130" x14ac:dyDescent="0.15">
      <c r="A1452" s="36"/>
      <c r="B1452" s="14"/>
      <c r="C1452" s="6"/>
      <c r="D1452" s="12"/>
      <c r="E1452" s="13"/>
      <c r="F1452" s="13"/>
      <c r="G1452" s="13"/>
      <c r="H1452" s="13"/>
      <c r="I1452" s="12"/>
      <c r="J1452" s="30"/>
      <c r="K1452" s="2"/>
      <c r="L1452" s="15"/>
      <c r="M1452" s="11"/>
      <c r="N1452" s="11"/>
      <c r="O1452" s="15"/>
      <c r="P1452" s="13"/>
      <c r="Q1452" s="19"/>
      <c r="R1452" s="13"/>
      <c r="S1452" s="4"/>
      <c r="T1452" s="30"/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</row>
    <row r="1453" spans="1:130" x14ac:dyDescent="0.15">
      <c r="A1453" s="36"/>
      <c r="B1453" s="14"/>
      <c r="C1453" s="6"/>
      <c r="D1453" s="12"/>
      <c r="E1453" s="13"/>
      <c r="F1453" s="13"/>
      <c r="G1453" s="13"/>
      <c r="H1453" s="13"/>
      <c r="I1453" s="12"/>
      <c r="J1453" s="30"/>
      <c r="K1453" s="2"/>
      <c r="L1453" s="15"/>
      <c r="M1453" s="11"/>
      <c r="N1453" s="11"/>
      <c r="O1453" s="15"/>
      <c r="P1453" s="13"/>
      <c r="Q1453" s="19"/>
      <c r="R1453" s="13"/>
      <c r="S1453" s="4"/>
      <c r="T1453" s="30"/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</row>
    <row r="1454" spans="1:130" x14ac:dyDescent="0.15">
      <c r="A1454" s="36"/>
      <c r="B1454" s="14"/>
      <c r="C1454" s="6"/>
      <c r="D1454" s="12"/>
      <c r="E1454" s="13"/>
      <c r="F1454" s="13"/>
      <c r="G1454" s="13"/>
      <c r="H1454" s="13"/>
      <c r="I1454" s="12"/>
      <c r="J1454" s="30"/>
      <c r="K1454" s="2"/>
      <c r="L1454" s="15"/>
      <c r="M1454" s="11"/>
      <c r="N1454" s="11"/>
      <c r="O1454" s="15"/>
      <c r="P1454" s="13"/>
      <c r="Q1454" s="19"/>
      <c r="R1454" s="13"/>
      <c r="S1454" s="4"/>
      <c r="T1454" s="30"/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</row>
    <row r="1455" spans="1:130" x14ac:dyDescent="0.15">
      <c r="A1455" s="36"/>
      <c r="B1455" s="14"/>
      <c r="C1455" s="6"/>
      <c r="D1455" s="12"/>
      <c r="E1455" s="13"/>
      <c r="F1455" s="13"/>
      <c r="G1455" s="13"/>
      <c r="H1455" s="13"/>
      <c r="I1455" s="12"/>
      <c r="J1455" s="30"/>
      <c r="K1455" s="2"/>
      <c r="L1455" s="15"/>
      <c r="M1455" s="11"/>
      <c r="N1455" s="11"/>
      <c r="O1455" s="15"/>
      <c r="P1455" s="13"/>
      <c r="Q1455" s="19"/>
      <c r="R1455" s="13"/>
      <c r="S1455" s="4"/>
      <c r="T1455" s="30"/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</row>
    <row r="1456" spans="1:130" x14ac:dyDescent="0.15">
      <c r="A1456" s="36"/>
      <c r="B1456" s="14"/>
      <c r="C1456" s="6"/>
      <c r="D1456" s="12"/>
      <c r="E1456" s="13"/>
      <c r="F1456" s="13"/>
      <c r="G1456" s="13"/>
      <c r="H1456" s="13"/>
      <c r="I1456" s="12"/>
      <c r="J1456" s="30"/>
      <c r="K1456" s="2"/>
      <c r="L1456" s="15"/>
      <c r="M1456" s="11"/>
      <c r="N1456" s="11"/>
      <c r="O1456" s="15"/>
      <c r="P1456" s="13"/>
      <c r="Q1456" s="19"/>
      <c r="R1456" s="13"/>
      <c r="S1456" s="4"/>
      <c r="T1456" s="30"/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</row>
    <row r="1457" spans="1:130" x14ac:dyDescent="0.15">
      <c r="A1457" s="36"/>
      <c r="B1457" s="14"/>
      <c r="C1457" s="6"/>
      <c r="D1457" s="12"/>
      <c r="E1457" s="13"/>
      <c r="F1457" s="13"/>
      <c r="G1457" s="13"/>
      <c r="H1457" s="13"/>
      <c r="I1457" s="12"/>
      <c r="J1457" s="30"/>
      <c r="K1457" s="2"/>
      <c r="L1457" s="15"/>
      <c r="M1457" s="11"/>
      <c r="N1457" s="11"/>
      <c r="O1457" s="15"/>
      <c r="P1457" s="13"/>
      <c r="Q1457" s="19"/>
      <c r="R1457" s="13"/>
      <c r="S1457" s="4"/>
      <c r="T1457" s="30"/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</row>
    <row r="1458" spans="1:130" x14ac:dyDescent="0.15">
      <c r="A1458" s="36"/>
      <c r="B1458" s="14"/>
      <c r="C1458" s="6"/>
      <c r="D1458" s="12"/>
      <c r="E1458" s="13"/>
      <c r="F1458" s="13"/>
      <c r="G1458" s="13"/>
      <c r="H1458" s="13"/>
      <c r="I1458" s="12"/>
      <c r="J1458" s="30"/>
      <c r="K1458" s="2"/>
      <c r="L1458" s="15"/>
      <c r="M1458" s="11"/>
      <c r="N1458" s="11"/>
      <c r="O1458" s="15"/>
      <c r="P1458" s="13"/>
      <c r="Q1458" s="19"/>
      <c r="R1458" s="13"/>
      <c r="S1458" s="4"/>
      <c r="T1458" s="30"/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</row>
    <row r="1459" spans="1:130" x14ac:dyDescent="0.15">
      <c r="A1459" s="36"/>
      <c r="B1459" s="14"/>
      <c r="C1459" s="6"/>
      <c r="D1459" s="12"/>
      <c r="E1459" s="13"/>
      <c r="F1459" s="13"/>
      <c r="G1459" s="13"/>
      <c r="H1459" s="13"/>
      <c r="I1459" s="12"/>
      <c r="J1459" s="30"/>
      <c r="K1459" s="2"/>
      <c r="L1459" s="15"/>
      <c r="M1459" s="11"/>
      <c r="N1459" s="11"/>
      <c r="O1459" s="15"/>
      <c r="P1459" s="13"/>
      <c r="Q1459" s="19"/>
      <c r="R1459" s="13"/>
      <c r="S1459" s="4"/>
      <c r="T1459" s="30"/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</row>
    <row r="1460" spans="1:130" x14ac:dyDescent="0.15">
      <c r="A1460" s="36"/>
      <c r="B1460" s="14"/>
      <c r="C1460" s="6"/>
      <c r="D1460" s="12"/>
      <c r="E1460" s="13"/>
      <c r="F1460" s="13"/>
      <c r="G1460" s="13"/>
      <c r="H1460" s="13"/>
      <c r="I1460" s="12"/>
      <c r="J1460" s="30"/>
      <c r="K1460" s="2"/>
      <c r="L1460" s="15"/>
      <c r="M1460" s="11"/>
      <c r="N1460" s="11"/>
      <c r="O1460" s="15"/>
      <c r="P1460" s="13"/>
      <c r="Q1460" s="19"/>
      <c r="R1460" s="13"/>
      <c r="S1460" s="4"/>
      <c r="T1460" s="30"/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</row>
    <row r="1461" spans="1:130" x14ac:dyDescent="0.15">
      <c r="A1461" s="36"/>
      <c r="B1461" s="14"/>
      <c r="C1461" s="6"/>
      <c r="D1461" s="12"/>
      <c r="E1461" s="13"/>
      <c r="F1461" s="13"/>
      <c r="G1461" s="13"/>
      <c r="H1461" s="13"/>
      <c r="I1461" s="12"/>
      <c r="J1461" s="30"/>
      <c r="K1461" s="2"/>
      <c r="L1461" s="15"/>
      <c r="M1461" s="11"/>
      <c r="N1461" s="11"/>
      <c r="O1461" s="15"/>
      <c r="P1461" s="13"/>
      <c r="Q1461" s="19"/>
      <c r="R1461" s="13"/>
      <c r="S1461" s="4"/>
      <c r="T1461" s="30"/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</row>
    <row r="1462" spans="1:130" x14ac:dyDescent="0.15">
      <c r="A1462" s="36"/>
      <c r="B1462" s="14"/>
      <c r="C1462" s="6"/>
      <c r="D1462" s="12"/>
      <c r="E1462" s="13"/>
      <c r="F1462" s="13"/>
      <c r="G1462" s="13"/>
      <c r="H1462" s="13"/>
      <c r="I1462" s="12"/>
      <c r="J1462" s="30"/>
      <c r="K1462" s="2"/>
      <c r="L1462" s="15"/>
      <c r="M1462" s="11"/>
      <c r="N1462" s="11"/>
      <c r="O1462" s="15"/>
      <c r="P1462" s="13"/>
      <c r="Q1462" s="19"/>
      <c r="R1462" s="13"/>
      <c r="S1462" s="4"/>
      <c r="T1462" s="30"/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</row>
    <row r="1463" spans="1:130" x14ac:dyDescent="0.15">
      <c r="A1463" s="36"/>
      <c r="B1463" s="14"/>
      <c r="C1463" s="6"/>
      <c r="D1463" s="12"/>
      <c r="E1463" s="13"/>
      <c r="F1463" s="13"/>
      <c r="G1463" s="13"/>
      <c r="H1463" s="13"/>
      <c r="I1463" s="12"/>
      <c r="J1463" s="30"/>
      <c r="K1463" s="2"/>
      <c r="L1463" s="15"/>
      <c r="M1463" s="11"/>
      <c r="N1463" s="11"/>
      <c r="O1463" s="15"/>
      <c r="P1463" s="13"/>
      <c r="Q1463" s="19"/>
      <c r="R1463" s="13"/>
      <c r="S1463" s="4"/>
      <c r="T1463" s="30"/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</row>
    <row r="1464" spans="1:130" x14ac:dyDescent="0.15">
      <c r="A1464" s="36"/>
      <c r="B1464" s="14"/>
      <c r="C1464" s="6"/>
      <c r="D1464" s="12"/>
      <c r="E1464" s="13"/>
      <c r="F1464" s="13"/>
      <c r="G1464" s="13"/>
      <c r="H1464" s="13"/>
      <c r="I1464" s="12"/>
      <c r="J1464" s="30"/>
      <c r="K1464" s="2"/>
      <c r="L1464" s="15"/>
      <c r="M1464" s="11"/>
      <c r="N1464" s="11"/>
      <c r="O1464" s="15"/>
      <c r="P1464" s="13"/>
      <c r="Q1464" s="19"/>
      <c r="R1464" s="13"/>
      <c r="S1464" s="4"/>
      <c r="T1464" s="30"/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</row>
    <row r="1465" spans="1:130" x14ac:dyDescent="0.15">
      <c r="A1465" s="36"/>
      <c r="B1465" s="14"/>
      <c r="C1465" s="6"/>
      <c r="D1465" s="12"/>
      <c r="E1465" s="13"/>
      <c r="F1465" s="13"/>
      <c r="G1465" s="13"/>
      <c r="H1465" s="13"/>
      <c r="I1465" s="12"/>
      <c r="J1465" s="30"/>
      <c r="K1465" s="2"/>
      <c r="L1465" s="15"/>
      <c r="M1465" s="11"/>
      <c r="N1465" s="11"/>
      <c r="O1465" s="15"/>
      <c r="P1465" s="13"/>
      <c r="Q1465" s="19"/>
      <c r="R1465" s="13"/>
      <c r="S1465" s="4"/>
      <c r="T1465" s="30"/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</row>
    <row r="1466" spans="1:130" x14ac:dyDescent="0.15">
      <c r="A1466" s="36"/>
      <c r="B1466" s="14"/>
      <c r="C1466" s="6"/>
      <c r="D1466" s="12"/>
      <c r="E1466" s="13"/>
      <c r="F1466" s="13"/>
      <c r="G1466" s="13"/>
      <c r="H1466" s="13"/>
      <c r="I1466" s="12"/>
      <c r="J1466" s="30"/>
      <c r="K1466" s="2"/>
      <c r="L1466" s="15"/>
      <c r="M1466" s="11"/>
      <c r="N1466" s="11"/>
      <c r="O1466" s="15"/>
      <c r="P1466" s="13"/>
      <c r="Q1466" s="19"/>
      <c r="R1466" s="13"/>
      <c r="S1466" s="4"/>
      <c r="T1466" s="30"/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</row>
    <row r="1467" spans="1:130" x14ac:dyDescent="0.15">
      <c r="A1467" s="36"/>
      <c r="B1467" s="14"/>
      <c r="C1467" s="6"/>
      <c r="D1467" s="12"/>
      <c r="E1467" s="13"/>
      <c r="F1467" s="13"/>
      <c r="G1467" s="13"/>
      <c r="H1467" s="13"/>
      <c r="I1467" s="12"/>
      <c r="J1467" s="30"/>
      <c r="K1467" s="2"/>
      <c r="L1467" s="15"/>
      <c r="M1467" s="11"/>
      <c r="N1467" s="11"/>
      <c r="O1467" s="15"/>
      <c r="P1467" s="13"/>
      <c r="Q1467" s="19"/>
      <c r="R1467" s="13"/>
      <c r="S1467" s="4"/>
      <c r="T1467" s="30"/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</row>
    <row r="1468" spans="1:130" x14ac:dyDescent="0.15">
      <c r="A1468" s="36"/>
      <c r="B1468" s="14"/>
      <c r="C1468" s="6"/>
      <c r="D1468" s="12"/>
      <c r="E1468" s="13"/>
      <c r="F1468" s="13"/>
      <c r="G1468" s="13"/>
      <c r="H1468" s="13"/>
      <c r="I1468" s="12"/>
      <c r="J1468" s="30"/>
      <c r="K1468" s="2"/>
      <c r="L1468" s="15"/>
      <c r="M1468" s="11"/>
      <c r="N1468" s="11"/>
      <c r="O1468" s="15"/>
      <c r="P1468" s="13"/>
      <c r="Q1468" s="19"/>
      <c r="R1468" s="13"/>
      <c r="S1468" s="4"/>
      <c r="T1468" s="30"/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</row>
    <row r="1469" spans="1:130" x14ac:dyDescent="0.15">
      <c r="A1469" s="36"/>
      <c r="B1469" s="14"/>
      <c r="C1469" s="6"/>
      <c r="D1469" s="12"/>
      <c r="E1469" s="13"/>
      <c r="F1469" s="13"/>
      <c r="G1469" s="13"/>
      <c r="H1469" s="13"/>
      <c r="I1469" s="12"/>
      <c r="J1469" s="30"/>
      <c r="K1469" s="2"/>
      <c r="L1469" s="15"/>
      <c r="M1469" s="11"/>
      <c r="N1469" s="11"/>
      <c r="O1469" s="15"/>
      <c r="P1469" s="13"/>
      <c r="Q1469" s="19"/>
      <c r="R1469" s="13"/>
      <c r="S1469" s="4"/>
      <c r="T1469" s="30"/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</row>
    <row r="1470" spans="1:130" x14ac:dyDescent="0.15">
      <c r="A1470" s="36"/>
      <c r="B1470" s="14"/>
      <c r="C1470" s="6"/>
      <c r="D1470" s="12"/>
      <c r="E1470" s="13"/>
      <c r="F1470" s="13"/>
      <c r="G1470" s="13"/>
      <c r="H1470" s="13"/>
      <c r="I1470" s="12"/>
      <c r="J1470" s="30"/>
      <c r="K1470" s="2"/>
      <c r="L1470" s="15"/>
      <c r="M1470" s="11"/>
      <c r="N1470" s="11"/>
      <c r="O1470" s="15"/>
      <c r="P1470" s="13"/>
      <c r="Q1470" s="19"/>
      <c r="R1470" s="13"/>
      <c r="S1470" s="4"/>
      <c r="T1470" s="30"/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</row>
    <row r="1471" spans="1:130" x14ac:dyDescent="0.15">
      <c r="A1471" s="36"/>
      <c r="B1471" s="14"/>
      <c r="C1471" s="6"/>
      <c r="D1471" s="12"/>
      <c r="E1471" s="13"/>
      <c r="F1471" s="13"/>
      <c r="G1471" s="13"/>
      <c r="H1471" s="13"/>
      <c r="I1471" s="12"/>
      <c r="J1471" s="30"/>
      <c r="K1471" s="2"/>
      <c r="L1471" s="15"/>
      <c r="M1471" s="11"/>
      <c r="N1471" s="11"/>
      <c r="O1471" s="15"/>
      <c r="P1471" s="13"/>
      <c r="Q1471" s="19"/>
      <c r="R1471" s="13"/>
      <c r="S1471" s="4"/>
      <c r="T1471" s="30"/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</row>
    <row r="1472" spans="1:130" x14ac:dyDescent="0.15">
      <c r="A1472" s="36"/>
      <c r="B1472" s="14"/>
      <c r="C1472" s="6"/>
      <c r="D1472" s="12"/>
      <c r="E1472" s="13"/>
      <c r="F1472" s="13"/>
      <c r="G1472" s="13"/>
      <c r="H1472" s="13"/>
      <c r="I1472" s="12"/>
      <c r="J1472" s="30"/>
      <c r="K1472" s="2"/>
      <c r="L1472" s="15"/>
      <c r="M1472" s="11"/>
      <c r="N1472" s="11"/>
      <c r="O1472" s="15"/>
      <c r="P1472" s="13"/>
      <c r="Q1472" s="19"/>
      <c r="R1472" s="13"/>
      <c r="S1472" s="4"/>
      <c r="T1472" s="30"/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</row>
    <row r="1473" spans="1:130" x14ac:dyDescent="0.15">
      <c r="A1473" s="36"/>
      <c r="B1473" s="14"/>
      <c r="C1473" s="6"/>
      <c r="D1473" s="12"/>
      <c r="E1473" s="13"/>
      <c r="F1473" s="13"/>
      <c r="G1473" s="13"/>
      <c r="H1473" s="13"/>
      <c r="I1473" s="12"/>
      <c r="J1473" s="30"/>
      <c r="K1473" s="2"/>
      <c r="L1473" s="15"/>
      <c r="M1473" s="11"/>
      <c r="N1473" s="11"/>
      <c r="O1473" s="15"/>
      <c r="P1473" s="13"/>
      <c r="Q1473" s="19"/>
      <c r="R1473" s="13"/>
      <c r="S1473" s="4"/>
      <c r="T1473" s="30"/>
      <c r="U1473" s="20"/>
      <c r="V1473" s="20"/>
      <c r="W1473" s="29"/>
      <c r="X1473" s="20"/>
      <c r="Y1473" s="23"/>
      <c r="Z1473" s="20"/>
      <c r="AA1473" s="20"/>
      <c r="AB1473" s="20"/>
      <c r="AC1473" s="20"/>
      <c r="AD1473" s="20"/>
      <c r="AE1473" s="21"/>
      <c r="AF1473" s="20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</row>
    <row r="1474" spans="1:130" x14ac:dyDescent="0.15">
      <c r="A1474" s="36"/>
      <c r="B1474" s="14"/>
      <c r="C1474" s="6"/>
      <c r="D1474" s="12"/>
      <c r="E1474" s="13"/>
      <c r="F1474" s="13"/>
      <c r="G1474" s="13"/>
      <c r="H1474" s="13"/>
      <c r="I1474" s="12"/>
      <c r="J1474" s="30"/>
      <c r="K1474" s="2"/>
      <c r="L1474" s="15"/>
      <c r="M1474" s="11"/>
      <c r="N1474" s="11"/>
      <c r="O1474" s="15"/>
      <c r="P1474" s="13"/>
      <c r="Q1474" s="19"/>
      <c r="R1474" s="13"/>
      <c r="S1474" s="4"/>
      <c r="T1474" s="30"/>
      <c r="U1474" s="3"/>
      <c r="V1474" s="3"/>
      <c r="W1474" s="30"/>
      <c r="X1474" s="3"/>
      <c r="Y1474" s="1"/>
      <c r="Z1474" s="3"/>
      <c r="AA1474" s="3"/>
      <c r="AB1474" s="3"/>
      <c r="AC1474" s="3"/>
      <c r="AD1474" s="3"/>
      <c r="AE1474" s="10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</row>
    <row r="1475" spans="1:130" x14ac:dyDescent="0.15">
      <c r="A1475" s="36"/>
      <c r="B1475" s="14"/>
      <c r="C1475" s="6"/>
      <c r="D1475" s="12"/>
      <c r="E1475" s="13"/>
      <c r="F1475" s="13"/>
      <c r="G1475" s="13"/>
      <c r="H1475" s="13"/>
      <c r="I1475" s="12"/>
      <c r="J1475" s="30"/>
      <c r="K1475" s="2"/>
      <c r="L1475" s="15"/>
      <c r="M1475" s="11"/>
      <c r="N1475" s="11"/>
      <c r="O1475" s="15"/>
      <c r="P1475" s="13"/>
      <c r="Q1475" s="19"/>
      <c r="R1475" s="13"/>
      <c r="S1475" s="4"/>
      <c r="T1475" s="30"/>
      <c r="U1475" s="20"/>
      <c r="V1475" s="20"/>
      <c r="W1475" s="29"/>
      <c r="X1475" s="20"/>
      <c r="Y1475" s="23"/>
      <c r="Z1475" s="20"/>
      <c r="AA1475" s="20"/>
      <c r="AB1475" s="20"/>
      <c r="AC1475" s="20"/>
      <c r="AD1475" s="20"/>
      <c r="AE1475" s="21"/>
      <c r="AF1475" s="20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</row>
    <row r="1476" spans="1:130" x14ac:dyDescent="0.15">
      <c r="A1476" s="36"/>
      <c r="B1476" s="14"/>
      <c r="C1476" s="6"/>
      <c r="D1476" s="12"/>
      <c r="E1476" s="13"/>
      <c r="F1476" s="13"/>
      <c r="G1476" s="13"/>
      <c r="H1476" s="13"/>
      <c r="I1476" s="12"/>
      <c r="J1476" s="30"/>
      <c r="K1476" s="2"/>
      <c r="L1476" s="15"/>
      <c r="M1476" s="11"/>
      <c r="N1476" s="11"/>
      <c r="O1476" s="15"/>
      <c r="P1476" s="13"/>
      <c r="Q1476" s="19"/>
      <c r="R1476" s="13"/>
      <c r="S1476" s="4"/>
      <c r="T1476" s="30"/>
      <c r="U1476" s="3"/>
      <c r="V1476" s="3"/>
      <c r="W1476" s="30"/>
      <c r="X1476" s="3"/>
      <c r="Y1476" s="1"/>
      <c r="Z1476" s="3"/>
      <c r="AA1476" s="3"/>
      <c r="AB1476" s="3"/>
      <c r="AC1476" s="3"/>
      <c r="AD1476" s="3"/>
      <c r="AE1476" s="10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</row>
    <row r="1477" spans="1:130" x14ac:dyDescent="0.15">
      <c r="A1477" s="36"/>
      <c r="B1477" s="14"/>
      <c r="C1477" s="6"/>
      <c r="D1477" s="12"/>
      <c r="E1477" s="13"/>
      <c r="F1477" s="13"/>
      <c r="G1477" s="13"/>
      <c r="H1477" s="13"/>
      <c r="I1477" s="12"/>
      <c r="J1477" s="30"/>
      <c r="K1477" s="2"/>
      <c r="L1477" s="15"/>
      <c r="M1477" s="11"/>
      <c r="N1477" s="11"/>
      <c r="O1477" s="15"/>
      <c r="P1477" s="13"/>
      <c r="Q1477" s="19"/>
      <c r="R1477" s="13"/>
      <c r="S1477" s="4"/>
      <c r="T1477" s="30"/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</row>
    <row r="1478" spans="1:130" x14ac:dyDescent="0.15">
      <c r="A1478" s="36"/>
      <c r="B1478" s="14"/>
      <c r="C1478" s="6"/>
      <c r="D1478" s="12"/>
      <c r="E1478" s="13"/>
      <c r="F1478" s="13"/>
      <c r="G1478" s="13"/>
      <c r="H1478" s="13"/>
      <c r="I1478" s="12"/>
      <c r="J1478" s="30"/>
      <c r="K1478" s="2"/>
      <c r="L1478" s="15"/>
      <c r="M1478" s="11"/>
      <c r="N1478" s="11"/>
      <c r="O1478" s="15"/>
      <c r="P1478" s="13"/>
      <c r="Q1478" s="19"/>
      <c r="R1478" s="13"/>
      <c r="S1478" s="4"/>
      <c r="T1478" s="30"/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0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</row>
    <row r="1479" spans="1:130" x14ac:dyDescent="0.15">
      <c r="A1479" s="36"/>
      <c r="B1479" s="14"/>
      <c r="C1479" s="6"/>
      <c r="D1479" s="12"/>
      <c r="E1479" s="13"/>
      <c r="F1479" s="13"/>
      <c r="G1479" s="13"/>
      <c r="H1479" s="13"/>
      <c r="I1479" s="12"/>
      <c r="J1479" s="30"/>
      <c r="K1479" s="2"/>
      <c r="L1479" s="15"/>
      <c r="M1479" s="11"/>
      <c r="N1479" s="11"/>
      <c r="O1479" s="15"/>
      <c r="P1479" s="13"/>
      <c r="Q1479" s="19"/>
      <c r="R1479" s="13"/>
      <c r="S1479" s="4"/>
      <c r="T1479" s="30"/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</row>
    <row r="1480" spans="1:130" x14ac:dyDescent="0.15">
      <c r="A1480" s="36"/>
      <c r="B1480" s="14"/>
      <c r="C1480" s="6"/>
      <c r="D1480" s="12"/>
      <c r="E1480" s="13"/>
      <c r="F1480" s="13"/>
      <c r="G1480" s="13"/>
      <c r="H1480" s="13"/>
      <c r="I1480" s="12"/>
      <c r="J1480" s="30"/>
      <c r="K1480" s="2"/>
      <c r="L1480" s="15"/>
      <c r="M1480" s="11"/>
      <c r="N1480" s="11"/>
      <c r="O1480" s="15"/>
      <c r="P1480" s="13"/>
      <c r="Q1480" s="19"/>
      <c r="R1480" s="13"/>
      <c r="S1480" s="4"/>
      <c r="T1480" s="30"/>
      <c r="U1480" s="9"/>
      <c r="V1480" s="9"/>
      <c r="W1480" s="28"/>
      <c r="X1480" s="3"/>
      <c r="Y1480" s="1"/>
      <c r="Z1480" s="9"/>
      <c r="AA1480" s="3"/>
      <c r="AB1480" s="3"/>
      <c r="AC1480" s="3"/>
      <c r="AD1480" s="9"/>
      <c r="AE1480" s="10"/>
      <c r="AF1480" s="9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</row>
    <row r="1481" spans="1:130" x14ac:dyDescent="0.15">
      <c r="A1481" s="36"/>
      <c r="B1481" s="14"/>
      <c r="C1481" s="6"/>
      <c r="D1481" s="12"/>
      <c r="E1481" s="13"/>
      <c r="F1481" s="13"/>
      <c r="G1481" s="13"/>
      <c r="H1481" s="13"/>
      <c r="I1481" s="12"/>
      <c r="J1481" s="30"/>
      <c r="K1481" s="2"/>
      <c r="L1481" s="15"/>
      <c r="M1481" s="11"/>
      <c r="N1481" s="11"/>
      <c r="O1481" s="15"/>
      <c r="P1481" s="13"/>
      <c r="Q1481" s="19"/>
      <c r="R1481" s="13"/>
      <c r="S1481" s="4"/>
      <c r="T1481" s="30"/>
      <c r="U1481" s="9"/>
      <c r="V1481" s="9"/>
      <c r="W1481" s="28"/>
      <c r="X1481" s="3"/>
      <c r="Y1481" s="1"/>
      <c r="Z1481" s="9"/>
      <c r="AA1481" s="3"/>
      <c r="AB1481" s="3"/>
      <c r="AC1481" s="3"/>
      <c r="AD1481" s="9"/>
      <c r="AE1481" s="10"/>
      <c r="AF1481" s="9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</row>
    <row r="1482" spans="1:130" x14ac:dyDescent="0.15">
      <c r="A1482" s="36"/>
      <c r="B1482" s="14"/>
      <c r="C1482" s="6"/>
      <c r="D1482" s="12"/>
      <c r="E1482" s="13"/>
      <c r="F1482" s="13"/>
      <c r="G1482" s="13"/>
      <c r="H1482" s="13"/>
      <c r="I1482" s="12"/>
      <c r="J1482" s="30"/>
      <c r="K1482" s="2"/>
      <c r="L1482" s="15"/>
      <c r="M1482" s="11"/>
      <c r="N1482" s="11"/>
      <c r="O1482" s="15"/>
      <c r="P1482" s="13"/>
      <c r="Q1482" s="19"/>
      <c r="R1482" s="13"/>
      <c r="S1482" s="4"/>
      <c r="T1482" s="30"/>
      <c r="U1482" s="9"/>
      <c r="V1482" s="9"/>
      <c r="W1482" s="28"/>
      <c r="X1482" s="3"/>
      <c r="Y1482" s="1"/>
      <c r="Z1482" s="9"/>
      <c r="AA1482" s="3"/>
      <c r="AB1482" s="3"/>
      <c r="AC1482" s="3"/>
      <c r="AD1482" s="9"/>
      <c r="AE1482" s="10"/>
      <c r="AF1482" s="9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</row>
    <row r="1483" spans="1:130" x14ac:dyDescent="0.15">
      <c r="A1483" s="36"/>
      <c r="B1483" s="14"/>
      <c r="C1483" s="6"/>
      <c r="D1483" s="12"/>
      <c r="E1483" s="13"/>
      <c r="F1483" s="13"/>
      <c r="G1483" s="13"/>
      <c r="H1483" s="13"/>
      <c r="I1483" s="12"/>
      <c r="J1483" s="30"/>
      <c r="K1483" s="2"/>
      <c r="L1483" s="15"/>
      <c r="M1483" s="11"/>
      <c r="N1483" s="11"/>
      <c r="O1483" s="15"/>
      <c r="P1483" s="13"/>
      <c r="Q1483" s="19"/>
      <c r="R1483" s="13"/>
      <c r="S1483" s="4"/>
      <c r="T1483" s="30"/>
      <c r="U1483" s="9"/>
      <c r="V1483" s="9"/>
      <c r="W1483" s="28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</row>
    <row r="1484" spans="1:130" x14ac:dyDescent="0.15">
      <c r="A1484" s="36"/>
      <c r="B1484" s="14"/>
      <c r="C1484" s="6"/>
      <c r="D1484" s="12"/>
      <c r="E1484" s="13"/>
      <c r="F1484" s="13"/>
      <c r="G1484" s="13"/>
      <c r="H1484" s="13"/>
      <c r="I1484" s="12"/>
      <c r="J1484" s="30"/>
      <c r="K1484" s="2"/>
      <c r="L1484" s="15"/>
      <c r="M1484" s="11"/>
      <c r="N1484" s="11"/>
      <c r="O1484" s="15"/>
      <c r="P1484" s="13"/>
      <c r="Q1484" s="19"/>
      <c r="R1484" s="13"/>
      <c r="S1484" s="4"/>
      <c r="T1484" s="30"/>
      <c r="U1484" s="9"/>
      <c r="V1484" s="9"/>
      <c r="W1484" s="28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</row>
    <row r="1485" spans="1:130" x14ac:dyDescent="0.15">
      <c r="A1485" s="36"/>
      <c r="B1485" s="14"/>
      <c r="C1485" s="6"/>
      <c r="D1485" s="12"/>
      <c r="E1485" s="13"/>
      <c r="F1485" s="13"/>
      <c r="G1485" s="13"/>
      <c r="H1485" s="13"/>
      <c r="I1485" s="12"/>
      <c r="J1485" s="30"/>
      <c r="K1485" s="2"/>
      <c r="L1485" s="15"/>
      <c r="M1485" s="11"/>
      <c r="N1485" s="11"/>
      <c r="O1485" s="15"/>
      <c r="P1485" s="13"/>
      <c r="Q1485" s="19"/>
      <c r="R1485" s="13"/>
      <c r="S1485" s="4"/>
      <c r="T1485" s="30"/>
      <c r="U1485" s="9"/>
      <c r="V1485" s="9"/>
      <c r="W1485" s="28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</row>
    <row r="1486" spans="1:130" x14ac:dyDescent="0.15">
      <c r="A1486" s="36"/>
      <c r="B1486" s="14"/>
      <c r="C1486" s="6"/>
      <c r="D1486" s="12"/>
      <c r="E1486" s="13"/>
      <c r="F1486" s="13"/>
      <c r="G1486" s="13"/>
      <c r="H1486" s="13"/>
      <c r="I1486" s="12"/>
      <c r="J1486" s="30"/>
      <c r="K1486" s="2"/>
      <c r="L1486" s="15"/>
      <c r="M1486" s="11"/>
      <c r="N1486" s="11"/>
      <c r="O1486" s="15"/>
      <c r="P1486" s="13"/>
      <c r="Q1486" s="19"/>
      <c r="R1486" s="13"/>
      <c r="S1486" s="4"/>
      <c r="T1486" s="30"/>
      <c r="U1486" s="9"/>
      <c r="V1486" s="9"/>
      <c r="W1486" s="28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</row>
    <row r="1487" spans="1:130" x14ac:dyDescent="0.15">
      <c r="A1487" s="36"/>
      <c r="B1487" s="14"/>
      <c r="C1487" s="6"/>
      <c r="D1487" s="12"/>
      <c r="E1487" s="13"/>
      <c r="F1487" s="13"/>
      <c r="G1487" s="13"/>
      <c r="H1487" s="13"/>
      <c r="I1487" s="12"/>
      <c r="J1487" s="30"/>
      <c r="K1487" s="2"/>
      <c r="L1487" s="15"/>
      <c r="M1487" s="11"/>
      <c r="N1487" s="11"/>
      <c r="O1487" s="15"/>
      <c r="P1487" s="13"/>
      <c r="Q1487" s="19"/>
      <c r="R1487" s="13"/>
      <c r="S1487" s="4"/>
      <c r="T1487" s="30"/>
      <c r="U1487" s="9"/>
      <c r="V1487" s="9"/>
      <c r="W1487" s="28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</row>
    <row r="1488" spans="1:130" x14ac:dyDescent="0.15">
      <c r="A1488" s="36"/>
      <c r="B1488" s="14"/>
      <c r="C1488" s="6"/>
      <c r="D1488" s="12"/>
      <c r="E1488" s="13"/>
      <c r="F1488" s="13"/>
      <c r="G1488" s="13"/>
      <c r="H1488" s="13"/>
      <c r="I1488" s="12"/>
      <c r="J1488" s="30"/>
      <c r="K1488" s="2"/>
      <c r="L1488" s="15"/>
      <c r="M1488" s="11"/>
      <c r="N1488" s="11"/>
      <c r="O1488" s="15"/>
      <c r="P1488" s="13"/>
      <c r="Q1488" s="19"/>
      <c r="R1488" s="13"/>
      <c r="S1488" s="4"/>
      <c r="T1488" s="30"/>
      <c r="U1488" s="9"/>
      <c r="V1488" s="9"/>
      <c r="W1488" s="28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</row>
    <row r="1489" spans="1:130" x14ac:dyDescent="0.15">
      <c r="A1489" s="36"/>
      <c r="B1489" s="14"/>
      <c r="C1489" s="6"/>
      <c r="D1489" s="12"/>
      <c r="E1489" s="13"/>
      <c r="F1489" s="13"/>
      <c r="G1489" s="13"/>
      <c r="H1489" s="13"/>
      <c r="I1489" s="12"/>
      <c r="J1489" s="30"/>
      <c r="K1489" s="2"/>
      <c r="L1489" s="15"/>
      <c r="M1489" s="11"/>
      <c r="N1489" s="11"/>
      <c r="O1489" s="15"/>
      <c r="P1489" s="13"/>
      <c r="Q1489" s="19"/>
      <c r="R1489" s="13"/>
      <c r="S1489" s="4"/>
      <c r="T1489" s="30"/>
      <c r="U1489" s="9"/>
      <c r="V1489" s="9"/>
      <c r="W1489" s="28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</row>
    <row r="1490" spans="1:130" x14ac:dyDescent="0.15">
      <c r="A1490" s="36"/>
      <c r="B1490" s="14"/>
      <c r="C1490" s="6"/>
      <c r="D1490" s="12"/>
      <c r="E1490" s="13"/>
      <c r="F1490" s="13"/>
      <c r="G1490" s="13"/>
      <c r="H1490" s="13"/>
      <c r="I1490" s="12"/>
      <c r="J1490" s="30"/>
      <c r="K1490" s="2"/>
      <c r="L1490" s="15"/>
      <c r="M1490" s="11"/>
      <c r="N1490" s="11"/>
      <c r="O1490" s="15"/>
      <c r="P1490" s="13"/>
      <c r="Q1490" s="19"/>
      <c r="R1490" s="13"/>
      <c r="S1490" s="4"/>
      <c r="T1490" s="30"/>
      <c r="U1490" s="9"/>
      <c r="V1490" s="9"/>
      <c r="W1490" s="28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</row>
    <row r="1491" spans="1:130" x14ac:dyDescent="0.15">
      <c r="A1491" s="36"/>
      <c r="B1491" s="14"/>
      <c r="C1491" s="6"/>
      <c r="D1491" s="12"/>
      <c r="E1491" s="13"/>
      <c r="F1491" s="13"/>
      <c r="G1491" s="13"/>
      <c r="H1491" s="13"/>
      <c r="I1491" s="12"/>
      <c r="J1491" s="30"/>
      <c r="K1491" s="2"/>
      <c r="L1491" s="15"/>
      <c r="M1491" s="11"/>
      <c r="N1491" s="11"/>
      <c r="O1491" s="15"/>
      <c r="P1491" s="13"/>
      <c r="Q1491" s="19"/>
      <c r="R1491" s="13"/>
      <c r="S1491" s="4"/>
      <c r="T1491" s="30"/>
      <c r="U1491" s="9"/>
      <c r="V1491" s="9"/>
      <c r="W1491" s="28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</row>
    <row r="1492" spans="1:130" x14ac:dyDescent="0.15">
      <c r="A1492" s="36"/>
      <c r="B1492" s="14"/>
      <c r="C1492" s="6"/>
      <c r="D1492" s="12"/>
      <c r="E1492" s="13"/>
      <c r="F1492" s="13"/>
      <c r="G1492" s="13"/>
      <c r="H1492" s="13"/>
      <c r="I1492" s="12"/>
      <c r="J1492" s="30"/>
      <c r="K1492" s="2"/>
      <c r="L1492" s="15"/>
      <c r="M1492" s="11"/>
      <c r="N1492" s="11"/>
      <c r="O1492" s="15"/>
      <c r="P1492" s="13"/>
      <c r="Q1492" s="19"/>
      <c r="R1492" s="13"/>
      <c r="S1492" s="4"/>
      <c r="T1492" s="30"/>
      <c r="U1492" s="9"/>
      <c r="V1492" s="9"/>
      <c r="W1492" s="28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</row>
    <row r="1493" spans="1:130" x14ac:dyDescent="0.15">
      <c r="A1493" s="36"/>
      <c r="B1493" s="14"/>
      <c r="C1493" s="6"/>
      <c r="D1493" s="12"/>
      <c r="E1493" s="13"/>
      <c r="F1493" s="13"/>
      <c r="G1493" s="13"/>
      <c r="H1493" s="13"/>
      <c r="I1493" s="12"/>
      <c r="J1493" s="30"/>
      <c r="K1493" s="2"/>
      <c r="L1493" s="15"/>
      <c r="M1493" s="11"/>
      <c r="N1493" s="11"/>
      <c r="O1493" s="15"/>
      <c r="P1493" s="13"/>
      <c r="Q1493" s="19"/>
      <c r="R1493" s="13"/>
      <c r="S1493" s="4"/>
      <c r="T1493" s="30"/>
      <c r="U1493" s="9"/>
      <c r="V1493" s="9"/>
      <c r="W1493" s="28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</row>
    <row r="1494" spans="1:130" x14ac:dyDescent="0.15">
      <c r="A1494" s="36"/>
      <c r="B1494" s="14"/>
      <c r="C1494" s="6"/>
      <c r="D1494" s="12"/>
      <c r="E1494" s="13"/>
      <c r="F1494" s="13"/>
      <c r="G1494" s="13"/>
      <c r="H1494" s="13"/>
      <c r="I1494" s="12"/>
      <c r="J1494" s="30"/>
      <c r="K1494" s="2"/>
      <c r="L1494" s="15"/>
      <c r="M1494" s="11"/>
      <c r="N1494" s="11"/>
      <c r="O1494" s="15"/>
      <c r="P1494" s="13"/>
      <c r="Q1494" s="19"/>
      <c r="R1494" s="13"/>
      <c r="S1494" s="4"/>
      <c r="T1494" s="30"/>
      <c r="U1494" s="9"/>
      <c r="V1494" s="9"/>
      <c r="W1494" s="28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</row>
    <row r="1495" spans="1:130" x14ac:dyDescent="0.15">
      <c r="A1495" s="36"/>
      <c r="B1495" s="14"/>
      <c r="C1495" s="6"/>
      <c r="D1495" s="12"/>
      <c r="E1495" s="13"/>
      <c r="F1495" s="13"/>
      <c r="G1495" s="13"/>
      <c r="H1495" s="13"/>
      <c r="I1495" s="12"/>
      <c r="J1495" s="30"/>
      <c r="K1495" s="2"/>
      <c r="L1495" s="15"/>
      <c r="M1495" s="11"/>
      <c r="N1495" s="11"/>
      <c r="O1495" s="15"/>
      <c r="P1495" s="13"/>
      <c r="Q1495" s="19"/>
      <c r="R1495" s="13"/>
      <c r="S1495" s="4"/>
      <c r="T1495" s="30"/>
      <c r="U1495" s="9"/>
      <c r="V1495" s="9"/>
      <c r="W1495" s="28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</row>
    <row r="1496" spans="1:130" x14ac:dyDescent="0.15">
      <c r="A1496" s="36"/>
      <c r="B1496" s="14"/>
      <c r="C1496" s="6"/>
      <c r="D1496" s="12"/>
      <c r="E1496" s="13"/>
      <c r="F1496" s="13"/>
      <c r="G1496" s="13"/>
      <c r="H1496" s="13"/>
      <c r="I1496" s="12"/>
      <c r="J1496" s="30"/>
      <c r="K1496" s="2"/>
      <c r="L1496" s="15"/>
      <c r="M1496" s="11"/>
      <c r="N1496" s="11"/>
      <c r="O1496" s="15"/>
      <c r="P1496" s="13"/>
      <c r="Q1496" s="19"/>
      <c r="R1496" s="13"/>
      <c r="S1496" s="4"/>
      <c r="T1496" s="30"/>
      <c r="U1496" s="9"/>
      <c r="V1496" s="9"/>
      <c r="W1496" s="28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</row>
    <row r="1497" spans="1:130" x14ac:dyDescent="0.15">
      <c r="A1497" s="36"/>
      <c r="B1497" s="14"/>
      <c r="C1497" s="6"/>
      <c r="D1497" s="12"/>
      <c r="E1497" s="13"/>
      <c r="F1497" s="13"/>
      <c r="G1497" s="13"/>
      <c r="H1497" s="13"/>
      <c r="I1497" s="12"/>
      <c r="J1497" s="30"/>
      <c r="K1497" s="2"/>
      <c r="L1497" s="15"/>
      <c r="M1497" s="11"/>
      <c r="N1497" s="11"/>
      <c r="O1497" s="15"/>
      <c r="P1497" s="13"/>
      <c r="Q1497" s="19"/>
      <c r="R1497" s="13"/>
      <c r="S1497" s="4"/>
      <c r="T1497" s="30"/>
      <c r="U1497" s="9"/>
      <c r="V1497" s="9"/>
      <c r="W1497" s="28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</row>
    <row r="1498" spans="1:130" x14ac:dyDescent="0.15">
      <c r="A1498" s="36"/>
      <c r="B1498" s="14"/>
      <c r="C1498" s="6"/>
      <c r="D1498" s="12"/>
      <c r="E1498" s="13"/>
      <c r="F1498" s="13"/>
      <c r="G1498" s="13"/>
      <c r="H1498" s="13"/>
      <c r="I1498" s="12"/>
      <c r="J1498" s="30"/>
      <c r="K1498" s="2"/>
      <c r="L1498" s="15"/>
      <c r="M1498" s="11"/>
      <c r="N1498" s="11"/>
      <c r="O1498" s="15"/>
      <c r="P1498" s="13"/>
      <c r="Q1498" s="19"/>
      <c r="R1498" s="13"/>
      <c r="S1498" s="4"/>
      <c r="T1498" s="30"/>
      <c r="U1498" s="9"/>
      <c r="V1498" s="9"/>
      <c r="W1498" s="28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</row>
    <row r="1499" spans="1:130" x14ac:dyDescent="0.15">
      <c r="A1499" s="36"/>
      <c r="B1499" s="14"/>
      <c r="C1499" s="6"/>
      <c r="D1499" s="12"/>
      <c r="E1499" s="13"/>
      <c r="F1499" s="13"/>
      <c r="G1499" s="13"/>
      <c r="H1499" s="13"/>
      <c r="I1499" s="12"/>
      <c r="J1499" s="30"/>
      <c r="K1499" s="2"/>
      <c r="L1499" s="15"/>
      <c r="M1499" s="11"/>
      <c r="N1499" s="11"/>
      <c r="O1499" s="15"/>
      <c r="P1499" s="13"/>
      <c r="Q1499" s="19"/>
      <c r="R1499" s="13"/>
      <c r="S1499" s="4"/>
      <c r="T1499" s="30"/>
      <c r="U1499" s="9"/>
      <c r="V1499" s="9"/>
      <c r="W1499" s="28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</row>
    <row r="1500" spans="1:130" x14ac:dyDescent="0.15">
      <c r="A1500" s="36"/>
      <c r="B1500" s="14"/>
      <c r="C1500" s="6"/>
      <c r="D1500" s="12"/>
      <c r="E1500" s="13"/>
      <c r="F1500" s="13"/>
      <c r="G1500" s="13"/>
      <c r="H1500" s="13"/>
      <c r="I1500" s="12"/>
      <c r="J1500" s="30"/>
      <c r="K1500" s="2"/>
      <c r="L1500" s="15"/>
      <c r="M1500" s="11"/>
      <c r="N1500" s="11"/>
      <c r="O1500" s="15"/>
      <c r="P1500" s="13"/>
      <c r="Q1500" s="19"/>
      <c r="R1500" s="13"/>
      <c r="S1500" s="4"/>
      <c r="T1500" s="30"/>
      <c r="U1500" s="9"/>
      <c r="V1500" s="9"/>
      <c r="W1500" s="28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</row>
    <row r="1501" spans="1:130" x14ac:dyDescent="0.15">
      <c r="A1501" s="36"/>
      <c r="B1501" s="14"/>
      <c r="C1501" s="6"/>
      <c r="D1501" s="12"/>
      <c r="E1501" s="13"/>
      <c r="F1501" s="13"/>
      <c r="G1501" s="13"/>
      <c r="H1501" s="13"/>
      <c r="I1501" s="12"/>
      <c r="J1501" s="30"/>
      <c r="K1501" s="2"/>
      <c r="L1501" s="15"/>
      <c r="M1501" s="11"/>
      <c r="N1501" s="11"/>
      <c r="O1501" s="15"/>
      <c r="P1501" s="13"/>
      <c r="Q1501" s="19"/>
      <c r="R1501" s="13"/>
      <c r="S1501" s="4"/>
      <c r="T1501" s="30"/>
      <c r="U1501" s="9"/>
      <c r="V1501" s="9"/>
      <c r="W1501" s="28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</row>
    <row r="1502" spans="1:130" x14ac:dyDescent="0.15">
      <c r="A1502" s="36"/>
      <c r="B1502" s="14"/>
      <c r="C1502" s="6"/>
      <c r="D1502" s="12"/>
      <c r="E1502" s="13"/>
      <c r="F1502" s="13"/>
      <c r="G1502" s="13"/>
      <c r="H1502" s="13"/>
      <c r="I1502" s="12"/>
      <c r="J1502" s="30"/>
      <c r="K1502" s="2"/>
      <c r="L1502" s="15"/>
      <c r="M1502" s="11"/>
      <c r="N1502" s="11"/>
      <c r="O1502" s="15"/>
      <c r="P1502" s="13"/>
      <c r="Q1502" s="19"/>
      <c r="R1502" s="13"/>
      <c r="S1502" s="4"/>
      <c r="T1502" s="30"/>
      <c r="U1502" s="9"/>
      <c r="V1502" s="9"/>
      <c r="W1502" s="28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</row>
    <row r="1503" spans="1:130" x14ac:dyDescent="0.15">
      <c r="A1503" s="36"/>
      <c r="B1503" s="14"/>
      <c r="C1503" s="6"/>
      <c r="D1503" s="12"/>
      <c r="E1503" s="13"/>
      <c r="F1503" s="13"/>
      <c r="G1503" s="13"/>
      <c r="H1503" s="13"/>
      <c r="I1503" s="12"/>
      <c r="J1503" s="30"/>
      <c r="K1503" s="2"/>
      <c r="L1503" s="15"/>
      <c r="M1503" s="11"/>
      <c r="N1503" s="11"/>
      <c r="O1503" s="15"/>
      <c r="P1503" s="13"/>
      <c r="Q1503" s="19"/>
      <c r="R1503" s="13"/>
      <c r="S1503" s="4"/>
      <c r="T1503" s="30"/>
      <c r="U1503" s="9"/>
      <c r="V1503" s="9"/>
      <c r="W1503" s="28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</row>
    <row r="1504" spans="1:130" x14ac:dyDescent="0.15">
      <c r="A1504" s="36"/>
      <c r="B1504" s="14"/>
      <c r="C1504" s="6"/>
      <c r="D1504" s="12"/>
      <c r="E1504" s="13"/>
      <c r="F1504" s="13"/>
      <c r="G1504" s="13"/>
      <c r="H1504" s="13"/>
      <c r="I1504" s="12"/>
      <c r="J1504" s="30"/>
      <c r="K1504" s="2"/>
      <c r="L1504" s="15"/>
      <c r="M1504" s="11"/>
      <c r="N1504" s="11"/>
      <c r="O1504" s="15"/>
      <c r="P1504" s="13"/>
      <c r="Q1504" s="19"/>
      <c r="R1504" s="13"/>
      <c r="S1504" s="4"/>
      <c r="T1504" s="30"/>
      <c r="U1504" s="9"/>
      <c r="V1504" s="9"/>
      <c r="W1504" s="28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</row>
    <row r="1505" spans="1:130" x14ac:dyDescent="0.15">
      <c r="A1505" s="36"/>
      <c r="B1505" s="14"/>
      <c r="C1505" s="6"/>
      <c r="D1505" s="12"/>
      <c r="E1505" s="13"/>
      <c r="F1505" s="13"/>
      <c r="G1505" s="13"/>
      <c r="H1505" s="13"/>
      <c r="I1505" s="12"/>
      <c r="J1505" s="30"/>
      <c r="K1505" s="2"/>
      <c r="L1505" s="15"/>
      <c r="M1505" s="11"/>
      <c r="N1505" s="11"/>
      <c r="O1505" s="15"/>
      <c r="P1505" s="13"/>
      <c r="Q1505" s="19"/>
      <c r="R1505" s="13"/>
      <c r="S1505" s="4"/>
      <c r="T1505" s="30"/>
      <c r="U1505" s="9"/>
      <c r="V1505" s="9"/>
      <c r="W1505" s="28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</row>
    <row r="1506" spans="1:130" x14ac:dyDescent="0.15">
      <c r="A1506" s="36"/>
      <c r="B1506" s="14"/>
      <c r="C1506" s="6"/>
      <c r="D1506" s="12"/>
      <c r="E1506" s="13"/>
      <c r="F1506" s="13"/>
      <c r="G1506" s="13"/>
      <c r="H1506" s="13"/>
      <c r="I1506" s="12"/>
      <c r="J1506" s="30"/>
      <c r="K1506" s="2"/>
      <c r="L1506" s="15"/>
      <c r="M1506" s="11"/>
      <c r="N1506" s="11"/>
      <c r="O1506" s="15"/>
      <c r="P1506" s="13"/>
      <c r="Q1506" s="19"/>
      <c r="R1506" s="13"/>
      <c r="S1506" s="4"/>
      <c r="T1506" s="30"/>
      <c r="U1506" s="9"/>
      <c r="V1506" s="9"/>
      <c r="W1506" s="28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</row>
    <row r="1507" spans="1:130" x14ac:dyDescent="0.15">
      <c r="A1507" s="36"/>
      <c r="B1507" s="14"/>
      <c r="C1507" s="6"/>
      <c r="D1507" s="12"/>
      <c r="E1507" s="13"/>
      <c r="F1507" s="13"/>
      <c r="G1507" s="13"/>
      <c r="H1507" s="13"/>
      <c r="I1507" s="12"/>
      <c r="J1507" s="30"/>
      <c r="K1507" s="2"/>
      <c r="L1507" s="15"/>
      <c r="M1507" s="11"/>
      <c r="N1507" s="11"/>
      <c r="O1507" s="15"/>
      <c r="P1507" s="13"/>
      <c r="Q1507" s="19"/>
      <c r="R1507" s="13"/>
      <c r="S1507" s="4"/>
      <c r="T1507" s="30"/>
      <c r="U1507" s="9"/>
      <c r="V1507" s="9"/>
      <c r="W1507" s="28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</row>
    <row r="1508" spans="1:130" x14ac:dyDescent="0.15">
      <c r="A1508" s="36"/>
      <c r="B1508" s="14"/>
      <c r="C1508" s="6"/>
      <c r="D1508" s="12"/>
      <c r="E1508" s="13"/>
      <c r="F1508" s="13"/>
      <c r="G1508" s="13"/>
      <c r="H1508" s="13"/>
      <c r="I1508" s="12"/>
      <c r="J1508" s="30"/>
      <c r="K1508" s="2"/>
      <c r="L1508" s="15"/>
      <c r="M1508" s="11"/>
      <c r="N1508" s="11"/>
      <c r="O1508" s="15"/>
      <c r="P1508" s="13"/>
      <c r="Q1508" s="19"/>
      <c r="R1508" s="13"/>
      <c r="S1508" s="4"/>
      <c r="T1508" s="30"/>
      <c r="U1508" s="9"/>
      <c r="V1508" s="9"/>
      <c r="W1508" s="28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</row>
    <row r="1509" spans="1:130" x14ac:dyDescent="0.15">
      <c r="A1509" s="36"/>
      <c r="B1509" s="14"/>
      <c r="C1509" s="6"/>
      <c r="D1509" s="12"/>
      <c r="E1509" s="13"/>
      <c r="F1509" s="13"/>
      <c r="G1509" s="13"/>
      <c r="H1509" s="13"/>
      <c r="I1509" s="12"/>
      <c r="J1509" s="30"/>
      <c r="K1509" s="2"/>
      <c r="L1509" s="15"/>
      <c r="M1509" s="11"/>
      <c r="N1509" s="11"/>
      <c r="O1509" s="15"/>
      <c r="P1509" s="13"/>
      <c r="Q1509" s="19"/>
      <c r="R1509" s="13"/>
      <c r="S1509" s="4"/>
      <c r="T1509" s="30"/>
      <c r="U1509" s="9"/>
      <c r="V1509" s="9"/>
      <c r="W1509" s="28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</row>
    <row r="1510" spans="1:130" x14ac:dyDescent="0.15">
      <c r="A1510" s="36"/>
      <c r="B1510" s="14"/>
      <c r="C1510" s="6"/>
      <c r="D1510" s="12"/>
      <c r="E1510" s="13"/>
      <c r="F1510" s="13"/>
      <c r="G1510" s="13"/>
      <c r="H1510" s="13"/>
      <c r="I1510" s="12"/>
      <c r="J1510" s="30"/>
      <c r="K1510" s="2"/>
      <c r="L1510" s="15"/>
      <c r="M1510" s="11"/>
      <c r="N1510" s="11"/>
      <c r="O1510" s="15"/>
      <c r="P1510" s="13"/>
      <c r="Q1510" s="19"/>
      <c r="R1510" s="13"/>
      <c r="S1510" s="4"/>
      <c r="T1510" s="30"/>
      <c r="U1510" s="9"/>
      <c r="V1510" s="9"/>
      <c r="W1510" s="28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</row>
    <row r="1511" spans="1:130" x14ac:dyDescent="0.15">
      <c r="A1511" s="36"/>
      <c r="B1511" s="14"/>
      <c r="C1511" s="6"/>
      <c r="D1511" s="12"/>
      <c r="E1511" s="13"/>
      <c r="F1511" s="13"/>
      <c r="G1511" s="13"/>
      <c r="H1511" s="13"/>
      <c r="I1511" s="12"/>
      <c r="J1511" s="30"/>
      <c r="K1511" s="2"/>
      <c r="L1511" s="15"/>
      <c r="M1511" s="11"/>
      <c r="N1511" s="11"/>
      <c r="O1511" s="15"/>
      <c r="P1511" s="13"/>
      <c r="Q1511" s="19"/>
      <c r="R1511" s="13"/>
      <c r="S1511" s="4"/>
      <c r="T1511" s="30"/>
      <c r="U1511" s="9"/>
      <c r="V1511" s="9"/>
      <c r="W1511" s="28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</row>
    <row r="1512" spans="1:130" x14ac:dyDescent="0.15">
      <c r="A1512" s="36"/>
      <c r="B1512" s="14"/>
      <c r="C1512" s="6"/>
      <c r="D1512" s="12"/>
      <c r="E1512" s="13"/>
      <c r="F1512" s="13"/>
      <c r="G1512" s="13"/>
      <c r="H1512" s="13"/>
      <c r="I1512" s="12"/>
      <c r="J1512" s="30"/>
      <c r="K1512" s="2"/>
      <c r="L1512" s="15"/>
      <c r="M1512" s="11"/>
      <c r="N1512" s="11"/>
      <c r="O1512" s="15"/>
      <c r="P1512" s="13"/>
      <c r="Q1512" s="19"/>
      <c r="R1512" s="13"/>
      <c r="S1512" s="4"/>
      <c r="T1512" s="30"/>
      <c r="U1512" s="9"/>
      <c r="V1512" s="9"/>
      <c r="W1512" s="28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</row>
    <row r="1513" spans="1:130" x14ac:dyDescent="0.15">
      <c r="A1513" s="36"/>
      <c r="B1513" s="14"/>
      <c r="C1513" s="6"/>
      <c r="D1513" s="12"/>
      <c r="E1513" s="13"/>
      <c r="F1513" s="13"/>
      <c r="G1513" s="13"/>
      <c r="H1513" s="13"/>
      <c r="I1513" s="12"/>
      <c r="J1513" s="30"/>
      <c r="K1513" s="2"/>
      <c r="L1513" s="15"/>
      <c r="M1513" s="11"/>
      <c r="N1513" s="11"/>
      <c r="O1513" s="15"/>
      <c r="P1513" s="13"/>
      <c r="Q1513" s="19"/>
      <c r="R1513" s="13"/>
      <c r="S1513" s="4"/>
      <c r="T1513" s="30"/>
      <c r="U1513" s="9"/>
      <c r="V1513" s="9"/>
      <c r="W1513" s="28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</row>
    <row r="1514" spans="1:130" x14ac:dyDescent="0.15">
      <c r="A1514" s="36"/>
      <c r="B1514" s="14"/>
      <c r="C1514" s="6"/>
      <c r="D1514" s="12"/>
      <c r="E1514" s="13"/>
      <c r="F1514" s="13"/>
      <c r="G1514" s="13"/>
      <c r="H1514" s="13"/>
      <c r="I1514" s="12"/>
      <c r="J1514" s="30"/>
      <c r="K1514" s="2"/>
      <c r="L1514" s="15"/>
      <c r="M1514" s="11"/>
      <c r="N1514" s="11"/>
      <c r="O1514" s="15"/>
      <c r="P1514" s="13"/>
      <c r="Q1514" s="19"/>
      <c r="R1514" s="13"/>
      <c r="S1514" s="4"/>
      <c r="T1514" s="30"/>
      <c r="U1514" s="9"/>
      <c r="V1514" s="9"/>
      <c r="W1514" s="28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</row>
    <row r="1515" spans="1:130" x14ac:dyDescent="0.15">
      <c r="A1515" s="36"/>
      <c r="B1515" s="14"/>
      <c r="C1515" s="6"/>
      <c r="D1515" s="12"/>
      <c r="E1515" s="13"/>
      <c r="F1515" s="13"/>
      <c r="G1515" s="13"/>
      <c r="H1515" s="13"/>
      <c r="I1515" s="12"/>
      <c r="J1515" s="30"/>
      <c r="K1515" s="2"/>
      <c r="L1515" s="15"/>
      <c r="M1515" s="11"/>
      <c r="N1515" s="11"/>
      <c r="O1515" s="15"/>
      <c r="P1515" s="13"/>
      <c r="Q1515" s="19"/>
      <c r="R1515" s="13"/>
      <c r="S1515" s="4"/>
      <c r="T1515" s="30"/>
      <c r="U1515" s="9"/>
      <c r="V1515" s="9"/>
      <c r="W1515" s="28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</row>
    <row r="1516" spans="1:130" x14ac:dyDescent="0.15">
      <c r="A1516" s="36"/>
      <c r="B1516" s="14"/>
      <c r="C1516" s="6"/>
      <c r="D1516" s="12"/>
      <c r="E1516" s="13"/>
      <c r="F1516" s="13"/>
      <c r="G1516" s="13"/>
      <c r="H1516" s="13"/>
      <c r="I1516" s="12"/>
      <c r="J1516" s="30"/>
      <c r="K1516" s="2"/>
      <c r="L1516" s="15"/>
      <c r="M1516" s="11"/>
      <c r="N1516" s="11"/>
      <c r="O1516" s="15"/>
      <c r="P1516" s="13"/>
      <c r="Q1516" s="19"/>
      <c r="R1516" s="13"/>
      <c r="S1516" s="4"/>
      <c r="T1516" s="30"/>
      <c r="U1516" s="9"/>
      <c r="V1516" s="9"/>
      <c r="W1516" s="28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</row>
    <row r="1517" spans="1:130" x14ac:dyDescent="0.15">
      <c r="A1517" s="36"/>
      <c r="B1517" s="14"/>
      <c r="C1517" s="6"/>
      <c r="D1517" s="12"/>
      <c r="E1517" s="13"/>
      <c r="F1517" s="13"/>
      <c r="G1517" s="13"/>
      <c r="H1517" s="13"/>
      <c r="I1517" s="12"/>
      <c r="J1517" s="30"/>
      <c r="K1517" s="2"/>
      <c r="L1517" s="15"/>
      <c r="M1517" s="11"/>
      <c r="N1517" s="11"/>
      <c r="O1517" s="15"/>
      <c r="P1517" s="13"/>
      <c r="Q1517" s="19"/>
      <c r="R1517" s="13"/>
      <c r="S1517" s="4"/>
      <c r="T1517" s="30"/>
      <c r="U1517" s="9"/>
      <c r="V1517" s="9"/>
      <c r="W1517" s="28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</row>
    <row r="1518" spans="1:130" x14ac:dyDescent="0.15">
      <c r="A1518" s="36"/>
      <c r="B1518" s="14"/>
      <c r="C1518" s="6"/>
      <c r="D1518" s="12"/>
      <c r="E1518" s="13"/>
      <c r="F1518" s="13"/>
      <c r="G1518" s="13"/>
      <c r="H1518" s="13"/>
      <c r="I1518" s="12"/>
      <c r="J1518" s="30"/>
      <c r="K1518" s="2"/>
      <c r="L1518" s="15"/>
      <c r="M1518" s="11"/>
      <c r="N1518" s="11"/>
      <c r="O1518" s="15"/>
      <c r="P1518" s="13"/>
      <c r="Q1518" s="19"/>
      <c r="R1518" s="13"/>
      <c r="S1518" s="4"/>
      <c r="T1518" s="30"/>
      <c r="U1518" s="9"/>
      <c r="V1518" s="9"/>
      <c r="W1518" s="28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</row>
    <row r="1519" spans="1:130" x14ac:dyDescent="0.15">
      <c r="A1519" s="36"/>
      <c r="B1519" s="14"/>
      <c r="C1519" s="6"/>
      <c r="D1519" s="12"/>
      <c r="E1519" s="13"/>
      <c r="F1519" s="13"/>
      <c r="G1519" s="13"/>
      <c r="H1519" s="13"/>
      <c r="I1519" s="12"/>
      <c r="J1519" s="30"/>
      <c r="K1519" s="2"/>
      <c r="L1519" s="15"/>
      <c r="M1519" s="11"/>
      <c r="N1519" s="11"/>
      <c r="O1519" s="15"/>
      <c r="P1519" s="13"/>
      <c r="Q1519" s="19"/>
      <c r="R1519" s="13"/>
      <c r="S1519" s="4"/>
      <c r="T1519" s="30"/>
      <c r="U1519" s="9"/>
      <c r="V1519" s="9"/>
      <c r="W1519" s="28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</row>
    <row r="1520" spans="1:130" x14ac:dyDescent="0.15">
      <c r="A1520" s="36"/>
      <c r="B1520" s="14"/>
      <c r="C1520" s="6"/>
      <c r="D1520" s="12"/>
      <c r="E1520" s="13"/>
      <c r="F1520" s="13"/>
      <c r="G1520" s="13"/>
      <c r="H1520" s="13"/>
      <c r="I1520" s="12"/>
      <c r="J1520" s="30"/>
      <c r="K1520" s="2"/>
      <c r="L1520" s="15"/>
      <c r="M1520" s="11"/>
      <c r="N1520" s="11"/>
      <c r="O1520" s="15"/>
      <c r="P1520" s="13"/>
      <c r="Q1520" s="19"/>
      <c r="R1520" s="13"/>
      <c r="S1520" s="4"/>
      <c r="T1520" s="30"/>
      <c r="U1520" s="9"/>
      <c r="V1520" s="9"/>
      <c r="W1520" s="28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</row>
    <row r="1521" spans="1:130" x14ac:dyDescent="0.15">
      <c r="A1521" s="36"/>
      <c r="B1521" s="14"/>
      <c r="C1521" s="6"/>
      <c r="D1521" s="12"/>
      <c r="E1521" s="13"/>
      <c r="F1521" s="13"/>
      <c r="G1521" s="13"/>
      <c r="H1521" s="13"/>
      <c r="I1521" s="12"/>
      <c r="J1521" s="30"/>
      <c r="K1521" s="2"/>
      <c r="L1521" s="15"/>
      <c r="M1521" s="11"/>
      <c r="N1521" s="11"/>
      <c r="O1521" s="15"/>
      <c r="P1521" s="13"/>
      <c r="Q1521" s="19"/>
      <c r="R1521" s="13"/>
      <c r="S1521" s="4"/>
      <c r="T1521" s="30"/>
      <c r="U1521" s="9"/>
      <c r="V1521" s="9"/>
      <c r="W1521" s="28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</row>
    <row r="1522" spans="1:130" x14ac:dyDescent="0.15">
      <c r="A1522" s="36"/>
      <c r="B1522" s="14"/>
      <c r="C1522" s="6"/>
      <c r="D1522" s="12"/>
      <c r="E1522" s="13"/>
      <c r="F1522" s="13"/>
      <c r="G1522" s="13"/>
      <c r="H1522" s="13"/>
      <c r="I1522" s="12"/>
      <c r="J1522" s="30"/>
      <c r="K1522" s="2"/>
      <c r="L1522" s="15"/>
      <c r="M1522" s="11"/>
      <c r="N1522" s="11"/>
      <c r="O1522" s="15"/>
      <c r="P1522" s="13"/>
      <c r="Q1522" s="19"/>
      <c r="R1522" s="13"/>
      <c r="S1522" s="4"/>
      <c r="T1522" s="30"/>
      <c r="U1522" s="9"/>
      <c r="V1522" s="9"/>
      <c r="W1522" s="28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</row>
    <row r="1523" spans="1:130" x14ac:dyDescent="0.15">
      <c r="A1523" s="36"/>
      <c r="B1523" s="14"/>
      <c r="C1523" s="6"/>
      <c r="D1523" s="12"/>
      <c r="E1523" s="13"/>
      <c r="F1523" s="13"/>
      <c r="G1523" s="13"/>
      <c r="H1523" s="13"/>
      <c r="I1523" s="12"/>
      <c r="J1523" s="30"/>
      <c r="K1523" s="2"/>
      <c r="L1523" s="15"/>
      <c r="M1523" s="11"/>
      <c r="N1523" s="11"/>
      <c r="O1523" s="15"/>
      <c r="P1523" s="13"/>
      <c r="Q1523" s="19"/>
      <c r="R1523" s="13"/>
      <c r="S1523" s="4"/>
      <c r="T1523" s="30"/>
      <c r="U1523" s="9"/>
      <c r="V1523" s="9"/>
      <c r="W1523" s="28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</row>
    <row r="1524" spans="1:130" x14ac:dyDescent="0.15">
      <c r="A1524" s="36"/>
      <c r="B1524" s="14"/>
      <c r="C1524" s="6"/>
      <c r="D1524" s="12"/>
      <c r="E1524" s="13"/>
      <c r="F1524" s="13"/>
      <c r="G1524" s="13"/>
      <c r="H1524" s="13"/>
      <c r="I1524" s="12"/>
      <c r="J1524" s="30"/>
      <c r="K1524" s="2"/>
      <c r="L1524" s="15"/>
      <c r="M1524" s="11"/>
      <c r="N1524" s="11"/>
      <c r="O1524" s="15"/>
      <c r="P1524" s="13"/>
      <c r="Q1524" s="19"/>
      <c r="R1524" s="13"/>
      <c r="S1524" s="4"/>
      <c r="T1524" s="30"/>
      <c r="U1524" s="9"/>
      <c r="V1524" s="9"/>
      <c r="W1524" s="28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</row>
    <row r="1525" spans="1:130" x14ac:dyDescent="0.15">
      <c r="A1525" s="36"/>
      <c r="B1525" s="14"/>
      <c r="C1525" s="6"/>
      <c r="D1525" s="12"/>
      <c r="E1525" s="13"/>
      <c r="F1525" s="13"/>
      <c r="G1525" s="13"/>
      <c r="H1525" s="13"/>
      <c r="I1525" s="12"/>
      <c r="J1525" s="30"/>
      <c r="K1525" s="2"/>
      <c r="L1525" s="15"/>
      <c r="M1525" s="11"/>
      <c r="N1525" s="11"/>
      <c r="O1525" s="15"/>
      <c r="P1525" s="13"/>
      <c r="Q1525" s="19"/>
      <c r="R1525" s="13"/>
      <c r="S1525" s="4"/>
      <c r="T1525" s="30"/>
      <c r="U1525" s="9"/>
      <c r="V1525" s="9"/>
      <c r="W1525" s="28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</row>
    <row r="1526" spans="1:130" x14ac:dyDescent="0.15">
      <c r="A1526" s="36"/>
      <c r="B1526" s="14"/>
      <c r="C1526" s="6"/>
      <c r="D1526" s="12"/>
      <c r="E1526" s="13"/>
      <c r="F1526" s="13"/>
      <c r="G1526" s="13"/>
      <c r="H1526" s="13"/>
      <c r="I1526" s="12"/>
      <c r="J1526" s="30"/>
      <c r="K1526" s="2"/>
      <c r="L1526" s="15"/>
      <c r="M1526" s="11"/>
      <c r="N1526" s="11"/>
      <c r="O1526" s="15"/>
      <c r="P1526" s="13"/>
      <c r="Q1526" s="19"/>
      <c r="R1526" s="13"/>
      <c r="S1526" s="4"/>
      <c r="T1526" s="30"/>
      <c r="U1526" s="9"/>
      <c r="V1526" s="9"/>
      <c r="W1526" s="28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</row>
    <row r="1527" spans="1:130" x14ac:dyDescent="0.15">
      <c r="A1527" s="36"/>
      <c r="B1527" s="14"/>
      <c r="C1527" s="6"/>
      <c r="D1527" s="12"/>
      <c r="E1527" s="13"/>
      <c r="F1527" s="13"/>
      <c r="G1527" s="13"/>
      <c r="H1527" s="13"/>
      <c r="I1527" s="12"/>
      <c r="J1527" s="30"/>
      <c r="K1527" s="2"/>
      <c r="L1527" s="15"/>
      <c r="M1527" s="11"/>
      <c r="N1527" s="11"/>
      <c r="O1527" s="15"/>
      <c r="P1527" s="13"/>
      <c r="Q1527" s="19"/>
      <c r="R1527" s="13"/>
      <c r="S1527" s="4"/>
      <c r="T1527" s="30"/>
      <c r="U1527" s="9"/>
      <c r="V1527" s="9"/>
      <c r="W1527" s="28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</row>
    <row r="1528" spans="1:130" x14ac:dyDescent="0.15">
      <c r="A1528" s="36"/>
      <c r="B1528" s="14"/>
      <c r="C1528" s="6"/>
      <c r="D1528" s="12"/>
      <c r="E1528" s="13"/>
      <c r="F1528" s="13"/>
      <c r="G1528" s="13"/>
      <c r="H1528" s="13"/>
      <c r="I1528" s="12"/>
      <c r="J1528" s="30"/>
      <c r="K1528" s="2"/>
      <c r="L1528" s="15"/>
      <c r="M1528" s="11"/>
      <c r="N1528" s="11"/>
      <c r="O1528" s="15"/>
      <c r="P1528" s="13"/>
      <c r="Q1528" s="19"/>
      <c r="R1528" s="13"/>
      <c r="S1528" s="4"/>
      <c r="T1528" s="30"/>
      <c r="U1528" s="9"/>
      <c r="V1528" s="9"/>
      <c r="W1528" s="28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</row>
    <row r="1529" spans="1:130" x14ac:dyDescent="0.15">
      <c r="A1529" s="36"/>
      <c r="B1529" s="14"/>
      <c r="C1529" s="6"/>
      <c r="D1529" s="12"/>
      <c r="E1529" s="13"/>
      <c r="F1529" s="13"/>
      <c r="G1529" s="13"/>
      <c r="H1529" s="13"/>
      <c r="I1529" s="12"/>
      <c r="J1529" s="30"/>
      <c r="K1529" s="2"/>
      <c r="L1529" s="15"/>
      <c r="M1529" s="11"/>
      <c r="N1529" s="11"/>
      <c r="O1529" s="15"/>
      <c r="P1529" s="13"/>
      <c r="Q1529" s="19"/>
      <c r="R1529" s="13"/>
      <c r="S1529" s="4"/>
      <c r="T1529" s="30"/>
      <c r="U1529" s="9"/>
      <c r="V1529" s="9"/>
      <c r="W1529" s="28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</row>
    <row r="1530" spans="1:130" x14ac:dyDescent="0.15">
      <c r="A1530" s="36"/>
      <c r="B1530" s="14"/>
      <c r="C1530" s="6"/>
      <c r="D1530" s="12"/>
      <c r="E1530" s="13"/>
      <c r="F1530" s="13"/>
      <c r="G1530" s="13"/>
      <c r="H1530" s="13"/>
      <c r="I1530" s="12"/>
      <c r="J1530" s="30"/>
      <c r="K1530" s="2"/>
      <c r="L1530" s="15"/>
      <c r="M1530" s="11"/>
      <c r="N1530" s="11"/>
      <c r="O1530" s="15"/>
      <c r="P1530" s="13"/>
      <c r="Q1530" s="19"/>
      <c r="R1530" s="13"/>
      <c r="S1530" s="4"/>
      <c r="T1530" s="30"/>
      <c r="U1530" s="9"/>
      <c r="V1530" s="9"/>
      <c r="W1530" s="28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</row>
    <row r="1531" spans="1:130" x14ac:dyDescent="0.15">
      <c r="A1531" s="36"/>
      <c r="B1531" s="14"/>
      <c r="C1531" s="6"/>
      <c r="D1531" s="12"/>
      <c r="E1531" s="13"/>
      <c r="F1531" s="13"/>
      <c r="G1531" s="13"/>
      <c r="H1531" s="13"/>
      <c r="I1531" s="12"/>
      <c r="J1531" s="30"/>
      <c r="K1531" s="2"/>
      <c r="L1531" s="15"/>
      <c r="M1531" s="11"/>
      <c r="N1531" s="11"/>
      <c r="O1531" s="15"/>
      <c r="P1531" s="13"/>
      <c r="Q1531" s="19"/>
      <c r="R1531" s="13"/>
      <c r="S1531" s="4"/>
      <c r="T1531" s="30"/>
      <c r="U1531" s="9"/>
      <c r="V1531" s="9"/>
      <c r="W1531" s="28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</row>
    <row r="1532" spans="1:130" x14ac:dyDescent="0.15">
      <c r="A1532" s="36"/>
      <c r="B1532" s="14"/>
      <c r="C1532" s="6"/>
      <c r="D1532" s="12"/>
      <c r="E1532" s="13"/>
      <c r="F1532" s="13"/>
      <c r="G1532" s="13"/>
      <c r="H1532" s="13"/>
      <c r="I1532" s="12"/>
      <c r="J1532" s="30"/>
      <c r="K1532" s="2"/>
      <c r="L1532" s="15"/>
      <c r="M1532" s="11"/>
      <c r="N1532" s="11"/>
      <c r="O1532" s="15"/>
      <c r="P1532" s="13"/>
      <c r="Q1532" s="19"/>
      <c r="R1532" s="13"/>
      <c r="S1532" s="4"/>
      <c r="T1532" s="30"/>
      <c r="U1532" s="9"/>
      <c r="V1532" s="9"/>
      <c r="W1532" s="28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</row>
    <row r="1533" spans="1:130" x14ac:dyDescent="0.15">
      <c r="A1533" s="36"/>
      <c r="B1533" s="14"/>
      <c r="C1533" s="6"/>
      <c r="D1533" s="12"/>
      <c r="E1533" s="13"/>
      <c r="F1533" s="13"/>
      <c r="G1533" s="13"/>
      <c r="H1533" s="13"/>
      <c r="I1533" s="12"/>
      <c r="J1533" s="30"/>
      <c r="K1533" s="2"/>
      <c r="L1533" s="15"/>
      <c r="M1533" s="11"/>
      <c r="N1533" s="11"/>
      <c r="O1533" s="15"/>
      <c r="P1533" s="13"/>
      <c r="Q1533" s="19"/>
      <c r="R1533" s="13"/>
      <c r="S1533" s="4"/>
      <c r="T1533" s="30"/>
      <c r="U1533" s="9"/>
      <c r="V1533" s="9"/>
      <c r="W1533" s="28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</row>
    <row r="1534" spans="1:130" x14ac:dyDescent="0.15">
      <c r="A1534" s="36"/>
      <c r="B1534" s="14"/>
      <c r="C1534" s="6"/>
      <c r="D1534" s="12"/>
      <c r="E1534" s="13"/>
      <c r="F1534" s="13"/>
      <c r="G1534" s="13"/>
      <c r="H1534" s="13"/>
      <c r="I1534" s="12"/>
      <c r="J1534" s="30"/>
      <c r="K1534" s="2"/>
      <c r="L1534" s="15"/>
      <c r="M1534" s="11"/>
      <c r="N1534" s="11"/>
      <c r="O1534" s="15"/>
      <c r="P1534" s="13"/>
      <c r="Q1534" s="19"/>
      <c r="R1534" s="13"/>
      <c r="S1534" s="4"/>
      <c r="T1534" s="30"/>
      <c r="U1534" s="9"/>
      <c r="V1534" s="9"/>
      <c r="W1534" s="28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</row>
    <row r="1535" spans="1:130" x14ac:dyDescent="0.15">
      <c r="A1535" s="36"/>
      <c r="B1535" s="14"/>
      <c r="C1535" s="6"/>
      <c r="D1535" s="12"/>
      <c r="E1535" s="13"/>
      <c r="F1535" s="13"/>
      <c r="G1535" s="13"/>
      <c r="H1535" s="13"/>
      <c r="I1535" s="12"/>
      <c r="J1535" s="30"/>
      <c r="K1535" s="2"/>
      <c r="L1535" s="15"/>
      <c r="M1535" s="11"/>
      <c r="N1535" s="11"/>
      <c r="O1535" s="15"/>
      <c r="P1535" s="13"/>
      <c r="Q1535" s="19"/>
      <c r="R1535" s="13"/>
      <c r="S1535" s="4"/>
      <c r="T1535" s="30"/>
      <c r="U1535" s="9"/>
      <c r="V1535" s="9"/>
      <c r="W1535" s="28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</row>
    <row r="1536" spans="1:130" x14ac:dyDescent="0.15">
      <c r="A1536" s="36"/>
      <c r="B1536" s="14"/>
      <c r="C1536" s="6"/>
      <c r="D1536" s="12"/>
      <c r="E1536" s="13"/>
      <c r="F1536" s="13"/>
      <c r="G1536" s="13"/>
      <c r="H1536" s="13"/>
      <c r="I1536" s="12"/>
      <c r="J1536" s="30"/>
      <c r="K1536" s="2"/>
      <c r="L1536" s="15"/>
      <c r="M1536" s="11"/>
      <c r="N1536" s="11"/>
      <c r="O1536" s="15"/>
      <c r="P1536" s="13"/>
      <c r="Q1536" s="19"/>
      <c r="R1536" s="13"/>
      <c r="S1536" s="4"/>
      <c r="T1536" s="30"/>
      <c r="U1536" s="9"/>
      <c r="V1536" s="9"/>
      <c r="W1536" s="28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</row>
    <row r="1537" spans="1:130" x14ac:dyDescent="0.15">
      <c r="A1537" s="36"/>
      <c r="B1537" s="14"/>
      <c r="C1537" s="6"/>
      <c r="D1537" s="12"/>
      <c r="E1537" s="13"/>
      <c r="F1537" s="13"/>
      <c r="G1537" s="13"/>
      <c r="H1537" s="13"/>
      <c r="I1537" s="12"/>
      <c r="J1537" s="30"/>
      <c r="K1537" s="2"/>
      <c r="L1537" s="15"/>
      <c r="M1537" s="11"/>
      <c r="N1537" s="11"/>
      <c r="O1537" s="15"/>
      <c r="P1537" s="13"/>
      <c r="Q1537" s="19"/>
      <c r="R1537" s="13"/>
      <c r="S1537" s="4"/>
      <c r="T1537" s="30"/>
      <c r="U1537" s="9"/>
      <c r="V1537" s="9"/>
      <c r="W1537" s="28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</row>
    <row r="1538" spans="1:130" x14ac:dyDescent="0.15">
      <c r="A1538" s="36"/>
      <c r="B1538" s="14"/>
      <c r="C1538" s="6"/>
      <c r="D1538" s="12"/>
      <c r="E1538" s="13"/>
      <c r="F1538" s="13"/>
      <c r="G1538" s="13"/>
      <c r="H1538" s="13"/>
      <c r="I1538" s="12"/>
      <c r="J1538" s="30"/>
      <c r="K1538" s="2"/>
      <c r="L1538" s="15"/>
      <c r="M1538" s="11"/>
      <c r="N1538" s="11"/>
      <c r="O1538" s="15"/>
      <c r="P1538" s="13"/>
      <c r="Q1538" s="19"/>
      <c r="R1538" s="13"/>
      <c r="S1538" s="4"/>
      <c r="T1538" s="30"/>
      <c r="U1538" s="9"/>
      <c r="V1538" s="9"/>
      <c r="W1538" s="28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</row>
    <row r="1539" spans="1:130" x14ac:dyDescent="0.15">
      <c r="A1539" s="36"/>
      <c r="B1539" s="14"/>
      <c r="C1539" s="6"/>
      <c r="D1539" s="12"/>
      <c r="E1539" s="13"/>
      <c r="F1539" s="13"/>
      <c r="G1539" s="13"/>
      <c r="H1539" s="13"/>
      <c r="I1539" s="12"/>
      <c r="J1539" s="30"/>
      <c r="K1539" s="2"/>
      <c r="L1539" s="15"/>
      <c r="M1539" s="11"/>
      <c r="N1539" s="11"/>
      <c r="O1539" s="15"/>
      <c r="P1539" s="13"/>
      <c r="Q1539" s="19"/>
      <c r="R1539" s="13"/>
      <c r="S1539" s="4"/>
      <c r="T1539" s="30"/>
      <c r="U1539" s="9"/>
      <c r="V1539" s="9"/>
      <c r="W1539" s="28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</row>
    <row r="1540" spans="1:130" x14ac:dyDescent="0.15">
      <c r="A1540" s="36"/>
      <c r="B1540" s="14"/>
      <c r="C1540" s="6"/>
      <c r="D1540" s="12"/>
      <c r="E1540" s="13"/>
      <c r="F1540" s="13"/>
      <c r="G1540" s="13"/>
      <c r="H1540" s="13"/>
      <c r="I1540" s="12"/>
      <c r="J1540" s="30"/>
      <c r="K1540" s="2"/>
      <c r="L1540" s="15"/>
      <c r="M1540" s="11"/>
      <c r="N1540" s="11"/>
      <c r="O1540" s="15"/>
      <c r="P1540" s="13"/>
      <c r="Q1540" s="19"/>
      <c r="R1540" s="13"/>
      <c r="S1540" s="4"/>
      <c r="T1540" s="30"/>
      <c r="U1540" s="9"/>
      <c r="V1540" s="9"/>
      <c r="W1540" s="28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</row>
    <row r="1541" spans="1:130" x14ac:dyDescent="0.15">
      <c r="A1541" s="36"/>
      <c r="B1541" s="14"/>
      <c r="C1541" s="6"/>
      <c r="D1541" s="12"/>
      <c r="E1541" s="13"/>
      <c r="F1541" s="13"/>
      <c r="G1541" s="13"/>
      <c r="H1541" s="13"/>
      <c r="I1541" s="12"/>
      <c r="J1541" s="30"/>
      <c r="K1541" s="2"/>
      <c r="L1541" s="15"/>
      <c r="M1541" s="11"/>
      <c r="N1541" s="11"/>
      <c r="O1541" s="15"/>
      <c r="P1541" s="13"/>
      <c r="Q1541" s="19"/>
      <c r="R1541" s="13"/>
      <c r="S1541" s="4"/>
      <c r="T1541" s="30"/>
      <c r="U1541" s="9"/>
      <c r="V1541" s="9"/>
      <c r="W1541" s="28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</row>
    <row r="1542" spans="1:130" x14ac:dyDescent="0.15">
      <c r="A1542" s="36"/>
      <c r="B1542" s="14"/>
      <c r="C1542" s="6"/>
      <c r="D1542" s="12"/>
      <c r="E1542" s="13"/>
      <c r="F1542" s="13"/>
      <c r="G1542" s="13"/>
      <c r="H1542" s="13"/>
      <c r="I1542" s="12"/>
      <c r="J1542" s="30"/>
      <c r="K1542" s="2"/>
      <c r="L1542" s="15"/>
      <c r="M1542" s="11"/>
      <c r="N1542" s="11"/>
      <c r="O1542" s="15"/>
      <c r="P1542" s="13"/>
      <c r="Q1542" s="19"/>
      <c r="R1542" s="13"/>
      <c r="S1542" s="4"/>
      <c r="T1542" s="30"/>
      <c r="U1542" s="9"/>
      <c r="V1542" s="9"/>
      <c r="W1542" s="28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</row>
    <row r="1543" spans="1:130" x14ac:dyDescent="0.15">
      <c r="A1543" s="36"/>
      <c r="B1543" s="14"/>
      <c r="C1543" s="6"/>
      <c r="D1543" s="12"/>
      <c r="E1543" s="13"/>
      <c r="F1543" s="13"/>
      <c r="G1543" s="13"/>
      <c r="H1543" s="13"/>
      <c r="I1543" s="12"/>
      <c r="J1543" s="30"/>
      <c r="K1543" s="2"/>
      <c r="L1543" s="15"/>
      <c r="M1543" s="11"/>
      <c r="N1543" s="11"/>
      <c r="O1543" s="15"/>
      <c r="P1543" s="13"/>
      <c r="Q1543" s="19"/>
      <c r="R1543" s="13"/>
      <c r="S1543" s="4"/>
      <c r="T1543" s="30"/>
      <c r="U1543" s="9"/>
      <c r="V1543" s="9"/>
      <c r="W1543" s="28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</row>
    <row r="1544" spans="1:130" x14ac:dyDescent="0.15">
      <c r="A1544" s="36"/>
      <c r="B1544" s="14"/>
      <c r="C1544" s="6"/>
      <c r="D1544" s="12"/>
      <c r="E1544" s="13"/>
      <c r="F1544" s="13"/>
      <c r="G1544" s="13"/>
      <c r="H1544" s="13"/>
      <c r="I1544" s="12"/>
      <c r="J1544" s="30"/>
      <c r="K1544" s="2"/>
      <c r="L1544" s="15"/>
      <c r="M1544" s="11"/>
      <c r="N1544" s="11"/>
      <c r="O1544" s="15"/>
      <c r="P1544" s="13"/>
      <c r="Q1544" s="19"/>
      <c r="R1544" s="13"/>
      <c r="S1544" s="4"/>
      <c r="T1544" s="30"/>
      <c r="U1544" s="9"/>
      <c r="V1544" s="9"/>
      <c r="W1544" s="28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</row>
    <row r="1545" spans="1:130" x14ac:dyDescent="0.15">
      <c r="A1545" s="36"/>
      <c r="B1545" s="14"/>
      <c r="C1545" s="6"/>
      <c r="D1545" s="12"/>
      <c r="E1545" s="13"/>
      <c r="F1545" s="13"/>
      <c r="G1545" s="13"/>
      <c r="H1545" s="13"/>
      <c r="I1545" s="12"/>
      <c r="J1545" s="30"/>
      <c r="K1545" s="2"/>
      <c r="L1545" s="15"/>
      <c r="M1545" s="11"/>
      <c r="N1545" s="11"/>
      <c r="O1545" s="15"/>
      <c r="P1545" s="13"/>
      <c r="Q1545" s="19"/>
      <c r="R1545" s="13"/>
      <c r="S1545" s="4"/>
      <c r="T1545" s="30"/>
      <c r="U1545" s="9"/>
      <c r="V1545" s="9"/>
      <c r="W1545" s="28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</row>
    <row r="1546" spans="1:130" x14ac:dyDescent="0.15">
      <c r="A1546" s="36"/>
      <c r="B1546" s="14"/>
      <c r="C1546" s="6"/>
      <c r="D1546" s="12"/>
      <c r="E1546" s="13"/>
      <c r="F1546" s="13"/>
      <c r="G1546" s="13"/>
      <c r="H1546" s="13"/>
      <c r="I1546" s="12"/>
      <c r="J1546" s="30"/>
      <c r="K1546" s="2"/>
      <c r="L1546" s="15"/>
      <c r="M1546" s="11"/>
      <c r="N1546" s="11"/>
      <c r="O1546" s="15"/>
      <c r="P1546" s="13"/>
      <c r="Q1546" s="19"/>
      <c r="R1546" s="13"/>
      <c r="S1546" s="4"/>
      <c r="T1546" s="30"/>
      <c r="U1546" s="9"/>
      <c r="V1546" s="9"/>
      <c r="W1546" s="28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</row>
    <row r="1547" spans="1:130" x14ac:dyDescent="0.15">
      <c r="A1547" s="36"/>
      <c r="B1547" s="14"/>
      <c r="C1547" s="6"/>
      <c r="D1547" s="12"/>
      <c r="E1547" s="13"/>
      <c r="F1547" s="13"/>
      <c r="G1547" s="13"/>
      <c r="H1547" s="13"/>
      <c r="I1547" s="12"/>
      <c r="J1547" s="30"/>
      <c r="K1547" s="2"/>
      <c r="L1547" s="15"/>
      <c r="M1547" s="11"/>
      <c r="N1547" s="11"/>
      <c r="O1547" s="15"/>
      <c r="P1547" s="13"/>
      <c r="Q1547" s="19"/>
      <c r="R1547" s="13"/>
      <c r="S1547" s="4"/>
      <c r="T1547" s="30"/>
      <c r="U1547" s="9"/>
      <c r="V1547" s="9"/>
      <c r="W1547" s="28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</row>
    <row r="1548" spans="1:130" x14ac:dyDescent="0.15">
      <c r="A1548" s="36"/>
      <c r="B1548" s="14"/>
      <c r="C1548" s="6"/>
      <c r="D1548" s="12"/>
      <c r="E1548" s="13"/>
      <c r="F1548" s="13"/>
      <c r="G1548" s="13"/>
      <c r="H1548" s="13"/>
      <c r="I1548" s="12"/>
      <c r="J1548" s="30"/>
      <c r="K1548" s="2"/>
      <c r="L1548" s="15"/>
      <c r="M1548" s="11"/>
      <c r="N1548" s="11"/>
      <c r="O1548" s="15"/>
      <c r="P1548" s="13"/>
      <c r="Q1548" s="19"/>
      <c r="R1548" s="13"/>
      <c r="S1548" s="4"/>
      <c r="T1548" s="30"/>
      <c r="U1548" s="9"/>
      <c r="V1548" s="9"/>
      <c r="W1548" s="28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</row>
    <row r="1549" spans="1:130" x14ac:dyDescent="0.15">
      <c r="A1549" s="36"/>
      <c r="B1549" s="14"/>
      <c r="C1549" s="6"/>
      <c r="D1549" s="12"/>
      <c r="E1549" s="13"/>
      <c r="F1549" s="13"/>
      <c r="G1549" s="13"/>
      <c r="H1549" s="13"/>
      <c r="I1549" s="12"/>
      <c r="J1549" s="30"/>
      <c r="K1549" s="2"/>
      <c r="L1549" s="15"/>
      <c r="M1549" s="11"/>
      <c r="N1549" s="11"/>
      <c r="O1549" s="15"/>
      <c r="P1549" s="13"/>
      <c r="Q1549" s="19"/>
      <c r="R1549" s="13"/>
      <c r="S1549" s="4"/>
      <c r="T1549" s="30"/>
      <c r="U1549" s="9"/>
      <c r="V1549" s="9"/>
      <c r="W1549" s="28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</row>
    <row r="1550" spans="1:130" x14ac:dyDescent="0.15">
      <c r="A1550" s="36"/>
      <c r="B1550" s="14"/>
      <c r="C1550" s="6"/>
      <c r="D1550" s="12"/>
      <c r="E1550" s="13"/>
      <c r="F1550" s="13"/>
      <c r="G1550" s="13"/>
      <c r="H1550" s="13"/>
      <c r="I1550" s="12"/>
      <c r="J1550" s="30"/>
      <c r="K1550" s="2"/>
      <c r="L1550" s="15"/>
      <c r="M1550" s="11"/>
      <c r="N1550" s="11"/>
      <c r="O1550" s="15"/>
      <c r="P1550" s="13"/>
      <c r="Q1550" s="19"/>
      <c r="R1550" s="13"/>
      <c r="S1550" s="4"/>
      <c r="T1550" s="30"/>
      <c r="U1550" s="9"/>
      <c r="V1550" s="9"/>
      <c r="W1550" s="28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</row>
    <row r="1551" spans="1:130" x14ac:dyDescent="0.15">
      <c r="A1551" s="36"/>
      <c r="B1551" s="14"/>
      <c r="C1551" s="6"/>
      <c r="D1551" s="12"/>
      <c r="E1551" s="13"/>
      <c r="F1551" s="13"/>
      <c r="G1551" s="13"/>
      <c r="H1551" s="13"/>
      <c r="I1551" s="12"/>
      <c r="J1551" s="30"/>
      <c r="K1551" s="2"/>
      <c r="L1551" s="15"/>
      <c r="M1551" s="11"/>
      <c r="N1551" s="11"/>
      <c r="O1551" s="15"/>
      <c r="P1551" s="13"/>
      <c r="Q1551" s="19"/>
      <c r="R1551" s="13"/>
      <c r="S1551" s="4"/>
      <c r="T1551" s="30"/>
      <c r="U1551" s="9"/>
      <c r="V1551" s="9"/>
      <c r="W1551" s="28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</row>
    <row r="1552" spans="1:130" x14ac:dyDescent="0.15">
      <c r="A1552" s="36"/>
      <c r="B1552" s="14"/>
      <c r="C1552" s="6"/>
      <c r="D1552" s="12"/>
      <c r="E1552" s="13"/>
      <c r="F1552" s="13"/>
      <c r="G1552" s="13"/>
      <c r="H1552" s="13"/>
      <c r="I1552" s="12"/>
      <c r="J1552" s="30"/>
      <c r="K1552" s="2"/>
      <c r="L1552" s="15"/>
      <c r="M1552" s="11"/>
      <c r="N1552" s="11"/>
      <c r="O1552" s="15"/>
      <c r="P1552" s="13"/>
      <c r="Q1552" s="19"/>
      <c r="R1552" s="13"/>
      <c r="S1552" s="4"/>
      <c r="T1552" s="30"/>
      <c r="U1552" s="9"/>
      <c r="V1552" s="9"/>
      <c r="W1552" s="28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</row>
    <row r="1553" spans="1:130" x14ac:dyDescent="0.15">
      <c r="A1553" s="36"/>
      <c r="B1553" s="14"/>
      <c r="C1553" s="6"/>
      <c r="D1553" s="12"/>
      <c r="E1553" s="13"/>
      <c r="F1553" s="13"/>
      <c r="G1553" s="13"/>
      <c r="H1553" s="13"/>
      <c r="I1553" s="12"/>
      <c r="J1553" s="30"/>
      <c r="K1553" s="2"/>
      <c r="L1553" s="15"/>
      <c r="M1553" s="11"/>
      <c r="N1553" s="11"/>
      <c r="O1553" s="15"/>
      <c r="P1553" s="13"/>
      <c r="Q1553" s="19"/>
      <c r="R1553" s="13"/>
      <c r="S1553" s="4"/>
      <c r="T1553" s="30"/>
      <c r="U1553" s="9"/>
      <c r="V1553" s="9"/>
      <c r="W1553" s="28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</row>
    <row r="1554" spans="1:130" x14ac:dyDescent="0.15">
      <c r="A1554" s="36"/>
      <c r="B1554" s="14"/>
      <c r="C1554" s="6"/>
      <c r="D1554" s="12"/>
      <c r="E1554" s="13"/>
      <c r="F1554" s="13"/>
      <c r="G1554" s="13"/>
      <c r="H1554" s="13"/>
      <c r="I1554" s="12"/>
      <c r="J1554" s="30"/>
      <c r="K1554" s="2"/>
      <c r="L1554" s="15"/>
      <c r="M1554" s="11"/>
      <c r="N1554" s="11"/>
      <c r="O1554" s="15"/>
      <c r="P1554" s="13"/>
      <c r="Q1554" s="19"/>
      <c r="R1554" s="13"/>
      <c r="S1554" s="4"/>
      <c r="T1554" s="30"/>
      <c r="U1554" s="9"/>
      <c r="V1554" s="9"/>
      <c r="W1554" s="28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</row>
    <row r="1555" spans="1:130" x14ac:dyDescent="0.15">
      <c r="A1555" s="36"/>
      <c r="B1555" s="14"/>
      <c r="C1555" s="6"/>
      <c r="D1555" s="12"/>
      <c r="E1555" s="13"/>
      <c r="F1555" s="13"/>
      <c r="G1555" s="13"/>
      <c r="H1555" s="13"/>
      <c r="I1555" s="12"/>
      <c r="J1555" s="30"/>
      <c r="K1555" s="2"/>
      <c r="L1555" s="15"/>
      <c r="M1555" s="11"/>
      <c r="N1555" s="11"/>
      <c r="O1555" s="15"/>
      <c r="P1555" s="13"/>
      <c r="Q1555" s="19"/>
      <c r="R1555" s="13"/>
      <c r="S1555" s="4"/>
      <c r="T1555" s="30"/>
      <c r="U1555" s="9"/>
      <c r="V1555" s="9"/>
      <c r="W1555" s="28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</row>
    <row r="1556" spans="1:130" x14ac:dyDescent="0.15">
      <c r="A1556" s="36"/>
      <c r="B1556" s="14"/>
      <c r="C1556" s="6"/>
      <c r="D1556" s="12"/>
      <c r="E1556" s="13"/>
      <c r="F1556" s="13"/>
      <c r="G1556" s="13"/>
      <c r="H1556" s="13"/>
      <c r="I1556" s="12"/>
      <c r="J1556" s="30"/>
      <c r="K1556" s="2"/>
      <c r="L1556" s="15"/>
      <c r="M1556" s="11"/>
      <c r="N1556" s="11"/>
      <c r="O1556" s="15"/>
      <c r="P1556" s="13"/>
      <c r="Q1556" s="19"/>
      <c r="R1556" s="13"/>
      <c r="S1556" s="4"/>
      <c r="T1556" s="30"/>
      <c r="U1556" s="9"/>
      <c r="V1556" s="9"/>
      <c r="W1556" s="28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</row>
    <row r="1557" spans="1:130" x14ac:dyDescent="0.15">
      <c r="A1557" s="36"/>
      <c r="B1557" s="14"/>
      <c r="C1557" s="6"/>
      <c r="D1557" s="12"/>
      <c r="E1557" s="13"/>
      <c r="F1557" s="13"/>
      <c r="G1557" s="13"/>
      <c r="H1557" s="13"/>
      <c r="I1557" s="12"/>
      <c r="J1557" s="30"/>
      <c r="K1557" s="2"/>
      <c r="L1557" s="15"/>
      <c r="M1557" s="11"/>
      <c r="N1557" s="11"/>
      <c r="O1557" s="15"/>
      <c r="P1557" s="13"/>
      <c r="Q1557" s="19"/>
      <c r="R1557" s="13"/>
      <c r="S1557" s="4"/>
      <c r="T1557" s="30"/>
      <c r="U1557" s="9"/>
      <c r="V1557" s="9"/>
      <c r="W1557" s="28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</row>
    <row r="1558" spans="1:130" x14ac:dyDescent="0.15">
      <c r="A1558" s="36"/>
      <c r="B1558" s="14"/>
      <c r="C1558" s="6"/>
      <c r="D1558" s="12"/>
      <c r="E1558" s="13"/>
      <c r="F1558" s="13"/>
      <c r="G1558" s="13"/>
      <c r="H1558" s="13"/>
      <c r="I1558" s="12"/>
      <c r="J1558" s="30"/>
      <c r="K1558" s="2"/>
      <c r="L1558" s="15"/>
      <c r="M1558" s="11"/>
      <c r="N1558" s="11"/>
      <c r="O1558" s="15"/>
      <c r="P1558" s="13"/>
      <c r="Q1558" s="19"/>
      <c r="R1558" s="13"/>
      <c r="S1558" s="4"/>
      <c r="T1558" s="30"/>
      <c r="U1558" s="9"/>
      <c r="V1558" s="9"/>
      <c r="W1558" s="28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</row>
    <row r="1559" spans="1:130" x14ac:dyDescent="0.15">
      <c r="A1559" s="36"/>
      <c r="B1559" s="14"/>
      <c r="C1559" s="6"/>
      <c r="D1559" s="12"/>
      <c r="E1559" s="13"/>
      <c r="F1559" s="13"/>
      <c r="G1559" s="13"/>
      <c r="H1559" s="13"/>
      <c r="I1559" s="12"/>
      <c r="J1559" s="30"/>
      <c r="K1559" s="2"/>
      <c r="L1559" s="15"/>
      <c r="M1559" s="11"/>
      <c r="N1559" s="11"/>
      <c r="O1559" s="15"/>
      <c r="P1559" s="13"/>
      <c r="Q1559" s="19"/>
      <c r="R1559" s="13"/>
      <c r="S1559" s="4"/>
      <c r="T1559" s="30"/>
      <c r="U1559" s="9"/>
      <c r="V1559" s="9"/>
      <c r="W1559" s="28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</row>
    <row r="1560" spans="1:130" x14ac:dyDescent="0.15">
      <c r="A1560" s="36"/>
      <c r="B1560" s="14"/>
      <c r="C1560" s="6"/>
      <c r="D1560" s="12"/>
      <c r="E1560" s="13"/>
      <c r="F1560" s="13"/>
      <c r="G1560" s="13"/>
      <c r="H1560" s="13"/>
      <c r="I1560" s="12"/>
      <c r="J1560" s="30"/>
      <c r="K1560" s="2"/>
      <c r="L1560" s="15"/>
      <c r="M1560" s="11"/>
      <c r="N1560" s="11"/>
      <c r="O1560" s="15"/>
      <c r="P1560" s="13"/>
      <c r="Q1560" s="19"/>
      <c r="R1560" s="13"/>
      <c r="S1560" s="4"/>
      <c r="T1560" s="30"/>
      <c r="U1560" s="9"/>
      <c r="V1560" s="9"/>
      <c r="W1560" s="28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</row>
    <row r="1561" spans="1:130" x14ac:dyDescent="0.15">
      <c r="A1561" s="36"/>
      <c r="B1561" s="14"/>
      <c r="C1561" s="6"/>
      <c r="D1561" s="12"/>
      <c r="E1561" s="13"/>
      <c r="F1561" s="13"/>
      <c r="G1561" s="13"/>
      <c r="H1561" s="13"/>
      <c r="I1561" s="12"/>
      <c r="J1561" s="30"/>
      <c r="K1561" s="2"/>
      <c r="L1561" s="15"/>
      <c r="M1561" s="11"/>
      <c r="N1561" s="11"/>
      <c r="O1561" s="15"/>
      <c r="P1561" s="13"/>
      <c r="Q1561" s="19"/>
      <c r="R1561" s="13"/>
      <c r="S1561" s="4"/>
      <c r="T1561" s="30"/>
      <c r="U1561" s="9"/>
      <c r="V1561" s="9"/>
      <c r="W1561" s="28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</row>
    <row r="1562" spans="1:130" x14ac:dyDescent="0.15">
      <c r="A1562" s="36"/>
      <c r="B1562" s="14"/>
      <c r="C1562" s="6"/>
      <c r="D1562" s="12"/>
      <c r="E1562" s="13"/>
      <c r="F1562" s="13"/>
      <c r="G1562" s="13"/>
      <c r="H1562" s="13"/>
      <c r="I1562" s="12"/>
      <c r="J1562" s="30"/>
      <c r="K1562" s="2"/>
      <c r="L1562" s="15"/>
      <c r="M1562" s="11"/>
      <c r="N1562" s="11"/>
      <c r="O1562" s="15"/>
      <c r="P1562" s="13"/>
      <c r="Q1562" s="19"/>
      <c r="R1562" s="13"/>
      <c r="S1562" s="4"/>
      <c r="T1562" s="30"/>
      <c r="U1562" s="9"/>
      <c r="V1562" s="9"/>
      <c r="W1562" s="28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</row>
    <row r="1563" spans="1:130" x14ac:dyDescent="0.15">
      <c r="A1563" s="36"/>
      <c r="B1563" s="14"/>
      <c r="C1563" s="6"/>
      <c r="D1563" s="12"/>
      <c r="E1563" s="13"/>
      <c r="F1563" s="13"/>
      <c r="G1563" s="13"/>
      <c r="H1563" s="13"/>
      <c r="I1563" s="12"/>
      <c r="J1563" s="30"/>
      <c r="K1563" s="2"/>
      <c r="L1563" s="15"/>
      <c r="M1563" s="11"/>
      <c r="N1563" s="11"/>
      <c r="O1563" s="15"/>
      <c r="P1563" s="13"/>
      <c r="Q1563" s="19"/>
      <c r="R1563" s="13"/>
      <c r="S1563" s="4"/>
      <c r="T1563" s="30"/>
      <c r="U1563" s="9"/>
      <c r="V1563" s="9"/>
      <c r="W1563" s="28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</row>
    <row r="1564" spans="1:130" x14ac:dyDescent="0.15">
      <c r="A1564" s="36"/>
      <c r="B1564" s="14"/>
      <c r="C1564" s="6"/>
      <c r="D1564" s="12"/>
      <c r="E1564" s="13"/>
      <c r="F1564" s="13"/>
      <c r="G1564" s="13"/>
      <c r="H1564" s="13"/>
      <c r="I1564" s="12"/>
      <c r="J1564" s="30"/>
      <c r="K1564" s="2"/>
      <c r="L1564" s="15"/>
      <c r="M1564" s="11"/>
      <c r="N1564" s="11"/>
      <c r="O1564" s="15"/>
      <c r="P1564" s="13"/>
      <c r="Q1564" s="19"/>
      <c r="R1564" s="13"/>
      <c r="S1564" s="4"/>
      <c r="T1564" s="30"/>
      <c r="U1564" s="9"/>
      <c r="V1564" s="9"/>
      <c r="W1564" s="28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</row>
    <row r="1565" spans="1:130" x14ac:dyDescent="0.15">
      <c r="A1565" s="36"/>
      <c r="B1565" s="14"/>
      <c r="C1565" s="6"/>
      <c r="D1565" s="12"/>
      <c r="E1565" s="13"/>
      <c r="F1565" s="13"/>
      <c r="G1565" s="13"/>
      <c r="H1565" s="13"/>
      <c r="I1565" s="12"/>
      <c r="J1565" s="30"/>
      <c r="K1565" s="2"/>
      <c r="L1565" s="15"/>
      <c r="M1565" s="11"/>
      <c r="N1565" s="11"/>
      <c r="O1565" s="15"/>
      <c r="P1565" s="13"/>
      <c r="Q1565" s="19"/>
      <c r="R1565" s="13"/>
      <c r="S1565" s="4"/>
      <c r="T1565" s="30"/>
      <c r="U1565" s="9"/>
      <c r="V1565" s="9"/>
      <c r="W1565" s="28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</row>
    <row r="1566" spans="1:130" x14ac:dyDescent="0.15">
      <c r="A1566" s="36"/>
      <c r="B1566" s="14"/>
      <c r="C1566" s="6"/>
      <c r="D1566" s="12"/>
      <c r="E1566" s="13"/>
      <c r="F1566" s="13"/>
      <c r="G1566" s="13"/>
      <c r="H1566" s="13"/>
      <c r="I1566" s="12"/>
      <c r="J1566" s="30"/>
      <c r="K1566" s="2"/>
      <c r="L1566" s="15"/>
      <c r="M1566" s="11"/>
      <c r="N1566" s="11"/>
      <c r="O1566" s="15"/>
      <c r="P1566" s="13"/>
      <c r="Q1566" s="19"/>
      <c r="R1566" s="13"/>
      <c r="S1566" s="4"/>
      <c r="T1566" s="30"/>
      <c r="U1566" s="9"/>
      <c r="V1566" s="9"/>
      <c r="W1566" s="28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</row>
    <row r="1567" spans="1:130" x14ac:dyDescent="0.15">
      <c r="A1567" s="36"/>
      <c r="B1567" s="14"/>
      <c r="C1567" s="6"/>
      <c r="D1567" s="12"/>
      <c r="E1567" s="13"/>
      <c r="F1567" s="13"/>
      <c r="G1567" s="13"/>
      <c r="H1567" s="13"/>
      <c r="I1567" s="12"/>
      <c r="J1567" s="30"/>
      <c r="K1567" s="2"/>
      <c r="L1567" s="15"/>
      <c r="M1567" s="11"/>
      <c r="N1567" s="11"/>
      <c r="O1567" s="15"/>
      <c r="P1567" s="13"/>
      <c r="Q1567" s="19"/>
      <c r="R1567" s="13"/>
      <c r="S1567" s="4"/>
      <c r="T1567" s="30"/>
      <c r="U1567" s="9"/>
      <c r="V1567" s="9"/>
      <c r="W1567" s="28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</row>
    <row r="1568" spans="1:130" x14ac:dyDescent="0.15">
      <c r="A1568" s="36"/>
      <c r="B1568" s="14"/>
      <c r="C1568" s="6"/>
      <c r="D1568" s="12"/>
      <c r="E1568" s="13"/>
      <c r="F1568" s="13"/>
      <c r="G1568" s="13"/>
      <c r="H1568" s="13"/>
      <c r="I1568" s="12"/>
      <c r="J1568" s="30"/>
      <c r="K1568" s="2"/>
      <c r="L1568" s="15"/>
      <c r="M1568" s="11"/>
      <c r="N1568" s="11"/>
      <c r="O1568" s="15"/>
      <c r="P1568" s="13"/>
      <c r="Q1568" s="19"/>
      <c r="R1568" s="13"/>
      <c r="S1568" s="4"/>
      <c r="T1568" s="30"/>
      <c r="U1568" s="9"/>
      <c r="V1568" s="9"/>
      <c r="W1568" s="28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</row>
    <row r="1569" spans="1:130" x14ac:dyDescent="0.15">
      <c r="A1569" s="36"/>
      <c r="B1569" s="14"/>
      <c r="C1569" s="6"/>
      <c r="D1569" s="12"/>
      <c r="E1569" s="13"/>
      <c r="F1569" s="13"/>
      <c r="G1569" s="13"/>
      <c r="H1569" s="13"/>
      <c r="I1569" s="12"/>
      <c r="J1569" s="30"/>
      <c r="K1569" s="2"/>
      <c r="L1569" s="15"/>
      <c r="M1569" s="11"/>
      <c r="N1569" s="11"/>
      <c r="O1569" s="15"/>
      <c r="P1569" s="13"/>
      <c r="Q1569" s="19"/>
      <c r="R1569" s="13"/>
      <c r="S1569" s="4"/>
      <c r="T1569" s="30"/>
      <c r="U1569" s="9"/>
      <c r="V1569" s="9"/>
      <c r="W1569" s="28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</row>
    <row r="1570" spans="1:130" x14ac:dyDescent="0.15">
      <c r="A1570" s="36"/>
      <c r="B1570" s="14"/>
      <c r="C1570" s="6"/>
      <c r="D1570" s="12"/>
      <c r="E1570" s="13"/>
      <c r="F1570" s="13"/>
      <c r="G1570" s="13"/>
      <c r="H1570" s="13"/>
      <c r="I1570" s="12"/>
      <c r="J1570" s="30"/>
      <c r="K1570" s="2"/>
      <c r="L1570" s="15"/>
      <c r="M1570" s="11"/>
      <c r="N1570" s="11"/>
      <c r="O1570" s="15"/>
      <c r="P1570" s="13"/>
      <c r="Q1570" s="19"/>
      <c r="R1570" s="13"/>
      <c r="S1570" s="4"/>
      <c r="T1570" s="30"/>
      <c r="U1570" s="9"/>
      <c r="V1570" s="9"/>
      <c r="W1570" s="28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</row>
    <row r="1571" spans="1:130" x14ac:dyDescent="0.15">
      <c r="A1571" s="36"/>
      <c r="B1571" s="14"/>
      <c r="C1571" s="6"/>
      <c r="D1571" s="12"/>
      <c r="E1571" s="13"/>
      <c r="F1571" s="13"/>
      <c r="G1571" s="13"/>
      <c r="H1571" s="13"/>
      <c r="I1571" s="12"/>
      <c r="J1571" s="30"/>
      <c r="K1571" s="2"/>
      <c r="L1571" s="15"/>
      <c r="M1571" s="11"/>
      <c r="N1571" s="11"/>
      <c r="O1571" s="15"/>
      <c r="P1571" s="13"/>
      <c r="Q1571" s="19"/>
      <c r="R1571" s="13"/>
      <c r="S1571" s="4"/>
      <c r="T1571" s="30"/>
      <c r="U1571" s="9"/>
      <c r="V1571" s="9"/>
      <c r="W1571" s="28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</row>
    <row r="1572" spans="1:130" x14ac:dyDescent="0.15">
      <c r="A1572" s="36"/>
      <c r="B1572" s="14"/>
      <c r="C1572" s="6"/>
      <c r="D1572" s="12"/>
      <c r="E1572" s="13"/>
      <c r="F1572" s="13"/>
      <c r="G1572" s="13"/>
      <c r="H1572" s="13"/>
      <c r="I1572" s="12"/>
      <c r="J1572" s="30"/>
      <c r="K1572" s="2"/>
      <c r="L1572" s="15"/>
      <c r="M1572" s="11"/>
      <c r="N1572" s="11"/>
      <c r="O1572" s="15"/>
      <c r="P1572" s="13"/>
      <c r="Q1572" s="19"/>
      <c r="R1572" s="13"/>
      <c r="S1572" s="4"/>
      <c r="T1572" s="30"/>
      <c r="U1572" s="9"/>
      <c r="V1572" s="9"/>
      <c r="W1572" s="28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</row>
    <row r="1573" spans="1:130" x14ac:dyDescent="0.15">
      <c r="A1573" s="36"/>
      <c r="B1573" s="14"/>
      <c r="C1573" s="6"/>
      <c r="D1573" s="12"/>
      <c r="E1573" s="13"/>
      <c r="F1573" s="13"/>
      <c r="G1573" s="13"/>
      <c r="H1573" s="13"/>
      <c r="I1573" s="12"/>
      <c r="J1573" s="30"/>
      <c r="K1573" s="2"/>
      <c r="L1573" s="15"/>
      <c r="M1573" s="11"/>
      <c r="N1573" s="11"/>
      <c r="O1573" s="15"/>
      <c r="P1573" s="13"/>
      <c r="Q1573" s="19"/>
      <c r="R1573" s="13"/>
      <c r="S1573" s="4"/>
      <c r="T1573" s="30"/>
      <c r="U1573" s="9"/>
      <c r="V1573" s="9"/>
      <c r="W1573" s="28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</row>
    <row r="1574" spans="1:130" x14ac:dyDescent="0.15">
      <c r="A1574" s="36"/>
      <c r="B1574" s="14"/>
      <c r="C1574" s="6"/>
      <c r="D1574" s="12"/>
      <c r="E1574" s="13"/>
      <c r="F1574" s="13"/>
      <c r="G1574" s="13"/>
      <c r="H1574" s="13"/>
      <c r="I1574" s="12"/>
      <c r="J1574" s="30"/>
      <c r="K1574" s="2"/>
      <c r="L1574" s="15"/>
      <c r="M1574" s="11"/>
      <c r="N1574" s="11"/>
      <c r="O1574" s="15"/>
      <c r="P1574" s="13"/>
      <c r="Q1574" s="19"/>
      <c r="R1574" s="13"/>
      <c r="S1574" s="4"/>
      <c r="T1574" s="30"/>
      <c r="U1574" s="9"/>
      <c r="V1574" s="9"/>
      <c r="W1574" s="28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</row>
    <row r="1575" spans="1:130" x14ac:dyDescent="0.15">
      <c r="A1575" s="36"/>
      <c r="B1575" s="14"/>
      <c r="C1575" s="6"/>
      <c r="D1575" s="12"/>
      <c r="E1575" s="13"/>
      <c r="F1575" s="13"/>
      <c r="G1575" s="13"/>
      <c r="H1575" s="13"/>
      <c r="I1575" s="12"/>
      <c r="J1575" s="30"/>
      <c r="K1575" s="2"/>
      <c r="L1575" s="15"/>
      <c r="M1575" s="11"/>
      <c r="N1575" s="11"/>
      <c r="O1575" s="15"/>
      <c r="P1575" s="13"/>
      <c r="Q1575" s="19"/>
      <c r="R1575" s="13"/>
      <c r="S1575" s="4"/>
      <c r="T1575" s="30"/>
      <c r="U1575" s="9"/>
      <c r="V1575" s="9"/>
      <c r="W1575" s="28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</row>
    <row r="1576" spans="1:130" x14ac:dyDescent="0.15">
      <c r="A1576" s="36"/>
      <c r="B1576" s="14"/>
      <c r="C1576" s="6"/>
      <c r="D1576" s="12"/>
      <c r="E1576" s="13"/>
      <c r="F1576" s="13"/>
      <c r="G1576" s="13"/>
      <c r="H1576" s="13"/>
      <c r="I1576" s="12"/>
      <c r="J1576" s="30"/>
      <c r="K1576" s="2"/>
      <c r="L1576" s="15"/>
      <c r="M1576" s="11"/>
      <c r="N1576" s="11"/>
      <c r="O1576" s="15"/>
      <c r="P1576" s="13"/>
      <c r="Q1576" s="19"/>
      <c r="R1576" s="13"/>
      <c r="S1576" s="4"/>
      <c r="T1576" s="30"/>
      <c r="U1576" s="9"/>
      <c r="V1576" s="9"/>
      <c r="W1576" s="28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</row>
    <row r="1577" spans="1:130" x14ac:dyDescent="0.15">
      <c r="A1577" s="36"/>
      <c r="B1577" s="14"/>
      <c r="C1577" s="6"/>
      <c r="D1577" s="12"/>
      <c r="E1577" s="13"/>
      <c r="F1577" s="13"/>
      <c r="G1577" s="13"/>
      <c r="H1577" s="13"/>
      <c r="I1577" s="12"/>
      <c r="J1577" s="30"/>
      <c r="K1577" s="2"/>
      <c r="L1577" s="15"/>
      <c r="M1577" s="11"/>
      <c r="N1577" s="11"/>
      <c r="O1577" s="15"/>
      <c r="P1577" s="13"/>
      <c r="Q1577" s="19"/>
      <c r="R1577" s="13"/>
      <c r="S1577" s="4"/>
      <c r="T1577" s="30"/>
      <c r="U1577" s="9"/>
      <c r="V1577" s="9"/>
      <c r="W1577" s="28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</row>
    <row r="1578" spans="1:130" x14ac:dyDescent="0.15">
      <c r="A1578" s="36"/>
      <c r="B1578" s="14"/>
      <c r="C1578" s="6"/>
      <c r="D1578" s="12"/>
      <c r="E1578" s="13"/>
      <c r="F1578" s="13"/>
      <c r="G1578" s="13"/>
      <c r="H1578" s="13"/>
      <c r="I1578" s="12"/>
      <c r="J1578" s="30"/>
      <c r="K1578" s="2"/>
      <c r="L1578" s="15"/>
      <c r="M1578" s="11"/>
      <c r="N1578" s="11"/>
      <c r="O1578" s="15"/>
      <c r="P1578" s="13"/>
      <c r="Q1578" s="19"/>
      <c r="R1578" s="13"/>
      <c r="S1578" s="4"/>
      <c r="T1578" s="30"/>
      <c r="U1578" s="9"/>
      <c r="V1578" s="9"/>
      <c r="W1578" s="28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</row>
    <row r="1579" spans="1:130" x14ac:dyDescent="0.15">
      <c r="A1579" s="36"/>
      <c r="B1579" s="14"/>
      <c r="C1579" s="6"/>
      <c r="D1579" s="12"/>
      <c r="E1579" s="13"/>
      <c r="F1579" s="13"/>
      <c r="G1579" s="13"/>
      <c r="H1579" s="13"/>
      <c r="I1579" s="12"/>
      <c r="J1579" s="30"/>
      <c r="K1579" s="2"/>
      <c r="L1579" s="15"/>
      <c r="M1579" s="11"/>
      <c r="N1579" s="11"/>
      <c r="O1579" s="15"/>
      <c r="P1579" s="13"/>
      <c r="Q1579" s="19"/>
      <c r="R1579" s="13"/>
      <c r="S1579" s="4"/>
      <c r="T1579" s="30"/>
      <c r="U1579" s="9"/>
      <c r="V1579" s="9"/>
      <c r="W1579" s="28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</row>
    <row r="1580" spans="1:130" x14ac:dyDescent="0.15">
      <c r="A1580" s="36"/>
      <c r="B1580" s="14"/>
      <c r="C1580" s="6"/>
      <c r="D1580" s="12"/>
      <c r="E1580" s="13"/>
      <c r="F1580" s="13"/>
      <c r="G1580" s="13"/>
      <c r="H1580" s="13"/>
      <c r="I1580" s="12"/>
      <c r="J1580" s="30"/>
      <c r="K1580" s="2"/>
      <c r="L1580" s="15"/>
      <c r="M1580" s="11"/>
      <c r="N1580" s="11"/>
      <c r="O1580" s="15"/>
      <c r="P1580" s="13"/>
      <c r="Q1580" s="19"/>
      <c r="R1580" s="13"/>
      <c r="S1580" s="4"/>
      <c r="T1580" s="30"/>
      <c r="U1580" s="9"/>
      <c r="V1580" s="9"/>
      <c r="W1580" s="28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</row>
    <row r="1581" spans="1:130" x14ac:dyDescent="0.15">
      <c r="A1581" s="36"/>
      <c r="B1581" s="14"/>
      <c r="C1581" s="6"/>
      <c r="D1581" s="12"/>
      <c r="E1581" s="13"/>
      <c r="F1581" s="13"/>
      <c r="G1581" s="13"/>
      <c r="H1581" s="13"/>
      <c r="I1581" s="12"/>
      <c r="J1581" s="30"/>
      <c r="K1581" s="2"/>
      <c r="L1581" s="15"/>
      <c r="M1581" s="11"/>
      <c r="N1581" s="11"/>
      <c r="O1581" s="15"/>
      <c r="P1581" s="13"/>
      <c r="Q1581" s="19"/>
      <c r="R1581" s="13"/>
      <c r="S1581" s="4"/>
      <c r="T1581" s="30"/>
      <c r="U1581" s="9"/>
      <c r="V1581" s="9"/>
      <c r="W1581" s="28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</row>
    <row r="1582" spans="1:130" x14ac:dyDescent="0.15">
      <c r="A1582" s="36"/>
      <c r="B1582" s="14"/>
      <c r="C1582" s="6"/>
      <c r="D1582" s="12"/>
      <c r="E1582" s="13"/>
      <c r="F1582" s="13"/>
      <c r="G1582" s="13"/>
      <c r="H1582" s="13"/>
      <c r="I1582" s="12"/>
      <c r="J1582" s="30"/>
      <c r="K1582" s="2"/>
      <c r="L1582" s="15"/>
      <c r="M1582" s="11"/>
      <c r="N1582" s="11"/>
      <c r="O1582" s="15"/>
      <c r="P1582" s="13"/>
      <c r="Q1582" s="19"/>
      <c r="R1582" s="13"/>
      <c r="S1582" s="4"/>
      <c r="T1582" s="30"/>
      <c r="U1582" s="9"/>
      <c r="V1582" s="9"/>
      <c r="W1582" s="28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</row>
    <row r="1583" spans="1:130" x14ac:dyDescent="0.15">
      <c r="A1583" s="36"/>
      <c r="B1583" s="14"/>
      <c r="C1583" s="6"/>
      <c r="D1583" s="12"/>
      <c r="E1583" s="13"/>
      <c r="F1583" s="13"/>
      <c r="G1583" s="13"/>
      <c r="H1583" s="13"/>
      <c r="I1583" s="12"/>
      <c r="J1583" s="30"/>
      <c r="K1583" s="2"/>
      <c r="L1583" s="15"/>
      <c r="M1583" s="11"/>
      <c r="N1583" s="11"/>
      <c r="O1583" s="15"/>
      <c r="P1583" s="13"/>
      <c r="Q1583" s="19"/>
      <c r="R1583" s="13"/>
      <c r="S1583" s="4"/>
      <c r="T1583" s="30"/>
      <c r="U1583" s="9"/>
      <c r="V1583" s="9"/>
      <c r="W1583" s="28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</row>
    <row r="1584" spans="1:130" x14ac:dyDescent="0.15">
      <c r="A1584" s="36"/>
      <c r="B1584" s="14"/>
      <c r="C1584" s="6"/>
      <c r="D1584" s="12"/>
      <c r="E1584" s="13"/>
      <c r="F1584" s="13"/>
      <c r="G1584" s="13"/>
      <c r="H1584" s="13"/>
      <c r="I1584" s="12"/>
      <c r="J1584" s="30"/>
      <c r="K1584" s="2"/>
      <c r="L1584" s="15"/>
      <c r="M1584" s="11"/>
      <c r="N1584" s="11"/>
      <c r="O1584" s="15"/>
      <c r="P1584" s="13"/>
      <c r="Q1584" s="19"/>
      <c r="R1584" s="13"/>
      <c r="S1584" s="4"/>
      <c r="T1584" s="30"/>
      <c r="U1584" s="9"/>
      <c r="V1584" s="9"/>
      <c r="W1584" s="28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</row>
    <row r="1585" spans="1:130" x14ac:dyDescent="0.15">
      <c r="A1585" s="36"/>
      <c r="B1585" s="14"/>
      <c r="C1585" s="6"/>
      <c r="D1585" s="12"/>
      <c r="E1585" s="13"/>
      <c r="F1585" s="13"/>
      <c r="G1585" s="13"/>
      <c r="H1585" s="13"/>
      <c r="I1585" s="12"/>
      <c r="J1585" s="30"/>
      <c r="K1585" s="2"/>
      <c r="L1585" s="15"/>
      <c r="M1585" s="11"/>
      <c r="N1585" s="11"/>
      <c r="O1585" s="15"/>
      <c r="P1585" s="13"/>
      <c r="Q1585" s="19"/>
      <c r="R1585" s="13"/>
      <c r="S1585" s="4"/>
      <c r="T1585" s="30"/>
      <c r="U1585" s="9"/>
      <c r="V1585" s="9"/>
      <c r="W1585" s="28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</row>
    <row r="1586" spans="1:130" x14ac:dyDescent="0.15">
      <c r="A1586" s="36"/>
      <c r="B1586" s="14"/>
      <c r="C1586" s="6"/>
      <c r="D1586" s="12"/>
      <c r="E1586" s="13"/>
      <c r="F1586" s="13"/>
      <c r="G1586" s="13"/>
      <c r="H1586" s="13"/>
      <c r="I1586" s="12"/>
      <c r="J1586" s="30"/>
      <c r="K1586" s="2"/>
      <c r="L1586" s="15"/>
      <c r="M1586" s="11"/>
      <c r="N1586" s="11"/>
      <c r="O1586" s="15"/>
      <c r="P1586" s="13"/>
      <c r="Q1586" s="19"/>
      <c r="R1586" s="13"/>
      <c r="S1586" s="4"/>
      <c r="T1586" s="30"/>
      <c r="U1586" s="9"/>
      <c r="V1586" s="9"/>
      <c r="W1586" s="28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</row>
    <row r="1587" spans="1:130" x14ac:dyDescent="0.15">
      <c r="A1587" s="36"/>
      <c r="B1587" s="14"/>
      <c r="C1587" s="6"/>
      <c r="D1587" s="12"/>
      <c r="E1587" s="13"/>
      <c r="F1587" s="13"/>
      <c r="G1587" s="13"/>
      <c r="H1587" s="13"/>
      <c r="I1587" s="12"/>
      <c r="J1587" s="30"/>
      <c r="K1587" s="2"/>
      <c r="L1587" s="15"/>
      <c r="M1587" s="11"/>
      <c r="N1587" s="11"/>
      <c r="O1587" s="15"/>
      <c r="P1587" s="13"/>
      <c r="Q1587" s="19"/>
      <c r="R1587" s="13"/>
      <c r="S1587" s="4"/>
      <c r="T1587" s="30"/>
      <c r="U1587" s="9"/>
      <c r="V1587" s="9"/>
      <c r="W1587" s="28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</row>
    <row r="1588" spans="1:130" x14ac:dyDescent="0.15">
      <c r="A1588" s="36"/>
      <c r="B1588" s="14"/>
      <c r="C1588" s="6"/>
      <c r="D1588" s="12"/>
      <c r="E1588" s="13"/>
      <c r="F1588" s="13"/>
      <c r="G1588" s="13"/>
      <c r="H1588" s="13"/>
      <c r="I1588" s="12"/>
      <c r="J1588" s="30"/>
      <c r="K1588" s="2"/>
      <c r="L1588" s="15"/>
      <c r="M1588" s="11"/>
      <c r="N1588" s="11"/>
      <c r="O1588" s="15"/>
      <c r="P1588" s="13"/>
      <c r="Q1588" s="19"/>
      <c r="R1588" s="13"/>
      <c r="S1588" s="4"/>
      <c r="T1588" s="30"/>
      <c r="U1588" s="9"/>
      <c r="V1588" s="9"/>
      <c r="W1588" s="28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</row>
    <row r="1589" spans="1:130" x14ac:dyDescent="0.15">
      <c r="A1589" s="36"/>
      <c r="B1589" s="14"/>
      <c r="C1589" s="6"/>
      <c r="D1589" s="12"/>
      <c r="E1589" s="13"/>
      <c r="F1589" s="13"/>
      <c r="G1589" s="13"/>
      <c r="H1589" s="13"/>
      <c r="I1589" s="12"/>
      <c r="J1589" s="30"/>
      <c r="K1589" s="2"/>
      <c r="L1589" s="15"/>
      <c r="M1589" s="11"/>
      <c r="N1589" s="11"/>
      <c r="O1589" s="15"/>
      <c r="P1589" s="13"/>
      <c r="Q1589" s="19"/>
      <c r="R1589" s="13"/>
      <c r="S1589" s="4"/>
      <c r="T1589" s="30"/>
      <c r="U1589" s="9"/>
      <c r="V1589" s="9"/>
      <c r="W1589" s="28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</row>
    <row r="1590" spans="1:130" x14ac:dyDescent="0.15">
      <c r="A1590" s="36"/>
      <c r="B1590" s="14"/>
      <c r="C1590" s="6"/>
      <c r="D1590" s="12"/>
      <c r="E1590" s="13"/>
      <c r="F1590" s="13"/>
      <c r="G1590" s="13"/>
      <c r="H1590" s="13"/>
      <c r="I1590" s="12"/>
      <c r="J1590" s="30"/>
      <c r="K1590" s="2"/>
      <c r="L1590" s="15"/>
      <c r="M1590" s="11"/>
      <c r="N1590" s="11"/>
      <c r="O1590" s="15"/>
      <c r="P1590" s="13"/>
      <c r="Q1590" s="19"/>
      <c r="R1590" s="13"/>
      <c r="S1590" s="4"/>
      <c r="T1590" s="30"/>
      <c r="U1590" s="9"/>
      <c r="V1590" s="9"/>
      <c r="W1590" s="28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</row>
    <row r="1591" spans="1:130" x14ac:dyDescent="0.15">
      <c r="A1591" s="36"/>
      <c r="B1591" s="14"/>
      <c r="C1591" s="6"/>
      <c r="D1591" s="12"/>
      <c r="E1591" s="13"/>
      <c r="F1591" s="13"/>
      <c r="G1591" s="13"/>
      <c r="H1591" s="13"/>
      <c r="I1591" s="12"/>
      <c r="J1591" s="30"/>
      <c r="K1591" s="2"/>
      <c r="L1591" s="15"/>
      <c r="M1591" s="11"/>
      <c r="N1591" s="11"/>
      <c r="O1591" s="15"/>
      <c r="P1591" s="13"/>
      <c r="Q1591" s="19"/>
      <c r="R1591" s="13"/>
      <c r="S1591" s="4"/>
      <c r="T1591" s="30"/>
      <c r="U1591" s="9"/>
      <c r="V1591" s="9"/>
      <c r="W1591" s="28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</row>
    <row r="1592" spans="1:130" x14ac:dyDescent="0.15">
      <c r="A1592" s="36"/>
      <c r="B1592" s="14"/>
      <c r="C1592" s="6"/>
      <c r="D1592" s="12"/>
      <c r="E1592" s="13"/>
      <c r="F1592" s="13"/>
      <c r="G1592" s="13"/>
      <c r="H1592" s="13"/>
      <c r="I1592" s="12"/>
      <c r="J1592" s="30"/>
      <c r="K1592" s="2"/>
      <c r="L1592" s="15"/>
      <c r="M1592" s="11"/>
      <c r="N1592" s="11"/>
      <c r="O1592" s="15"/>
      <c r="P1592" s="13"/>
      <c r="Q1592" s="19"/>
      <c r="R1592" s="13"/>
      <c r="S1592" s="4"/>
      <c r="T1592" s="30"/>
      <c r="U1592" s="9"/>
      <c r="V1592" s="9"/>
      <c r="W1592" s="28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</row>
    <row r="1593" spans="1:130" x14ac:dyDescent="0.15">
      <c r="A1593" s="36"/>
      <c r="B1593" s="14"/>
      <c r="C1593" s="6"/>
      <c r="D1593" s="12"/>
      <c r="E1593" s="13"/>
      <c r="F1593" s="13"/>
      <c r="G1593" s="13"/>
      <c r="H1593" s="13"/>
      <c r="I1593" s="12"/>
      <c r="J1593" s="30"/>
      <c r="K1593" s="2"/>
      <c r="L1593" s="15"/>
      <c r="M1593" s="11"/>
      <c r="N1593" s="11"/>
      <c r="O1593" s="15"/>
      <c r="P1593" s="13"/>
      <c r="Q1593" s="19"/>
      <c r="R1593" s="13"/>
      <c r="S1593" s="4"/>
      <c r="T1593" s="30"/>
      <c r="U1593" s="9"/>
      <c r="V1593" s="9"/>
      <c r="W1593" s="28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</row>
    <row r="1594" spans="1:130" x14ac:dyDescent="0.15">
      <c r="A1594" s="36"/>
      <c r="B1594" s="14"/>
      <c r="C1594" s="6"/>
      <c r="D1594" s="12"/>
      <c r="E1594" s="13"/>
      <c r="F1594" s="13"/>
      <c r="G1594" s="13"/>
      <c r="H1594" s="13"/>
      <c r="I1594" s="12"/>
      <c r="J1594" s="30"/>
      <c r="K1594" s="2"/>
      <c r="L1594" s="15"/>
      <c r="M1594" s="11"/>
      <c r="N1594" s="11"/>
      <c r="O1594" s="15"/>
      <c r="P1594" s="13"/>
      <c r="Q1594" s="19"/>
      <c r="R1594" s="13"/>
      <c r="S1594" s="4"/>
      <c r="T1594" s="30"/>
      <c r="U1594" s="9"/>
      <c r="V1594" s="9"/>
      <c r="W1594" s="28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</row>
    <row r="1595" spans="1:130" x14ac:dyDescent="0.15">
      <c r="A1595" s="36"/>
      <c r="B1595" s="14"/>
      <c r="C1595" s="6"/>
      <c r="D1595" s="12"/>
      <c r="E1595" s="13"/>
      <c r="F1595" s="13"/>
      <c r="G1595" s="13"/>
      <c r="H1595" s="13"/>
      <c r="I1595" s="12"/>
      <c r="J1595" s="30"/>
      <c r="K1595" s="2"/>
      <c r="L1595" s="15"/>
      <c r="M1595" s="11"/>
      <c r="N1595" s="11"/>
      <c r="O1595" s="15"/>
      <c r="P1595" s="13"/>
      <c r="Q1595" s="19"/>
      <c r="R1595" s="13"/>
      <c r="S1595" s="4"/>
      <c r="T1595" s="30"/>
      <c r="U1595" s="9"/>
      <c r="V1595" s="9"/>
      <c r="W1595" s="28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</row>
    <row r="1596" spans="1:130" x14ac:dyDescent="0.15">
      <c r="A1596" s="36"/>
      <c r="B1596" s="14"/>
      <c r="C1596" s="6"/>
      <c r="D1596" s="12"/>
      <c r="E1596" s="13"/>
      <c r="F1596" s="13"/>
      <c r="G1596" s="13"/>
      <c r="H1596" s="13"/>
      <c r="I1596" s="12"/>
      <c r="J1596" s="30"/>
      <c r="K1596" s="2"/>
      <c r="L1596" s="15"/>
      <c r="M1596" s="11"/>
      <c r="N1596" s="11"/>
      <c r="O1596" s="15"/>
      <c r="P1596" s="13"/>
      <c r="Q1596" s="19"/>
      <c r="R1596" s="13"/>
      <c r="S1596" s="4"/>
      <c r="T1596" s="30"/>
      <c r="U1596" s="9"/>
      <c r="V1596" s="9"/>
      <c r="W1596" s="28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</row>
    <row r="1597" spans="1:130" x14ac:dyDescent="0.15">
      <c r="A1597" s="36"/>
      <c r="B1597" s="14"/>
      <c r="C1597" s="6"/>
      <c r="D1597" s="12"/>
      <c r="E1597" s="13"/>
      <c r="F1597" s="13"/>
      <c r="G1597" s="13"/>
      <c r="H1597" s="13"/>
      <c r="I1597" s="12"/>
      <c r="J1597" s="30"/>
      <c r="K1597" s="2"/>
      <c r="L1597" s="15"/>
      <c r="M1597" s="11"/>
      <c r="N1597" s="11"/>
      <c r="O1597" s="15"/>
      <c r="P1597" s="13"/>
      <c r="Q1597" s="19"/>
      <c r="R1597" s="13"/>
      <c r="S1597" s="4"/>
      <c r="T1597" s="30"/>
      <c r="U1597" s="9"/>
      <c r="V1597" s="9"/>
      <c r="W1597" s="28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</row>
    <row r="1598" spans="1:130" x14ac:dyDescent="0.15">
      <c r="A1598" s="36"/>
      <c r="B1598" s="14"/>
      <c r="C1598" s="6"/>
      <c r="D1598" s="12"/>
      <c r="E1598" s="13"/>
      <c r="F1598" s="13"/>
      <c r="G1598" s="13"/>
      <c r="H1598" s="13"/>
      <c r="I1598" s="12"/>
      <c r="J1598" s="30"/>
      <c r="K1598" s="2"/>
      <c r="L1598" s="15"/>
      <c r="M1598" s="11"/>
      <c r="N1598" s="11"/>
      <c r="O1598" s="15"/>
      <c r="P1598" s="13"/>
      <c r="Q1598" s="19"/>
      <c r="R1598" s="13"/>
      <c r="S1598" s="4"/>
      <c r="T1598" s="30"/>
      <c r="U1598" s="9"/>
      <c r="V1598" s="9"/>
      <c r="W1598" s="28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</row>
    <row r="1599" spans="1:130" x14ac:dyDescent="0.15">
      <c r="A1599" s="36"/>
      <c r="B1599" s="14"/>
      <c r="C1599" s="6"/>
      <c r="D1599" s="12"/>
      <c r="E1599" s="13"/>
      <c r="F1599" s="13"/>
      <c r="G1599" s="13"/>
      <c r="H1599" s="13"/>
      <c r="I1599" s="12"/>
      <c r="J1599" s="30"/>
      <c r="K1599" s="2"/>
      <c r="L1599" s="15"/>
      <c r="M1599" s="11"/>
      <c r="N1599" s="11"/>
      <c r="O1599" s="15"/>
      <c r="P1599" s="13"/>
      <c r="Q1599" s="19"/>
      <c r="R1599" s="13"/>
      <c r="S1599" s="4"/>
      <c r="T1599" s="30"/>
      <c r="U1599" s="9"/>
      <c r="V1599" s="9"/>
      <c r="W1599" s="28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</row>
    <row r="1600" spans="1:130" x14ac:dyDescent="0.15">
      <c r="A1600" s="36"/>
      <c r="B1600" s="14"/>
      <c r="C1600" s="6"/>
      <c r="D1600" s="12"/>
      <c r="E1600" s="13"/>
      <c r="F1600" s="13"/>
      <c r="G1600" s="13"/>
      <c r="H1600" s="13"/>
      <c r="I1600" s="12"/>
      <c r="J1600" s="30"/>
      <c r="K1600" s="2"/>
      <c r="L1600" s="15"/>
      <c r="M1600" s="11"/>
      <c r="N1600" s="11"/>
      <c r="O1600" s="15"/>
      <c r="P1600" s="13"/>
      <c r="Q1600" s="19"/>
      <c r="R1600" s="13"/>
      <c r="S1600" s="4"/>
      <c r="T1600" s="30"/>
      <c r="U1600" s="9"/>
      <c r="V1600" s="9"/>
      <c r="W1600" s="28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</row>
    <row r="1601" spans="1:130" x14ac:dyDescent="0.15">
      <c r="A1601" s="36"/>
      <c r="B1601" s="14"/>
      <c r="C1601" s="6"/>
      <c r="D1601" s="12"/>
      <c r="E1601" s="13"/>
      <c r="F1601" s="13"/>
      <c r="G1601" s="13"/>
      <c r="H1601" s="13"/>
      <c r="I1601" s="12"/>
      <c r="J1601" s="30"/>
      <c r="K1601" s="2"/>
      <c r="L1601" s="15"/>
      <c r="M1601" s="11"/>
      <c r="N1601" s="11"/>
      <c r="O1601" s="15"/>
      <c r="P1601" s="13"/>
      <c r="Q1601" s="19"/>
      <c r="R1601" s="13"/>
      <c r="S1601" s="4"/>
      <c r="T1601" s="30"/>
      <c r="U1601" s="9"/>
      <c r="V1601" s="9"/>
      <c r="W1601" s="28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</row>
    <row r="1602" spans="1:130" x14ac:dyDescent="0.15">
      <c r="A1602" s="36"/>
      <c r="B1602" s="14"/>
      <c r="C1602" s="6"/>
      <c r="D1602" s="12"/>
      <c r="E1602" s="13"/>
      <c r="F1602" s="13"/>
      <c r="G1602" s="13"/>
      <c r="H1602" s="13"/>
      <c r="I1602" s="12"/>
      <c r="J1602" s="30"/>
      <c r="K1602" s="2"/>
      <c r="L1602" s="15"/>
      <c r="M1602" s="11"/>
      <c r="N1602" s="11"/>
      <c r="O1602" s="15"/>
      <c r="P1602" s="13"/>
      <c r="Q1602" s="19"/>
      <c r="R1602" s="13"/>
      <c r="S1602" s="4"/>
      <c r="T1602" s="30"/>
      <c r="U1602" s="9"/>
      <c r="V1602" s="9"/>
      <c r="W1602" s="28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</row>
    <row r="1603" spans="1:130" x14ac:dyDescent="0.15">
      <c r="A1603" s="36"/>
      <c r="B1603" s="14"/>
      <c r="C1603" s="6"/>
      <c r="D1603" s="12"/>
      <c r="E1603" s="13"/>
      <c r="F1603" s="13"/>
      <c r="G1603" s="13"/>
      <c r="H1603" s="13"/>
      <c r="I1603" s="12"/>
      <c r="J1603" s="30"/>
      <c r="K1603" s="2"/>
      <c r="L1603" s="15"/>
      <c r="M1603" s="11"/>
      <c r="N1603" s="11"/>
      <c r="O1603" s="15"/>
      <c r="P1603" s="13"/>
      <c r="Q1603" s="19"/>
      <c r="R1603" s="13"/>
      <c r="S1603" s="4"/>
      <c r="T1603" s="30"/>
      <c r="U1603" s="9"/>
      <c r="V1603" s="9"/>
      <c r="W1603" s="28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</row>
    <row r="1604" spans="1:130" x14ac:dyDescent="0.15">
      <c r="A1604" s="36"/>
      <c r="B1604" s="14"/>
      <c r="C1604" s="6"/>
      <c r="D1604" s="12"/>
      <c r="E1604" s="13"/>
      <c r="F1604" s="13"/>
      <c r="G1604" s="13"/>
      <c r="H1604" s="13"/>
      <c r="I1604" s="12"/>
      <c r="J1604" s="30"/>
      <c r="K1604" s="2"/>
      <c r="L1604" s="15"/>
      <c r="M1604" s="11"/>
      <c r="N1604" s="11"/>
      <c r="O1604" s="15"/>
      <c r="P1604" s="13"/>
      <c r="Q1604" s="19"/>
      <c r="R1604" s="13"/>
      <c r="S1604" s="4"/>
      <c r="T1604" s="30"/>
      <c r="U1604" s="9"/>
      <c r="V1604" s="9"/>
      <c r="W1604" s="28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</row>
    <row r="1605" spans="1:130" x14ac:dyDescent="0.15">
      <c r="A1605" s="36"/>
      <c r="B1605" s="14"/>
      <c r="C1605" s="6"/>
      <c r="D1605" s="12"/>
      <c r="E1605" s="13"/>
      <c r="F1605" s="13"/>
      <c r="G1605" s="13"/>
      <c r="H1605" s="13"/>
      <c r="I1605" s="12"/>
      <c r="J1605" s="30"/>
      <c r="K1605" s="2"/>
      <c r="L1605" s="15"/>
      <c r="M1605" s="11"/>
      <c r="N1605" s="11"/>
      <c r="O1605" s="15"/>
      <c r="P1605" s="13"/>
      <c r="Q1605" s="19"/>
      <c r="R1605" s="13"/>
      <c r="S1605" s="4"/>
      <c r="T1605" s="30"/>
      <c r="U1605" s="9"/>
      <c r="V1605" s="9"/>
      <c r="W1605" s="28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</row>
    <row r="1606" spans="1:130" x14ac:dyDescent="0.15">
      <c r="A1606" s="36"/>
      <c r="B1606" s="14"/>
      <c r="C1606" s="6"/>
      <c r="D1606" s="12"/>
      <c r="E1606" s="13"/>
      <c r="F1606" s="13"/>
      <c r="G1606" s="13"/>
      <c r="H1606" s="13"/>
      <c r="I1606" s="12"/>
      <c r="J1606" s="30"/>
      <c r="K1606" s="2"/>
      <c r="L1606" s="15"/>
      <c r="M1606" s="11"/>
      <c r="N1606" s="11"/>
      <c r="O1606" s="15"/>
      <c r="P1606" s="13"/>
      <c r="Q1606" s="19"/>
      <c r="R1606" s="13"/>
      <c r="S1606" s="4"/>
      <c r="T1606" s="30"/>
      <c r="U1606" s="9"/>
      <c r="V1606" s="9"/>
      <c r="W1606" s="28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</row>
    <row r="1607" spans="1:130" x14ac:dyDescent="0.15">
      <c r="A1607" s="36"/>
      <c r="B1607" s="14"/>
      <c r="C1607" s="6"/>
      <c r="D1607" s="12"/>
      <c r="E1607" s="13"/>
      <c r="F1607" s="13"/>
      <c r="G1607" s="13"/>
      <c r="H1607" s="13"/>
      <c r="I1607" s="12"/>
      <c r="J1607" s="30"/>
      <c r="K1607" s="2"/>
      <c r="L1607" s="15"/>
      <c r="M1607" s="11"/>
      <c r="N1607" s="11"/>
      <c r="O1607" s="15"/>
      <c r="P1607" s="13"/>
      <c r="Q1607" s="19"/>
      <c r="R1607" s="13"/>
      <c r="S1607" s="4"/>
      <c r="T1607" s="30"/>
      <c r="U1607" s="9"/>
      <c r="V1607" s="9"/>
      <c r="W1607" s="28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</row>
    <row r="1608" spans="1:130" x14ac:dyDescent="0.15">
      <c r="A1608" s="36"/>
      <c r="B1608" s="14"/>
      <c r="C1608" s="6"/>
      <c r="D1608" s="12"/>
      <c r="E1608" s="13"/>
      <c r="F1608" s="13"/>
      <c r="G1608" s="13"/>
      <c r="H1608" s="13"/>
      <c r="I1608" s="12"/>
      <c r="J1608" s="30"/>
      <c r="K1608" s="2"/>
      <c r="L1608" s="15"/>
      <c r="M1608" s="11"/>
      <c r="N1608" s="11"/>
      <c r="O1608" s="15"/>
      <c r="P1608" s="13"/>
      <c r="Q1608" s="19"/>
      <c r="R1608" s="13"/>
      <c r="S1608" s="4"/>
      <c r="T1608" s="30"/>
      <c r="U1608" s="9"/>
      <c r="V1608" s="9"/>
      <c r="W1608" s="28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</row>
    <row r="1609" spans="1:130" x14ac:dyDescent="0.15">
      <c r="A1609" s="36"/>
      <c r="B1609" s="14"/>
      <c r="C1609" s="6"/>
      <c r="D1609" s="12"/>
      <c r="E1609" s="13"/>
      <c r="F1609" s="13"/>
      <c r="G1609" s="13"/>
      <c r="H1609" s="13"/>
      <c r="I1609" s="12"/>
      <c r="J1609" s="30"/>
      <c r="K1609" s="2"/>
      <c r="L1609" s="15"/>
      <c r="M1609" s="11"/>
      <c r="N1609" s="11"/>
      <c r="O1609" s="15"/>
      <c r="P1609" s="13"/>
      <c r="Q1609" s="19"/>
      <c r="R1609" s="13"/>
      <c r="S1609" s="4"/>
      <c r="T1609" s="30"/>
      <c r="U1609" s="9"/>
      <c r="V1609" s="9"/>
      <c r="W1609" s="28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</row>
    <row r="1610" spans="1:130" x14ac:dyDescent="0.15">
      <c r="A1610" s="36"/>
      <c r="B1610" s="14"/>
      <c r="C1610" s="6"/>
      <c r="D1610" s="12"/>
      <c r="E1610" s="13"/>
      <c r="F1610" s="13"/>
      <c r="G1610" s="13"/>
      <c r="H1610" s="13"/>
      <c r="I1610" s="12"/>
      <c r="J1610" s="30"/>
      <c r="K1610" s="2"/>
      <c r="L1610" s="15"/>
      <c r="M1610" s="11"/>
      <c r="N1610" s="11"/>
      <c r="O1610" s="15"/>
      <c r="P1610" s="13"/>
      <c r="Q1610" s="19"/>
      <c r="R1610" s="13"/>
      <c r="S1610" s="4"/>
      <c r="T1610" s="30"/>
      <c r="U1610" s="9"/>
      <c r="V1610" s="9"/>
      <c r="W1610" s="28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</row>
    <row r="1611" spans="1:130" x14ac:dyDescent="0.15">
      <c r="A1611" s="36"/>
      <c r="B1611" s="14"/>
      <c r="C1611" s="6"/>
      <c r="D1611" s="12"/>
      <c r="E1611" s="13"/>
      <c r="F1611" s="13"/>
      <c r="G1611" s="13"/>
      <c r="H1611" s="13"/>
      <c r="I1611" s="12"/>
      <c r="J1611" s="30"/>
      <c r="K1611" s="2"/>
      <c r="L1611" s="15"/>
      <c r="M1611" s="11"/>
      <c r="N1611" s="11"/>
      <c r="O1611" s="15"/>
      <c r="P1611" s="13"/>
      <c r="Q1611" s="19"/>
      <c r="R1611" s="13"/>
      <c r="S1611" s="4"/>
      <c r="T1611" s="30"/>
      <c r="U1611" s="9"/>
      <c r="V1611" s="9"/>
      <c r="W1611" s="28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</row>
    <row r="1612" spans="1:130" x14ac:dyDescent="0.15">
      <c r="A1612" s="36"/>
      <c r="B1612" s="14"/>
      <c r="C1612" s="6"/>
      <c r="D1612" s="12"/>
      <c r="E1612" s="13"/>
      <c r="F1612" s="13"/>
      <c r="G1612" s="13"/>
      <c r="H1612" s="13"/>
      <c r="I1612" s="12"/>
      <c r="J1612" s="30"/>
      <c r="K1612" s="2"/>
      <c r="L1612" s="15"/>
      <c r="M1612" s="11"/>
      <c r="N1612" s="11"/>
      <c r="O1612" s="15"/>
      <c r="P1612" s="13"/>
      <c r="Q1612" s="19"/>
      <c r="R1612" s="13"/>
      <c r="S1612" s="4"/>
      <c r="T1612" s="30"/>
      <c r="U1612" s="9"/>
      <c r="V1612" s="9"/>
      <c r="W1612" s="28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</row>
    <row r="1613" spans="1:130" x14ac:dyDescent="0.15">
      <c r="A1613" s="36"/>
      <c r="B1613" s="14"/>
      <c r="C1613" s="6"/>
      <c r="D1613" s="12"/>
      <c r="E1613" s="13"/>
      <c r="F1613" s="13"/>
      <c r="G1613" s="13"/>
      <c r="H1613" s="13"/>
      <c r="I1613" s="12"/>
      <c r="J1613" s="30"/>
      <c r="K1613" s="2"/>
      <c r="L1613" s="15"/>
      <c r="M1613" s="11"/>
      <c r="N1613" s="11"/>
      <c r="O1613" s="15"/>
      <c r="P1613" s="13"/>
      <c r="Q1613" s="19"/>
      <c r="R1613" s="13"/>
      <c r="S1613" s="4"/>
      <c r="T1613" s="30"/>
      <c r="U1613" s="9"/>
      <c r="V1613" s="9"/>
      <c r="W1613" s="28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</row>
    <row r="1614" spans="1:130" x14ac:dyDescent="0.15">
      <c r="A1614" s="36"/>
      <c r="B1614" s="14"/>
      <c r="C1614" s="6"/>
      <c r="D1614" s="12"/>
      <c r="E1614" s="13"/>
      <c r="F1614" s="13"/>
      <c r="G1614" s="13"/>
      <c r="H1614" s="13"/>
      <c r="I1614" s="12"/>
      <c r="J1614" s="30"/>
      <c r="K1614" s="2"/>
      <c r="L1614" s="15"/>
      <c r="M1614" s="11"/>
      <c r="N1614" s="11"/>
      <c r="O1614" s="15"/>
      <c r="P1614" s="13"/>
      <c r="Q1614" s="19"/>
      <c r="R1614" s="13"/>
      <c r="S1614" s="4"/>
      <c r="T1614" s="30"/>
      <c r="U1614" s="9"/>
      <c r="V1614" s="9"/>
      <c r="W1614" s="28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</row>
    <row r="1615" spans="1:130" x14ac:dyDescent="0.15">
      <c r="A1615" s="36"/>
      <c r="B1615" s="14"/>
      <c r="C1615" s="6"/>
      <c r="D1615" s="12"/>
      <c r="E1615" s="13"/>
      <c r="F1615" s="13"/>
      <c r="G1615" s="13"/>
      <c r="H1615" s="13"/>
      <c r="I1615" s="12"/>
      <c r="J1615" s="30"/>
      <c r="K1615" s="2"/>
      <c r="L1615" s="15"/>
      <c r="M1615" s="11"/>
      <c r="N1615" s="11"/>
      <c r="O1615" s="15"/>
      <c r="P1615" s="13"/>
      <c r="Q1615" s="19"/>
      <c r="R1615" s="13"/>
      <c r="S1615" s="4"/>
      <c r="T1615" s="30"/>
      <c r="U1615" s="9"/>
      <c r="V1615" s="9"/>
      <c r="W1615" s="28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</row>
    <row r="1616" spans="1:130" x14ac:dyDescent="0.15">
      <c r="A1616" s="36"/>
      <c r="B1616" s="14"/>
      <c r="C1616" s="6"/>
      <c r="D1616" s="12"/>
      <c r="E1616" s="13"/>
      <c r="F1616" s="13"/>
      <c r="G1616" s="13"/>
      <c r="H1616" s="13"/>
      <c r="I1616" s="12"/>
      <c r="J1616" s="30"/>
      <c r="K1616" s="2"/>
      <c r="L1616" s="15"/>
      <c r="M1616" s="11"/>
      <c r="N1616" s="11"/>
      <c r="O1616" s="15"/>
      <c r="P1616" s="13"/>
      <c r="Q1616" s="19"/>
      <c r="R1616" s="13"/>
      <c r="S1616" s="4"/>
      <c r="T1616" s="30"/>
      <c r="U1616" s="9"/>
      <c r="V1616" s="9"/>
      <c r="W1616" s="28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</row>
    <row r="1617" spans="1:130" x14ac:dyDescent="0.15">
      <c r="A1617" s="36"/>
      <c r="B1617" s="14"/>
      <c r="C1617" s="6"/>
      <c r="D1617" s="12"/>
      <c r="E1617" s="13"/>
      <c r="F1617" s="13"/>
      <c r="G1617" s="13"/>
      <c r="H1617" s="13"/>
      <c r="I1617" s="12"/>
      <c r="J1617" s="30"/>
      <c r="K1617" s="2"/>
      <c r="L1617" s="15"/>
      <c r="M1617" s="11"/>
      <c r="N1617" s="11"/>
      <c r="O1617" s="15"/>
      <c r="P1617" s="13"/>
      <c r="Q1617" s="19"/>
      <c r="R1617" s="13"/>
      <c r="S1617" s="4"/>
      <c r="T1617" s="30"/>
      <c r="U1617" s="9"/>
      <c r="V1617" s="9"/>
      <c r="W1617" s="28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</row>
    <row r="1618" spans="1:130" x14ac:dyDescent="0.15">
      <c r="A1618" s="36"/>
      <c r="B1618" s="14"/>
      <c r="C1618" s="6"/>
      <c r="D1618" s="12"/>
      <c r="E1618" s="13"/>
      <c r="F1618" s="13"/>
      <c r="G1618" s="13"/>
      <c r="H1618" s="13"/>
      <c r="I1618" s="12"/>
      <c r="J1618" s="30"/>
      <c r="K1618" s="2"/>
      <c r="L1618" s="15"/>
      <c r="M1618" s="11"/>
      <c r="N1618" s="11"/>
      <c r="O1618" s="15"/>
      <c r="P1618" s="13"/>
      <c r="Q1618" s="19"/>
      <c r="R1618" s="13"/>
      <c r="S1618" s="4"/>
      <c r="T1618" s="30"/>
      <c r="U1618" s="9"/>
      <c r="V1618" s="9"/>
      <c r="W1618" s="28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</row>
    <row r="1619" spans="1:130" x14ac:dyDescent="0.15">
      <c r="A1619" s="36"/>
      <c r="B1619" s="14"/>
      <c r="C1619" s="6"/>
      <c r="D1619" s="12"/>
      <c r="E1619" s="13"/>
      <c r="F1619" s="13"/>
      <c r="G1619" s="13"/>
      <c r="H1619" s="13"/>
      <c r="I1619" s="12"/>
      <c r="J1619" s="30"/>
      <c r="K1619" s="2"/>
      <c r="L1619" s="15"/>
      <c r="M1619" s="11"/>
      <c r="N1619" s="11"/>
      <c r="O1619" s="15"/>
      <c r="P1619" s="13"/>
      <c r="Q1619" s="19"/>
      <c r="R1619" s="13"/>
      <c r="S1619" s="4"/>
      <c r="T1619" s="30"/>
      <c r="U1619" s="9"/>
      <c r="V1619" s="9"/>
      <c r="W1619" s="28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</row>
    <row r="1620" spans="1:130" x14ac:dyDescent="0.15">
      <c r="A1620" s="36"/>
      <c r="B1620" s="14"/>
      <c r="C1620" s="6"/>
      <c r="D1620" s="12"/>
      <c r="E1620" s="13"/>
      <c r="F1620" s="13"/>
      <c r="G1620" s="13"/>
      <c r="H1620" s="13"/>
      <c r="I1620" s="12"/>
      <c r="J1620" s="30"/>
      <c r="K1620" s="2"/>
      <c r="L1620" s="15"/>
      <c r="M1620" s="11"/>
      <c r="N1620" s="11"/>
      <c r="O1620" s="15"/>
      <c r="P1620" s="13"/>
      <c r="Q1620" s="19"/>
      <c r="R1620" s="13"/>
      <c r="S1620" s="4"/>
      <c r="T1620" s="30"/>
      <c r="U1620" s="9"/>
      <c r="V1620" s="9"/>
      <c r="W1620" s="28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</row>
    <row r="1621" spans="1:130" x14ac:dyDescent="0.15">
      <c r="A1621" s="36"/>
      <c r="B1621" s="14"/>
      <c r="C1621" s="6"/>
      <c r="D1621" s="12"/>
      <c r="E1621" s="13"/>
      <c r="F1621" s="13"/>
      <c r="G1621" s="13"/>
      <c r="H1621" s="13"/>
      <c r="I1621" s="12"/>
      <c r="J1621" s="30"/>
      <c r="K1621" s="2"/>
      <c r="L1621" s="15"/>
      <c r="M1621" s="11"/>
      <c r="N1621" s="11"/>
      <c r="O1621" s="15"/>
      <c r="P1621" s="13"/>
      <c r="Q1621" s="19"/>
      <c r="R1621" s="13"/>
      <c r="S1621" s="4"/>
      <c r="T1621" s="30"/>
      <c r="U1621" s="9"/>
      <c r="V1621" s="9"/>
      <c r="W1621" s="28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</row>
    <row r="1622" spans="1:130" x14ac:dyDescent="0.15">
      <c r="A1622" s="36"/>
      <c r="B1622" s="14"/>
      <c r="C1622" s="6"/>
      <c r="D1622" s="12"/>
      <c r="E1622" s="13"/>
      <c r="F1622" s="13"/>
      <c r="G1622" s="13"/>
      <c r="H1622" s="13"/>
      <c r="I1622" s="12"/>
      <c r="J1622" s="30"/>
      <c r="K1622" s="2"/>
      <c r="L1622" s="15"/>
      <c r="M1622" s="11"/>
      <c r="N1622" s="11"/>
      <c r="O1622" s="15"/>
      <c r="P1622" s="13"/>
      <c r="Q1622" s="19"/>
      <c r="R1622" s="13"/>
      <c r="S1622" s="4"/>
      <c r="T1622" s="30"/>
      <c r="U1622" s="9"/>
      <c r="V1622" s="9"/>
      <c r="W1622" s="28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</row>
    <row r="1623" spans="1:130" x14ac:dyDescent="0.15">
      <c r="A1623" s="36"/>
      <c r="B1623" s="14"/>
      <c r="C1623" s="6"/>
      <c r="D1623" s="12"/>
      <c r="E1623" s="13"/>
      <c r="F1623" s="13"/>
      <c r="G1623" s="13"/>
      <c r="H1623" s="13"/>
      <c r="I1623" s="12"/>
      <c r="J1623" s="30"/>
      <c r="K1623" s="2"/>
      <c r="L1623" s="15"/>
      <c r="M1623" s="11"/>
      <c r="N1623" s="11"/>
      <c r="O1623" s="15"/>
      <c r="P1623" s="13"/>
      <c r="Q1623" s="19"/>
      <c r="R1623" s="13"/>
      <c r="S1623" s="4"/>
      <c r="T1623" s="30"/>
      <c r="U1623" s="9"/>
      <c r="V1623" s="9"/>
      <c r="W1623" s="28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</row>
    <row r="1624" spans="1:130" x14ac:dyDescent="0.15">
      <c r="A1624" s="36"/>
      <c r="B1624" s="14"/>
      <c r="C1624" s="6"/>
      <c r="D1624" s="12"/>
      <c r="E1624" s="13"/>
      <c r="F1624" s="13"/>
      <c r="G1624" s="13"/>
      <c r="H1624" s="13"/>
      <c r="I1624" s="12"/>
      <c r="J1624" s="30"/>
      <c r="K1624" s="2"/>
      <c r="L1624" s="15"/>
      <c r="M1624" s="11"/>
      <c r="N1624" s="11"/>
      <c r="O1624" s="15"/>
      <c r="P1624" s="13"/>
      <c r="Q1624" s="19"/>
      <c r="R1624" s="13"/>
      <c r="S1624" s="4"/>
      <c r="T1624" s="30"/>
      <c r="U1624" s="9"/>
      <c r="V1624" s="9"/>
      <c r="W1624" s="28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</row>
    <row r="1625" spans="1:130" x14ac:dyDescent="0.15">
      <c r="A1625" s="36"/>
      <c r="B1625" s="14"/>
      <c r="C1625" s="6"/>
      <c r="D1625" s="12"/>
      <c r="E1625" s="13"/>
      <c r="F1625" s="13"/>
      <c r="G1625" s="13"/>
      <c r="H1625" s="13"/>
      <c r="I1625" s="12"/>
      <c r="J1625" s="30"/>
      <c r="K1625" s="2"/>
      <c r="L1625" s="15"/>
      <c r="M1625" s="11"/>
      <c r="N1625" s="11"/>
      <c r="O1625" s="15"/>
      <c r="P1625" s="13"/>
      <c r="Q1625" s="19"/>
      <c r="R1625" s="13"/>
      <c r="S1625" s="4"/>
      <c r="T1625" s="30"/>
      <c r="U1625" s="9"/>
      <c r="V1625" s="9"/>
      <c r="W1625" s="28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</row>
    <row r="1626" spans="1:130" x14ac:dyDescent="0.15">
      <c r="A1626" s="36"/>
      <c r="B1626" s="14"/>
      <c r="C1626" s="6"/>
      <c r="D1626" s="12"/>
      <c r="E1626" s="13"/>
      <c r="F1626" s="13"/>
      <c r="G1626" s="13"/>
      <c r="H1626" s="13"/>
      <c r="I1626" s="12"/>
      <c r="J1626" s="30"/>
      <c r="K1626" s="2"/>
      <c r="L1626" s="15"/>
      <c r="M1626" s="11"/>
      <c r="N1626" s="11"/>
      <c r="O1626" s="15"/>
      <c r="P1626" s="13"/>
      <c r="Q1626" s="19"/>
      <c r="R1626" s="13"/>
      <c r="S1626" s="4"/>
      <c r="T1626" s="30"/>
      <c r="U1626" s="9"/>
      <c r="V1626" s="9"/>
      <c r="W1626" s="28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</row>
    <row r="1627" spans="1:130" x14ac:dyDescent="0.15">
      <c r="A1627" s="36"/>
      <c r="B1627" s="14"/>
      <c r="C1627" s="6"/>
      <c r="D1627" s="12"/>
      <c r="E1627" s="13"/>
      <c r="F1627" s="13"/>
      <c r="G1627" s="13"/>
      <c r="H1627" s="13"/>
      <c r="I1627" s="12"/>
      <c r="J1627" s="30"/>
      <c r="K1627" s="2"/>
      <c r="L1627" s="15"/>
      <c r="M1627" s="11"/>
      <c r="N1627" s="11"/>
      <c r="O1627" s="15"/>
      <c r="P1627" s="13"/>
      <c r="Q1627" s="19"/>
      <c r="R1627" s="13"/>
      <c r="S1627" s="4"/>
      <c r="T1627" s="30"/>
      <c r="U1627" s="9"/>
      <c r="V1627" s="9"/>
      <c r="W1627" s="28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</row>
    <row r="1628" spans="1:130" x14ac:dyDescent="0.15">
      <c r="A1628" s="36"/>
      <c r="B1628" s="14"/>
      <c r="C1628" s="6"/>
      <c r="D1628" s="12"/>
      <c r="E1628" s="13"/>
      <c r="F1628" s="13"/>
      <c r="G1628" s="13"/>
      <c r="H1628" s="13"/>
      <c r="I1628" s="12"/>
      <c r="J1628" s="30"/>
      <c r="K1628" s="2"/>
      <c r="L1628" s="15"/>
      <c r="M1628" s="11"/>
      <c r="N1628" s="11"/>
      <c r="O1628" s="15"/>
      <c r="P1628" s="13"/>
      <c r="Q1628" s="19"/>
      <c r="R1628" s="13"/>
      <c r="S1628" s="4"/>
      <c r="T1628" s="30"/>
      <c r="U1628" s="9"/>
      <c r="V1628" s="9"/>
      <c r="W1628" s="28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</row>
    <row r="1629" spans="1:130" x14ac:dyDescent="0.15">
      <c r="A1629" s="36"/>
      <c r="B1629" s="14"/>
      <c r="C1629" s="6"/>
      <c r="D1629" s="12"/>
      <c r="E1629" s="13"/>
      <c r="F1629" s="13"/>
      <c r="G1629" s="13"/>
      <c r="H1629" s="13"/>
      <c r="I1629" s="12"/>
      <c r="J1629" s="30"/>
      <c r="K1629" s="2"/>
      <c r="L1629" s="15"/>
      <c r="M1629" s="11"/>
      <c r="N1629" s="11"/>
      <c r="O1629" s="15"/>
      <c r="P1629" s="13"/>
      <c r="Q1629" s="19"/>
      <c r="R1629" s="13"/>
      <c r="S1629" s="4"/>
      <c r="T1629" s="30"/>
      <c r="U1629" s="9"/>
      <c r="V1629" s="9"/>
      <c r="W1629" s="28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</row>
    <row r="1630" spans="1:130" x14ac:dyDescent="0.15">
      <c r="A1630" s="36"/>
      <c r="B1630" s="14"/>
      <c r="C1630" s="6"/>
      <c r="D1630" s="12"/>
      <c r="E1630" s="13"/>
      <c r="F1630" s="13"/>
      <c r="G1630" s="13"/>
      <c r="H1630" s="13"/>
      <c r="I1630" s="12"/>
      <c r="J1630" s="30"/>
      <c r="K1630" s="2"/>
      <c r="L1630" s="15"/>
      <c r="M1630" s="11"/>
      <c r="N1630" s="11"/>
      <c r="O1630" s="15"/>
      <c r="P1630" s="13"/>
      <c r="Q1630" s="19"/>
      <c r="R1630" s="13"/>
      <c r="S1630" s="4"/>
      <c r="T1630" s="30"/>
      <c r="U1630" s="9"/>
      <c r="V1630" s="9"/>
      <c r="W1630" s="28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</row>
    <row r="1631" spans="1:130" x14ac:dyDescent="0.15">
      <c r="A1631" s="36"/>
      <c r="B1631" s="14"/>
      <c r="C1631" s="6"/>
      <c r="D1631" s="12"/>
      <c r="E1631" s="13"/>
      <c r="F1631" s="13"/>
      <c r="G1631" s="13"/>
      <c r="H1631" s="13"/>
      <c r="I1631" s="12"/>
      <c r="J1631" s="30"/>
      <c r="K1631" s="2"/>
      <c r="L1631" s="15"/>
      <c r="M1631" s="11"/>
      <c r="N1631" s="11"/>
      <c r="O1631" s="15"/>
      <c r="P1631" s="13"/>
      <c r="Q1631" s="19"/>
      <c r="R1631" s="13"/>
      <c r="S1631" s="4"/>
      <c r="T1631" s="30"/>
      <c r="U1631" s="9"/>
      <c r="V1631" s="9"/>
      <c r="W1631" s="28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</row>
    <row r="1632" spans="1:130" x14ac:dyDescent="0.15">
      <c r="A1632" s="36"/>
      <c r="B1632" s="14"/>
      <c r="C1632" s="6"/>
      <c r="D1632" s="12"/>
      <c r="E1632" s="13"/>
      <c r="F1632" s="13"/>
      <c r="G1632" s="13"/>
      <c r="H1632" s="13"/>
      <c r="I1632" s="12"/>
      <c r="J1632" s="30"/>
      <c r="K1632" s="2"/>
      <c r="L1632" s="15"/>
      <c r="M1632" s="11"/>
      <c r="N1632" s="11"/>
      <c r="O1632" s="15"/>
      <c r="P1632" s="13"/>
      <c r="Q1632" s="19"/>
      <c r="R1632" s="13"/>
      <c r="S1632" s="4"/>
      <c r="T1632" s="30"/>
      <c r="U1632" s="9"/>
      <c r="V1632" s="9"/>
      <c r="W1632" s="28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</row>
    <row r="1633" spans="1:130" x14ac:dyDescent="0.15">
      <c r="A1633" s="36"/>
      <c r="B1633" s="14"/>
      <c r="C1633" s="6"/>
      <c r="D1633" s="12"/>
      <c r="E1633" s="13"/>
      <c r="F1633" s="13"/>
      <c r="G1633" s="13"/>
      <c r="H1633" s="13"/>
      <c r="I1633" s="12"/>
      <c r="J1633" s="30"/>
      <c r="K1633" s="2"/>
      <c r="L1633" s="15"/>
      <c r="M1633" s="11"/>
      <c r="N1633" s="11"/>
      <c r="O1633" s="15"/>
      <c r="P1633" s="13"/>
      <c r="Q1633" s="19"/>
      <c r="R1633" s="13"/>
      <c r="S1633" s="4"/>
      <c r="T1633" s="30"/>
      <c r="U1633" s="9"/>
      <c r="V1633" s="9"/>
      <c r="W1633" s="28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</row>
    <row r="1634" spans="1:130" x14ac:dyDescent="0.15">
      <c r="A1634" s="36"/>
      <c r="B1634" s="14"/>
      <c r="C1634" s="6"/>
      <c r="D1634" s="12"/>
      <c r="E1634" s="13"/>
      <c r="F1634" s="13"/>
      <c r="G1634" s="13"/>
      <c r="H1634" s="13"/>
      <c r="I1634" s="12"/>
      <c r="J1634" s="30"/>
      <c r="K1634" s="2"/>
      <c r="L1634" s="15"/>
      <c r="M1634" s="11"/>
      <c r="N1634" s="11"/>
      <c r="O1634" s="15"/>
      <c r="P1634" s="13"/>
      <c r="Q1634" s="19"/>
      <c r="R1634" s="13"/>
      <c r="S1634" s="4"/>
      <c r="T1634" s="30"/>
      <c r="U1634" s="9"/>
      <c r="V1634" s="9"/>
      <c r="W1634" s="28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</row>
    <row r="1635" spans="1:130" x14ac:dyDescent="0.15">
      <c r="A1635" s="36"/>
      <c r="B1635" s="14"/>
      <c r="C1635" s="6"/>
      <c r="D1635" s="12"/>
      <c r="E1635" s="13"/>
      <c r="F1635" s="13"/>
      <c r="G1635" s="13"/>
      <c r="H1635" s="13"/>
      <c r="I1635" s="12"/>
      <c r="J1635" s="30"/>
      <c r="K1635" s="2"/>
      <c r="L1635" s="15"/>
      <c r="M1635" s="11"/>
      <c r="N1635" s="11"/>
      <c r="O1635" s="15"/>
      <c r="P1635" s="13"/>
      <c r="Q1635" s="19"/>
      <c r="R1635" s="13"/>
      <c r="S1635" s="4"/>
      <c r="T1635" s="30"/>
      <c r="U1635" s="9"/>
      <c r="V1635" s="9"/>
      <c r="W1635" s="28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</row>
    <row r="1636" spans="1:130" x14ac:dyDescent="0.15">
      <c r="A1636" s="36"/>
      <c r="B1636" s="14"/>
      <c r="C1636" s="6"/>
      <c r="D1636" s="12"/>
      <c r="E1636" s="13"/>
      <c r="F1636" s="13"/>
      <c r="G1636" s="13"/>
      <c r="H1636" s="13"/>
      <c r="I1636" s="12"/>
      <c r="J1636" s="30"/>
      <c r="K1636" s="2"/>
      <c r="L1636" s="15"/>
      <c r="M1636" s="11"/>
      <c r="N1636" s="11"/>
      <c r="O1636" s="15"/>
      <c r="P1636" s="13"/>
      <c r="Q1636" s="19"/>
      <c r="R1636" s="13"/>
      <c r="S1636" s="4"/>
      <c r="T1636" s="30"/>
      <c r="U1636" s="9"/>
      <c r="V1636" s="9"/>
      <c r="W1636" s="28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</row>
    <row r="1637" spans="1:130" x14ac:dyDescent="0.15">
      <c r="A1637" s="36"/>
      <c r="B1637" s="14"/>
      <c r="C1637" s="6"/>
      <c r="D1637" s="12"/>
      <c r="E1637" s="13"/>
      <c r="F1637" s="13"/>
      <c r="G1637" s="13"/>
      <c r="H1637" s="13"/>
      <c r="I1637" s="12"/>
      <c r="J1637" s="30"/>
      <c r="K1637" s="2"/>
      <c r="L1637" s="15"/>
      <c r="M1637" s="11"/>
      <c r="N1637" s="11"/>
      <c r="O1637" s="15"/>
      <c r="P1637" s="13"/>
      <c r="Q1637" s="19"/>
      <c r="R1637" s="13"/>
      <c r="S1637" s="4"/>
      <c r="T1637" s="30"/>
      <c r="U1637" s="9"/>
      <c r="V1637" s="9"/>
      <c r="W1637" s="28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</row>
    <row r="1638" spans="1:130" x14ac:dyDescent="0.15">
      <c r="A1638" s="36"/>
      <c r="B1638" s="14"/>
      <c r="C1638" s="6"/>
      <c r="D1638" s="12"/>
      <c r="E1638" s="13"/>
      <c r="F1638" s="13"/>
      <c r="G1638" s="13"/>
      <c r="H1638" s="13"/>
      <c r="I1638" s="12"/>
      <c r="J1638" s="30"/>
      <c r="K1638" s="2"/>
      <c r="L1638" s="15"/>
      <c r="M1638" s="11"/>
      <c r="N1638" s="11"/>
      <c r="O1638" s="15"/>
      <c r="P1638" s="13"/>
      <c r="Q1638" s="19"/>
      <c r="R1638" s="13"/>
      <c r="S1638" s="4"/>
      <c r="T1638" s="30"/>
      <c r="U1638" s="9"/>
      <c r="V1638" s="9"/>
      <c r="W1638" s="28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</row>
    <row r="1639" spans="1:130" x14ac:dyDescent="0.15">
      <c r="A1639" s="36"/>
      <c r="B1639" s="14"/>
      <c r="C1639" s="6"/>
      <c r="D1639" s="12"/>
      <c r="E1639" s="13"/>
      <c r="F1639" s="13"/>
      <c r="G1639" s="13"/>
      <c r="H1639" s="13"/>
      <c r="I1639" s="12"/>
      <c r="J1639" s="30"/>
      <c r="K1639" s="2"/>
      <c r="L1639" s="15"/>
      <c r="M1639" s="11"/>
      <c r="N1639" s="11"/>
      <c r="O1639" s="15"/>
      <c r="P1639" s="13"/>
      <c r="Q1639" s="19"/>
      <c r="R1639" s="13"/>
      <c r="S1639" s="4"/>
      <c r="T1639" s="30"/>
      <c r="U1639" s="9"/>
      <c r="V1639" s="9"/>
      <c r="W1639" s="28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</row>
    <row r="1640" spans="1:130" x14ac:dyDescent="0.15">
      <c r="A1640" s="36"/>
      <c r="B1640" s="14"/>
      <c r="C1640" s="6"/>
      <c r="D1640" s="12"/>
      <c r="E1640" s="13"/>
      <c r="F1640" s="13"/>
      <c r="G1640" s="13"/>
      <c r="H1640" s="13"/>
      <c r="I1640" s="12"/>
      <c r="J1640" s="30"/>
      <c r="K1640" s="2"/>
      <c r="L1640" s="15"/>
      <c r="M1640" s="11"/>
      <c r="N1640" s="11"/>
      <c r="O1640" s="15"/>
      <c r="P1640" s="13"/>
      <c r="Q1640" s="19"/>
      <c r="R1640" s="13"/>
      <c r="S1640" s="4"/>
      <c r="T1640" s="30"/>
      <c r="U1640" s="9"/>
      <c r="V1640" s="9"/>
      <c r="W1640" s="28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</row>
    <row r="1641" spans="1:130" x14ac:dyDescent="0.15">
      <c r="A1641" s="36"/>
      <c r="B1641" s="14"/>
      <c r="C1641" s="6"/>
      <c r="D1641" s="12"/>
      <c r="E1641" s="13"/>
      <c r="F1641" s="13"/>
      <c r="G1641" s="13"/>
      <c r="H1641" s="13"/>
      <c r="I1641" s="12"/>
      <c r="J1641" s="30"/>
      <c r="K1641" s="2"/>
      <c r="L1641" s="15"/>
      <c r="M1641" s="11"/>
      <c r="N1641" s="11"/>
      <c r="O1641" s="15"/>
      <c r="P1641" s="13"/>
      <c r="Q1641" s="19"/>
      <c r="R1641" s="13"/>
      <c r="S1641" s="4"/>
      <c r="T1641" s="30"/>
      <c r="U1641" s="9"/>
      <c r="V1641" s="9"/>
      <c r="W1641" s="28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</row>
    <row r="1642" spans="1:130" x14ac:dyDescent="0.15">
      <c r="A1642" s="36"/>
      <c r="B1642" s="14"/>
      <c r="C1642" s="6"/>
      <c r="D1642" s="12"/>
      <c r="E1642" s="13"/>
      <c r="F1642" s="13"/>
      <c r="G1642" s="13"/>
      <c r="H1642" s="13"/>
      <c r="I1642" s="12"/>
      <c r="J1642" s="30"/>
      <c r="K1642" s="2"/>
      <c r="L1642" s="15"/>
      <c r="M1642" s="11"/>
      <c r="N1642" s="11"/>
      <c r="O1642" s="15"/>
      <c r="P1642" s="13"/>
      <c r="Q1642" s="19"/>
      <c r="R1642" s="13"/>
      <c r="S1642" s="4"/>
      <c r="T1642" s="30"/>
      <c r="U1642" s="9"/>
      <c r="V1642" s="9"/>
      <c r="W1642" s="28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</row>
    <row r="1643" spans="1:130" x14ac:dyDescent="0.15">
      <c r="A1643" s="36"/>
      <c r="B1643" s="14"/>
      <c r="C1643" s="6"/>
      <c r="D1643" s="12"/>
      <c r="E1643" s="13"/>
      <c r="F1643" s="13"/>
      <c r="G1643" s="13"/>
      <c r="H1643" s="13"/>
      <c r="I1643" s="12"/>
      <c r="J1643" s="30"/>
      <c r="K1643" s="2"/>
      <c r="L1643" s="15"/>
      <c r="M1643" s="11"/>
      <c r="N1643" s="11"/>
      <c r="O1643" s="15"/>
      <c r="P1643" s="13"/>
      <c r="Q1643" s="19"/>
      <c r="R1643" s="13"/>
      <c r="S1643" s="4"/>
      <c r="T1643" s="30"/>
      <c r="U1643" s="9"/>
      <c r="V1643" s="9"/>
      <c r="W1643" s="28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</row>
    <row r="1644" spans="1:130" x14ac:dyDescent="0.15">
      <c r="A1644" s="36"/>
      <c r="B1644" s="14"/>
      <c r="C1644" s="6"/>
      <c r="D1644" s="12"/>
      <c r="E1644" s="13"/>
      <c r="F1644" s="13"/>
      <c r="G1644" s="13"/>
      <c r="H1644" s="13"/>
      <c r="I1644" s="12"/>
      <c r="J1644" s="30"/>
      <c r="K1644" s="2"/>
      <c r="L1644" s="15"/>
      <c r="M1644" s="11"/>
      <c r="N1644" s="11"/>
      <c r="O1644" s="15"/>
      <c r="P1644" s="13"/>
      <c r="Q1644" s="19"/>
      <c r="R1644" s="13"/>
      <c r="S1644" s="4"/>
      <c r="T1644" s="30"/>
      <c r="U1644" s="9"/>
      <c r="V1644" s="9"/>
      <c r="W1644" s="28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</row>
    <row r="1645" spans="1:130" x14ac:dyDescent="0.15">
      <c r="A1645" s="36"/>
      <c r="B1645" s="14"/>
      <c r="C1645" s="6"/>
      <c r="D1645" s="12"/>
      <c r="E1645" s="13"/>
      <c r="F1645" s="13"/>
      <c r="G1645" s="13"/>
      <c r="H1645" s="13"/>
      <c r="I1645" s="12"/>
      <c r="J1645" s="30"/>
      <c r="K1645" s="2"/>
      <c r="L1645" s="15"/>
      <c r="M1645" s="11"/>
      <c r="N1645" s="11"/>
      <c r="O1645" s="15"/>
      <c r="P1645" s="13"/>
      <c r="Q1645" s="19"/>
      <c r="R1645" s="13"/>
      <c r="S1645" s="4"/>
      <c r="T1645" s="30"/>
      <c r="U1645" s="9"/>
      <c r="V1645" s="9"/>
      <c r="W1645" s="28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</row>
    <row r="1646" spans="1:130" x14ac:dyDescent="0.15">
      <c r="A1646" s="36"/>
      <c r="B1646" s="14"/>
      <c r="C1646" s="6"/>
      <c r="D1646" s="12"/>
      <c r="E1646" s="13"/>
      <c r="F1646" s="13"/>
      <c r="G1646" s="13"/>
      <c r="H1646" s="13"/>
      <c r="I1646" s="12"/>
      <c r="J1646" s="30"/>
      <c r="K1646" s="2"/>
      <c r="L1646" s="15"/>
      <c r="M1646" s="11"/>
      <c r="N1646" s="11"/>
      <c r="O1646" s="15"/>
      <c r="P1646" s="13"/>
      <c r="Q1646" s="19"/>
      <c r="R1646" s="13"/>
      <c r="S1646" s="4"/>
      <c r="T1646" s="30"/>
      <c r="U1646" s="9"/>
      <c r="V1646" s="9"/>
      <c r="W1646" s="28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</row>
    <row r="1647" spans="1:130" x14ac:dyDescent="0.15">
      <c r="A1647" s="36"/>
      <c r="B1647" s="14"/>
      <c r="C1647" s="6"/>
      <c r="D1647" s="12"/>
      <c r="E1647" s="13"/>
      <c r="F1647" s="13"/>
      <c r="G1647" s="13"/>
      <c r="H1647" s="13"/>
      <c r="I1647" s="12"/>
      <c r="J1647" s="30"/>
      <c r="K1647" s="2"/>
      <c r="L1647" s="15"/>
      <c r="M1647" s="11"/>
      <c r="N1647" s="11"/>
      <c r="O1647" s="15"/>
      <c r="P1647" s="13"/>
      <c r="Q1647" s="19"/>
      <c r="R1647" s="13"/>
      <c r="S1647" s="4"/>
      <c r="T1647" s="30"/>
      <c r="U1647" s="9"/>
      <c r="V1647" s="9"/>
      <c r="W1647" s="28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</row>
    <row r="1648" spans="1:130" x14ac:dyDescent="0.15">
      <c r="A1648" s="36"/>
      <c r="B1648" s="14"/>
      <c r="C1648" s="6"/>
      <c r="D1648" s="12"/>
      <c r="E1648" s="13"/>
      <c r="F1648" s="13"/>
      <c r="G1648" s="13"/>
      <c r="H1648" s="13"/>
      <c r="I1648" s="12"/>
      <c r="J1648" s="30"/>
      <c r="K1648" s="2"/>
      <c r="L1648" s="15"/>
      <c r="M1648" s="11"/>
      <c r="N1648" s="11"/>
      <c r="O1648" s="15"/>
      <c r="P1648" s="13"/>
      <c r="Q1648" s="19"/>
      <c r="R1648" s="13"/>
      <c r="S1648" s="4"/>
      <c r="T1648" s="30"/>
      <c r="U1648" s="9"/>
      <c r="V1648" s="9"/>
      <c r="W1648" s="28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</row>
    <row r="1649" spans="1:130" x14ac:dyDescent="0.15">
      <c r="A1649" s="36"/>
      <c r="B1649" s="14"/>
      <c r="C1649" s="6"/>
      <c r="D1649" s="12"/>
      <c r="E1649" s="13"/>
      <c r="F1649" s="13"/>
      <c r="G1649" s="13"/>
      <c r="H1649" s="13"/>
      <c r="I1649" s="12"/>
      <c r="J1649" s="30"/>
      <c r="K1649" s="2"/>
      <c r="L1649" s="15"/>
      <c r="M1649" s="11"/>
      <c r="N1649" s="11"/>
      <c r="O1649" s="15"/>
      <c r="P1649" s="13"/>
      <c r="Q1649" s="19"/>
      <c r="R1649" s="13"/>
      <c r="S1649" s="4"/>
      <c r="T1649" s="30"/>
      <c r="U1649" s="9"/>
      <c r="V1649" s="9"/>
      <c r="W1649" s="28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</row>
    <row r="1650" spans="1:130" x14ac:dyDescent="0.15">
      <c r="A1650" s="36"/>
      <c r="B1650" s="14"/>
      <c r="C1650" s="6"/>
      <c r="D1650" s="12"/>
      <c r="E1650" s="13"/>
      <c r="F1650" s="13"/>
      <c r="G1650" s="13"/>
      <c r="H1650" s="13"/>
      <c r="I1650" s="12"/>
      <c r="J1650" s="30"/>
      <c r="K1650" s="2"/>
      <c r="L1650" s="15"/>
      <c r="M1650" s="11"/>
      <c r="N1650" s="11"/>
      <c r="O1650" s="15"/>
      <c r="P1650" s="13"/>
      <c r="Q1650" s="19"/>
      <c r="R1650" s="13"/>
      <c r="S1650" s="4"/>
      <c r="T1650" s="30"/>
      <c r="U1650" s="9"/>
      <c r="V1650" s="9"/>
      <c r="W1650" s="28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</row>
    <row r="1651" spans="1:130" x14ac:dyDescent="0.15">
      <c r="A1651" s="36"/>
      <c r="B1651" s="14"/>
      <c r="C1651" s="6"/>
      <c r="D1651" s="12"/>
      <c r="E1651" s="13"/>
      <c r="F1651" s="13"/>
      <c r="G1651" s="13"/>
      <c r="H1651" s="13"/>
      <c r="I1651" s="12"/>
      <c r="J1651" s="30"/>
      <c r="K1651" s="2"/>
      <c r="L1651" s="15"/>
      <c r="M1651" s="11"/>
      <c r="N1651" s="11"/>
      <c r="O1651" s="15"/>
      <c r="P1651" s="13"/>
      <c r="Q1651" s="19"/>
      <c r="R1651" s="13"/>
      <c r="S1651" s="4"/>
      <c r="T1651" s="30"/>
      <c r="U1651" s="9"/>
      <c r="V1651" s="9"/>
      <c r="W1651" s="28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</row>
    <row r="1652" spans="1:130" x14ac:dyDescent="0.15">
      <c r="A1652" s="36"/>
      <c r="B1652" s="14"/>
      <c r="C1652" s="6"/>
      <c r="D1652" s="12"/>
      <c r="E1652" s="13"/>
      <c r="F1652" s="13"/>
      <c r="G1652" s="13"/>
      <c r="H1652" s="13"/>
      <c r="I1652" s="12"/>
      <c r="J1652" s="30"/>
      <c r="K1652" s="2"/>
      <c r="L1652" s="15"/>
      <c r="M1652" s="11"/>
      <c r="N1652" s="11"/>
      <c r="O1652" s="15"/>
      <c r="P1652" s="13"/>
      <c r="Q1652" s="19"/>
      <c r="R1652" s="13"/>
      <c r="S1652" s="4"/>
      <c r="T1652" s="30"/>
      <c r="U1652" s="9"/>
      <c r="V1652" s="9"/>
      <c r="W1652" s="28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</row>
    <row r="1653" spans="1:130" x14ac:dyDescent="0.15">
      <c r="A1653" s="36"/>
      <c r="B1653" s="14"/>
      <c r="C1653" s="6"/>
      <c r="D1653" s="12"/>
      <c r="E1653" s="13"/>
      <c r="F1653" s="13"/>
      <c r="G1653" s="13"/>
      <c r="H1653" s="13"/>
      <c r="I1653" s="12"/>
      <c r="J1653" s="30"/>
      <c r="K1653" s="2"/>
      <c r="L1653" s="15"/>
      <c r="M1653" s="11"/>
      <c r="N1653" s="11"/>
      <c r="O1653" s="15"/>
      <c r="P1653" s="13"/>
      <c r="Q1653" s="19"/>
      <c r="R1653" s="13"/>
      <c r="S1653" s="4"/>
      <c r="T1653" s="30"/>
      <c r="U1653" s="9"/>
      <c r="V1653" s="9"/>
      <c r="W1653" s="28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</row>
    <row r="1654" spans="1:130" x14ac:dyDescent="0.15">
      <c r="A1654" s="36"/>
      <c r="B1654" s="14"/>
      <c r="C1654" s="6"/>
      <c r="D1654" s="12"/>
      <c r="E1654" s="13"/>
      <c r="F1654" s="13"/>
      <c r="G1654" s="13"/>
      <c r="H1654" s="13"/>
      <c r="I1654" s="12"/>
      <c r="J1654" s="30"/>
      <c r="K1654" s="2"/>
      <c r="L1654" s="15"/>
      <c r="M1654" s="11"/>
      <c r="N1654" s="11"/>
      <c r="O1654" s="15"/>
      <c r="P1654" s="13"/>
      <c r="Q1654" s="19"/>
      <c r="R1654" s="13"/>
      <c r="S1654" s="4"/>
      <c r="T1654" s="30"/>
      <c r="U1654" s="9"/>
      <c r="V1654" s="9"/>
      <c r="W1654" s="28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</row>
    <row r="1655" spans="1:130" x14ac:dyDescent="0.15">
      <c r="A1655" s="36"/>
      <c r="B1655" s="14"/>
      <c r="C1655" s="6"/>
      <c r="D1655" s="12"/>
      <c r="E1655" s="13"/>
      <c r="F1655" s="13"/>
      <c r="G1655" s="13"/>
      <c r="H1655" s="13"/>
      <c r="I1655" s="12"/>
      <c r="J1655" s="30"/>
      <c r="K1655" s="2"/>
      <c r="L1655" s="15"/>
      <c r="M1655" s="11"/>
      <c r="N1655" s="11"/>
      <c r="O1655" s="15"/>
      <c r="P1655" s="13"/>
      <c r="Q1655" s="19"/>
      <c r="R1655" s="13"/>
      <c r="S1655" s="4"/>
      <c r="T1655" s="30"/>
      <c r="U1655" s="9"/>
      <c r="V1655" s="9"/>
      <c r="W1655" s="28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</row>
    <row r="1656" spans="1:130" x14ac:dyDescent="0.15">
      <c r="A1656" s="36"/>
      <c r="B1656" s="14"/>
      <c r="C1656" s="6"/>
      <c r="D1656" s="12"/>
      <c r="E1656" s="13"/>
      <c r="F1656" s="13"/>
      <c r="G1656" s="13"/>
      <c r="H1656" s="13"/>
      <c r="I1656" s="12"/>
      <c r="J1656" s="30"/>
      <c r="K1656" s="2"/>
      <c r="L1656" s="15"/>
      <c r="M1656" s="11"/>
      <c r="N1656" s="11"/>
      <c r="O1656" s="15"/>
      <c r="P1656" s="13"/>
      <c r="Q1656" s="19"/>
      <c r="R1656" s="13"/>
      <c r="S1656" s="4"/>
      <c r="T1656" s="30"/>
      <c r="U1656" s="9"/>
      <c r="V1656" s="9"/>
      <c r="W1656" s="28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</row>
    <row r="1657" spans="1:130" x14ac:dyDescent="0.15">
      <c r="A1657" s="36"/>
      <c r="B1657" s="14"/>
      <c r="C1657" s="6"/>
      <c r="D1657" s="12"/>
      <c r="E1657" s="13"/>
      <c r="F1657" s="13"/>
      <c r="G1657" s="13"/>
      <c r="H1657" s="13"/>
      <c r="I1657" s="12"/>
      <c r="J1657" s="30"/>
      <c r="K1657" s="2"/>
      <c r="L1657" s="15"/>
      <c r="M1657" s="11"/>
      <c r="N1657" s="11"/>
      <c r="O1657" s="15"/>
      <c r="P1657" s="13"/>
      <c r="Q1657" s="19"/>
      <c r="R1657" s="13"/>
      <c r="S1657" s="4"/>
      <c r="T1657" s="30"/>
      <c r="U1657" s="27"/>
      <c r="V1657" s="27"/>
      <c r="W1657" s="32"/>
      <c r="X1657" s="20"/>
      <c r="Y1657" s="23"/>
      <c r="Z1657" s="27"/>
      <c r="AA1657" s="20"/>
      <c r="AB1657" s="20"/>
      <c r="AC1657" s="20"/>
      <c r="AD1657" s="27"/>
      <c r="AE1657" s="21"/>
      <c r="AF1657" s="27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</row>
    <row r="1658" spans="1:130" x14ac:dyDescent="0.15">
      <c r="A1658" s="36"/>
      <c r="B1658" s="14"/>
      <c r="C1658" s="6"/>
      <c r="D1658" s="12"/>
      <c r="E1658" s="13"/>
      <c r="F1658" s="13"/>
      <c r="G1658" s="13"/>
      <c r="H1658" s="13"/>
      <c r="I1658" s="12"/>
      <c r="J1658" s="30"/>
      <c r="K1658" s="2"/>
      <c r="L1658" s="15"/>
      <c r="M1658" s="11"/>
      <c r="N1658" s="11"/>
      <c r="O1658" s="15"/>
      <c r="P1658" s="13"/>
      <c r="Q1658" s="19"/>
      <c r="R1658" s="13"/>
      <c r="S1658" s="4"/>
      <c r="T1658" s="30"/>
      <c r="U1658" s="9"/>
      <c r="V1658" s="9"/>
      <c r="W1658" s="28"/>
      <c r="X1658" s="3"/>
      <c r="Y1658" s="1"/>
      <c r="Z1658" s="9"/>
      <c r="AA1658" s="3"/>
      <c r="AB1658" s="3"/>
      <c r="AC1658" s="3"/>
      <c r="AD1658" s="9"/>
      <c r="AE1658" s="10"/>
      <c r="AF1658" s="9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</row>
    <row r="1659" spans="1:130" x14ac:dyDescent="0.15">
      <c r="A1659" s="36"/>
      <c r="B1659" s="14"/>
      <c r="C1659" s="6"/>
      <c r="D1659" s="12"/>
      <c r="E1659" s="13"/>
      <c r="F1659" s="13"/>
      <c r="G1659" s="13"/>
      <c r="H1659" s="13"/>
      <c r="I1659" s="12"/>
      <c r="J1659" s="30"/>
      <c r="K1659" s="2"/>
      <c r="L1659" s="15"/>
      <c r="M1659" s="11"/>
      <c r="N1659" s="11"/>
      <c r="O1659" s="15"/>
      <c r="P1659" s="13"/>
      <c r="Q1659" s="19"/>
      <c r="R1659" s="13"/>
      <c r="S1659" s="4"/>
      <c r="T1659" s="30"/>
      <c r="U1659" s="9"/>
      <c r="V1659" s="9"/>
      <c r="W1659" s="28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</row>
    <row r="1660" spans="1:130" x14ac:dyDescent="0.15">
      <c r="A1660" s="36"/>
      <c r="B1660" s="14"/>
      <c r="C1660" s="6"/>
      <c r="D1660" s="12"/>
      <c r="E1660" s="13"/>
      <c r="F1660" s="13"/>
      <c r="G1660" s="13"/>
      <c r="H1660" s="13"/>
      <c r="I1660" s="12"/>
      <c r="J1660" s="30"/>
      <c r="K1660" s="2"/>
      <c r="L1660" s="15"/>
      <c r="M1660" s="11"/>
      <c r="N1660" s="11"/>
      <c r="O1660" s="15"/>
      <c r="P1660" s="13"/>
      <c r="Q1660" s="19"/>
      <c r="R1660" s="13"/>
      <c r="S1660" s="4"/>
      <c r="T1660" s="30"/>
      <c r="U1660" s="9"/>
      <c r="V1660" s="9"/>
      <c r="W1660" s="28"/>
      <c r="X1660" s="3"/>
      <c r="Y1660" s="1"/>
      <c r="Z1660" s="9"/>
      <c r="AA1660" s="3"/>
      <c r="AB1660" s="3"/>
      <c r="AC1660" s="3"/>
      <c r="AD1660" s="9"/>
      <c r="AE1660" s="10"/>
      <c r="AF1660" s="9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</row>
    <row r="1661" spans="1:130" x14ac:dyDescent="0.15">
      <c r="A1661" s="36"/>
      <c r="B1661" s="14"/>
      <c r="C1661" s="6"/>
      <c r="D1661" s="12"/>
      <c r="E1661" s="13"/>
      <c r="F1661" s="13"/>
      <c r="G1661" s="13"/>
      <c r="H1661" s="13"/>
      <c r="I1661" s="12"/>
      <c r="J1661" s="30"/>
      <c r="K1661" s="2"/>
      <c r="L1661" s="15"/>
      <c r="M1661" s="11"/>
      <c r="N1661" s="11"/>
      <c r="O1661" s="15"/>
      <c r="P1661" s="13"/>
      <c r="Q1661" s="19"/>
      <c r="R1661" s="13"/>
      <c r="S1661" s="4"/>
      <c r="T1661" s="30"/>
      <c r="U1661" s="9"/>
      <c r="V1661" s="9"/>
      <c r="W1661" s="28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</row>
    <row r="1662" spans="1:130" x14ac:dyDescent="0.15">
      <c r="A1662" s="36"/>
      <c r="B1662" s="14"/>
      <c r="C1662" s="6"/>
      <c r="D1662" s="12"/>
      <c r="E1662" s="13"/>
      <c r="F1662" s="13"/>
      <c r="G1662" s="13"/>
      <c r="H1662" s="13"/>
      <c r="I1662" s="12"/>
      <c r="J1662" s="30"/>
      <c r="K1662" s="2"/>
      <c r="L1662" s="15"/>
      <c r="M1662" s="11"/>
      <c r="N1662" s="11"/>
      <c r="O1662" s="15"/>
      <c r="P1662" s="13"/>
      <c r="Q1662" s="19"/>
      <c r="R1662" s="13"/>
      <c r="S1662" s="4"/>
      <c r="T1662" s="30"/>
      <c r="U1662" s="9"/>
      <c r="V1662" s="9"/>
      <c r="W1662" s="28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</row>
    <row r="1663" spans="1:130" x14ac:dyDescent="0.15">
      <c r="A1663" s="36"/>
      <c r="B1663" s="14"/>
      <c r="C1663" s="6"/>
      <c r="D1663" s="12"/>
      <c r="E1663" s="13"/>
      <c r="F1663" s="13"/>
      <c r="G1663" s="13"/>
      <c r="H1663" s="13"/>
      <c r="I1663" s="12"/>
      <c r="J1663" s="30"/>
      <c r="K1663" s="2"/>
      <c r="L1663" s="15"/>
      <c r="M1663" s="11"/>
      <c r="N1663" s="11"/>
      <c r="O1663" s="15"/>
      <c r="P1663" s="13"/>
      <c r="Q1663" s="19"/>
      <c r="R1663" s="13"/>
      <c r="S1663" s="4"/>
      <c r="T1663" s="30"/>
      <c r="U1663" s="9"/>
      <c r="V1663" s="9"/>
      <c r="W1663" s="28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</row>
    <row r="1664" spans="1:130" x14ac:dyDescent="0.15">
      <c r="A1664" s="36"/>
      <c r="B1664" s="14"/>
      <c r="C1664" s="6"/>
      <c r="D1664" s="12"/>
      <c r="E1664" s="13"/>
      <c r="F1664" s="13"/>
      <c r="G1664" s="13"/>
      <c r="H1664" s="13"/>
      <c r="I1664" s="12"/>
      <c r="J1664" s="30"/>
      <c r="K1664" s="2"/>
      <c r="L1664" s="15"/>
      <c r="M1664" s="11"/>
      <c r="N1664" s="11"/>
      <c r="O1664" s="15"/>
      <c r="P1664" s="13"/>
      <c r="Q1664" s="19"/>
      <c r="R1664" s="13"/>
      <c r="S1664" s="4"/>
      <c r="T1664" s="30"/>
      <c r="U1664" s="9"/>
      <c r="V1664" s="9"/>
      <c r="W1664" s="28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</row>
    <row r="1665" spans="1:130" x14ac:dyDescent="0.15">
      <c r="A1665" s="36"/>
      <c r="B1665" s="14"/>
      <c r="C1665" s="6"/>
      <c r="D1665" s="12"/>
      <c r="E1665" s="13"/>
      <c r="F1665" s="13"/>
      <c r="G1665" s="13"/>
      <c r="H1665" s="13"/>
      <c r="I1665" s="12"/>
      <c r="J1665" s="30"/>
      <c r="K1665" s="2"/>
      <c r="L1665" s="15"/>
      <c r="M1665" s="11"/>
      <c r="N1665" s="11"/>
      <c r="O1665" s="15"/>
      <c r="P1665" s="13"/>
      <c r="Q1665" s="19"/>
      <c r="R1665" s="13"/>
      <c r="S1665" s="4"/>
      <c r="T1665" s="30"/>
      <c r="U1665" s="9"/>
      <c r="V1665" s="9"/>
      <c r="W1665" s="28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</row>
    <row r="1666" spans="1:130" x14ac:dyDescent="0.15">
      <c r="A1666" s="36"/>
      <c r="B1666" s="14"/>
      <c r="C1666" s="6"/>
      <c r="D1666" s="12"/>
      <c r="E1666" s="13"/>
      <c r="F1666" s="13"/>
      <c r="G1666" s="13"/>
      <c r="H1666" s="13"/>
      <c r="I1666" s="12"/>
      <c r="J1666" s="30"/>
      <c r="K1666" s="2"/>
      <c r="L1666" s="15"/>
      <c r="M1666" s="11"/>
      <c r="N1666" s="11"/>
      <c r="O1666" s="15"/>
      <c r="P1666" s="13"/>
      <c r="Q1666" s="19"/>
      <c r="R1666" s="13"/>
      <c r="S1666" s="4"/>
      <c r="T1666" s="30"/>
      <c r="U1666" s="9"/>
      <c r="V1666" s="9"/>
      <c r="W1666" s="28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</row>
    <row r="1667" spans="1:130" x14ac:dyDescent="0.15">
      <c r="A1667" s="36"/>
      <c r="B1667" s="14"/>
      <c r="C1667" s="6"/>
      <c r="D1667" s="12"/>
      <c r="E1667" s="13"/>
      <c r="F1667" s="13"/>
      <c r="G1667" s="13"/>
      <c r="H1667" s="13"/>
      <c r="I1667" s="12"/>
      <c r="J1667" s="30"/>
      <c r="K1667" s="2"/>
      <c r="L1667" s="15"/>
      <c r="M1667" s="11"/>
      <c r="N1667" s="11"/>
      <c r="O1667" s="15"/>
      <c r="P1667" s="13"/>
      <c r="Q1667" s="19"/>
      <c r="R1667" s="13"/>
      <c r="S1667" s="4"/>
      <c r="T1667" s="30"/>
      <c r="U1667" s="9"/>
      <c r="V1667" s="9"/>
      <c r="W1667" s="28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</row>
    <row r="1668" spans="1:130" x14ac:dyDescent="0.15">
      <c r="A1668" s="36"/>
      <c r="B1668" s="14"/>
      <c r="C1668" s="6"/>
      <c r="D1668" s="12"/>
      <c r="E1668" s="13"/>
      <c r="F1668" s="13"/>
      <c r="G1668" s="13"/>
      <c r="H1668" s="13"/>
      <c r="I1668" s="12"/>
      <c r="J1668" s="30"/>
      <c r="K1668" s="2"/>
      <c r="L1668" s="15"/>
      <c r="M1668" s="11"/>
      <c r="N1668" s="11"/>
      <c r="O1668" s="15"/>
      <c r="P1668" s="13"/>
      <c r="Q1668" s="19"/>
      <c r="R1668" s="13"/>
      <c r="S1668" s="4"/>
      <c r="T1668" s="30"/>
      <c r="U1668" s="9"/>
      <c r="V1668" s="9"/>
      <c r="W1668" s="28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</row>
    <row r="1669" spans="1:130" x14ac:dyDescent="0.15">
      <c r="A1669" s="36"/>
      <c r="B1669" s="14"/>
      <c r="C1669" s="6"/>
      <c r="D1669" s="12"/>
      <c r="E1669" s="13"/>
      <c r="F1669" s="13"/>
      <c r="G1669" s="13"/>
      <c r="H1669" s="13"/>
      <c r="I1669" s="12"/>
      <c r="J1669" s="30"/>
      <c r="K1669" s="2"/>
      <c r="L1669" s="15"/>
      <c r="M1669" s="11"/>
      <c r="N1669" s="11"/>
      <c r="O1669" s="15"/>
      <c r="P1669" s="13"/>
      <c r="Q1669" s="19"/>
      <c r="R1669" s="13"/>
      <c r="S1669" s="4"/>
      <c r="T1669" s="30"/>
      <c r="U1669" s="9"/>
      <c r="V1669" s="9"/>
      <c r="W1669" s="28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</row>
    <row r="1670" spans="1:130" x14ac:dyDescent="0.15">
      <c r="A1670" s="36"/>
      <c r="B1670" s="14"/>
      <c r="C1670" s="6"/>
      <c r="D1670" s="12"/>
      <c r="E1670" s="13"/>
      <c r="F1670" s="13"/>
      <c r="G1670" s="13"/>
      <c r="H1670" s="13"/>
      <c r="I1670" s="12"/>
      <c r="J1670" s="30"/>
      <c r="K1670" s="2"/>
      <c r="L1670" s="15"/>
      <c r="M1670" s="11"/>
      <c r="N1670" s="11"/>
      <c r="O1670" s="15"/>
      <c r="P1670" s="13"/>
      <c r="Q1670" s="19"/>
      <c r="R1670" s="13"/>
      <c r="S1670" s="4"/>
      <c r="T1670" s="30"/>
      <c r="U1670" s="9"/>
      <c r="V1670" s="9"/>
      <c r="W1670" s="28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</row>
    <row r="1671" spans="1:130" x14ac:dyDescent="0.15">
      <c r="A1671" s="36"/>
      <c r="B1671" s="14"/>
      <c r="C1671" s="6"/>
      <c r="D1671" s="12"/>
      <c r="E1671" s="13"/>
      <c r="F1671" s="13"/>
      <c r="G1671" s="13"/>
      <c r="H1671" s="13"/>
      <c r="I1671" s="12"/>
      <c r="J1671" s="30"/>
      <c r="K1671" s="2"/>
      <c r="L1671" s="15"/>
      <c r="M1671" s="11"/>
      <c r="N1671" s="11"/>
      <c r="O1671" s="15"/>
      <c r="P1671" s="13"/>
      <c r="Q1671" s="19"/>
      <c r="R1671" s="13"/>
      <c r="S1671" s="4"/>
      <c r="T1671" s="30"/>
      <c r="U1671" s="9"/>
      <c r="V1671" s="9"/>
      <c r="W1671" s="28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</row>
    <row r="1672" spans="1:130" x14ac:dyDescent="0.15">
      <c r="A1672" s="36"/>
      <c r="B1672" s="14"/>
      <c r="C1672" s="6"/>
      <c r="D1672" s="12"/>
      <c r="E1672" s="13"/>
      <c r="F1672" s="13"/>
      <c r="G1672" s="13"/>
      <c r="H1672" s="13"/>
      <c r="I1672" s="12"/>
      <c r="J1672" s="30"/>
      <c r="K1672" s="2"/>
      <c r="L1672" s="15"/>
      <c r="M1672" s="11"/>
      <c r="N1672" s="11"/>
      <c r="O1672" s="15"/>
      <c r="P1672" s="13"/>
      <c r="Q1672" s="19"/>
      <c r="R1672" s="13"/>
      <c r="S1672" s="4"/>
      <c r="T1672" s="30"/>
      <c r="U1672" s="9"/>
      <c r="V1672" s="9"/>
      <c r="W1672" s="28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</row>
    <row r="1673" spans="1:130" x14ac:dyDescent="0.15">
      <c r="A1673" s="36"/>
      <c r="B1673" s="14"/>
      <c r="C1673" s="6"/>
      <c r="D1673" s="12"/>
      <c r="E1673" s="13"/>
      <c r="F1673" s="13"/>
      <c r="G1673" s="13"/>
      <c r="H1673" s="13"/>
      <c r="I1673" s="12"/>
      <c r="J1673" s="30"/>
      <c r="K1673" s="2"/>
      <c r="L1673" s="15"/>
      <c r="M1673" s="11"/>
      <c r="N1673" s="11"/>
      <c r="O1673" s="15"/>
      <c r="P1673" s="13"/>
      <c r="Q1673" s="19"/>
      <c r="R1673" s="13"/>
      <c r="S1673" s="4"/>
      <c r="T1673" s="30"/>
      <c r="U1673" s="9"/>
      <c r="V1673" s="9"/>
      <c r="W1673" s="28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</row>
    <row r="1674" spans="1:130" x14ac:dyDescent="0.15">
      <c r="A1674" s="36"/>
      <c r="B1674" s="14"/>
      <c r="C1674" s="6"/>
      <c r="D1674" s="12"/>
      <c r="E1674" s="13"/>
      <c r="F1674" s="13"/>
      <c r="G1674" s="13"/>
      <c r="H1674" s="13"/>
      <c r="I1674" s="12"/>
      <c r="J1674" s="30"/>
      <c r="K1674" s="2"/>
      <c r="L1674" s="15"/>
      <c r="M1674" s="11"/>
      <c r="N1674" s="11"/>
      <c r="O1674" s="15"/>
      <c r="P1674" s="13"/>
      <c r="Q1674" s="19"/>
      <c r="R1674" s="13"/>
      <c r="S1674" s="4"/>
      <c r="T1674" s="30"/>
      <c r="U1674" s="9"/>
      <c r="V1674" s="9"/>
      <c r="W1674" s="28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</row>
    <row r="1675" spans="1:130" x14ac:dyDescent="0.15">
      <c r="A1675" s="36"/>
      <c r="B1675" s="14"/>
      <c r="C1675" s="6"/>
      <c r="D1675" s="12"/>
      <c r="E1675" s="13"/>
      <c r="F1675" s="13"/>
      <c r="G1675" s="13"/>
      <c r="H1675" s="13"/>
      <c r="I1675" s="12"/>
      <c r="J1675" s="30"/>
      <c r="K1675" s="2"/>
      <c r="L1675" s="15"/>
      <c r="M1675" s="11"/>
      <c r="N1675" s="11"/>
      <c r="O1675" s="15"/>
      <c r="P1675" s="13"/>
      <c r="Q1675" s="19"/>
      <c r="R1675" s="13"/>
      <c r="S1675" s="4"/>
      <c r="T1675" s="30"/>
      <c r="U1675" s="9"/>
      <c r="V1675" s="9"/>
      <c r="W1675" s="28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</row>
    <row r="1676" spans="1:130" x14ac:dyDescent="0.15">
      <c r="A1676" s="36"/>
      <c r="B1676" s="14"/>
      <c r="C1676" s="6"/>
      <c r="D1676" s="12"/>
      <c r="E1676" s="13"/>
      <c r="F1676" s="13"/>
      <c r="G1676" s="13"/>
      <c r="H1676" s="13"/>
      <c r="I1676" s="12"/>
      <c r="J1676" s="30"/>
      <c r="K1676" s="2"/>
      <c r="L1676" s="15"/>
      <c r="M1676" s="11"/>
      <c r="N1676" s="11"/>
      <c r="O1676" s="15"/>
      <c r="P1676" s="13"/>
      <c r="Q1676" s="19"/>
      <c r="R1676" s="13"/>
      <c r="S1676" s="4"/>
      <c r="T1676" s="30"/>
      <c r="U1676" s="9"/>
      <c r="V1676" s="9"/>
      <c r="W1676" s="28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</row>
    <row r="1677" spans="1:130" x14ac:dyDescent="0.15">
      <c r="A1677" s="36"/>
      <c r="B1677" s="14"/>
      <c r="C1677" s="6"/>
      <c r="D1677" s="12"/>
      <c r="E1677" s="13"/>
      <c r="F1677" s="13"/>
      <c r="G1677" s="13"/>
      <c r="H1677" s="13"/>
      <c r="I1677" s="12"/>
      <c r="J1677" s="30"/>
      <c r="K1677" s="2"/>
      <c r="L1677" s="15"/>
      <c r="M1677" s="11"/>
      <c r="N1677" s="11"/>
      <c r="O1677" s="15"/>
      <c r="P1677" s="13"/>
      <c r="Q1677" s="19"/>
      <c r="R1677" s="13"/>
      <c r="S1677" s="4"/>
      <c r="T1677" s="30"/>
      <c r="U1677" s="9"/>
      <c r="V1677" s="9"/>
      <c r="W1677" s="28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</row>
    <row r="1678" spans="1:130" x14ac:dyDescent="0.15">
      <c r="A1678" s="36"/>
      <c r="B1678" s="14"/>
      <c r="C1678" s="6"/>
      <c r="D1678" s="12"/>
      <c r="E1678" s="13"/>
      <c r="F1678" s="13"/>
      <c r="G1678" s="13"/>
      <c r="H1678" s="13"/>
      <c r="I1678" s="12"/>
      <c r="J1678" s="30"/>
      <c r="K1678" s="2"/>
      <c r="L1678" s="15"/>
      <c r="M1678" s="11"/>
      <c r="N1678" s="11"/>
      <c r="O1678" s="15"/>
      <c r="P1678" s="13"/>
      <c r="Q1678" s="19"/>
      <c r="R1678" s="13"/>
      <c r="S1678" s="4"/>
      <c r="T1678" s="30"/>
      <c r="U1678" s="9"/>
      <c r="V1678" s="9"/>
      <c r="W1678" s="28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</row>
    <row r="1679" spans="1:130" x14ac:dyDescent="0.15">
      <c r="A1679" s="36"/>
      <c r="B1679" s="14"/>
      <c r="C1679" s="6"/>
      <c r="D1679" s="12"/>
      <c r="E1679" s="13"/>
      <c r="F1679" s="13"/>
      <c r="G1679" s="13"/>
      <c r="H1679" s="13"/>
      <c r="I1679" s="12"/>
      <c r="J1679" s="30"/>
      <c r="K1679" s="2"/>
      <c r="L1679" s="15"/>
      <c r="M1679" s="11"/>
      <c r="N1679" s="11"/>
      <c r="O1679" s="15"/>
      <c r="P1679" s="13"/>
      <c r="Q1679" s="19"/>
      <c r="R1679" s="13"/>
      <c r="S1679" s="4"/>
      <c r="T1679" s="30"/>
      <c r="U1679" s="9"/>
      <c r="V1679" s="9"/>
      <c r="W1679" s="28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</row>
    <row r="1680" spans="1:130" x14ac:dyDescent="0.15">
      <c r="A1680" s="36"/>
      <c r="B1680" s="14"/>
      <c r="C1680" s="6"/>
      <c r="D1680" s="12"/>
      <c r="E1680" s="13"/>
      <c r="F1680" s="13"/>
      <c r="G1680" s="13"/>
      <c r="H1680" s="13"/>
      <c r="I1680" s="12"/>
      <c r="J1680" s="30"/>
      <c r="K1680" s="2"/>
      <c r="L1680" s="15"/>
      <c r="M1680" s="11"/>
      <c r="N1680" s="11"/>
      <c r="O1680" s="15"/>
      <c r="P1680" s="13"/>
      <c r="Q1680" s="19"/>
      <c r="R1680" s="13"/>
      <c r="S1680" s="4"/>
      <c r="T1680" s="30"/>
      <c r="U1680" s="9"/>
      <c r="V1680" s="9"/>
      <c r="W1680" s="28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</row>
    <row r="1681" spans="1:130" x14ac:dyDescent="0.15">
      <c r="A1681" s="36"/>
      <c r="B1681" s="14"/>
      <c r="C1681" s="6"/>
      <c r="D1681" s="12"/>
      <c r="E1681" s="13"/>
      <c r="F1681" s="13"/>
      <c r="G1681" s="13"/>
      <c r="H1681" s="13"/>
      <c r="I1681" s="12"/>
      <c r="J1681" s="30"/>
      <c r="K1681" s="2"/>
      <c r="L1681" s="15"/>
      <c r="M1681" s="11"/>
      <c r="N1681" s="11"/>
      <c r="O1681" s="15"/>
      <c r="P1681" s="13"/>
      <c r="Q1681" s="19"/>
      <c r="R1681" s="13"/>
      <c r="S1681" s="4"/>
      <c r="T1681" s="30"/>
      <c r="U1681" s="9"/>
      <c r="V1681" s="9"/>
      <c r="W1681" s="28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</row>
    <row r="1682" spans="1:130" x14ac:dyDescent="0.15">
      <c r="A1682" s="36"/>
      <c r="B1682" s="14"/>
      <c r="C1682" s="6"/>
      <c r="D1682" s="12"/>
      <c r="E1682" s="13"/>
      <c r="F1682" s="13"/>
      <c r="G1682" s="13"/>
      <c r="H1682" s="13"/>
      <c r="I1682" s="12"/>
      <c r="J1682" s="30"/>
      <c r="K1682" s="2"/>
      <c r="L1682" s="15"/>
      <c r="M1682" s="11"/>
      <c r="N1682" s="11"/>
      <c r="O1682" s="15"/>
      <c r="P1682" s="13"/>
      <c r="Q1682" s="19"/>
      <c r="R1682" s="13"/>
      <c r="S1682" s="4"/>
      <c r="T1682" s="30"/>
      <c r="U1682" s="9"/>
      <c r="V1682" s="9"/>
      <c r="W1682" s="28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</row>
    <row r="1683" spans="1:130" x14ac:dyDescent="0.15">
      <c r="A1683" s="36"/>
      <c r="B1683" s="14"/>
      <c r="C1683" s="6"/>
      <c r="D1683" s="12"/>
      <c r="E1683" s="13"/>
      <c r="F1683" s="13"/>
      <c r="G1683" s="13"/>
      <c r="H1683" s="13"/>
      <c r="I1683" s="12"/>
      <c r="J1683" s="30"/>
      <c r="K1683" s="2"/>
      <c r="L1683" s="15"/>
      <c r="M1683" s="11"/>
      <c r="N1683" s="11"/>
      <c r="O1683" s="15"/>
      <c r="P1683" s="13"/>
      <c r="Q1683" s="19"/>
      <c r="R1683" s="13"/>
      <c r="S1683" s="4"/>
      <c r="T1683" s="30"/>
      <c r="U1683" s="9"/>
      <c r="V1683" s="9"/>
      <c r="W1683" s="28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</row>
    <row r="1684" spans="1:130" x14ac:dyDescent="0.15">
      <c r="A1684" s="36"/>
      <c r="B1684" s="14"/>
      <c r="C1684" s="6"/>
      <c r="D1684" s="12"/>
      <c r="E1684" s="13"/>
      <c r="F1684" s="13"/>
      <c r="G1684" s="13"/>
      <c r="H1684" s="13"/>
      <c r="I1684" s="12"/>
      <c r="J1684" s="30"/>
      <c r="K1684" s="2"/>
      <c r="L1684" s="15"/>
      <c r="M1684" s="11"/>
      <c r="N1684" s="11"/>
      <c r="O1684" s="15"/>
      <c r="P1684" s="13"/>
      <c r="Q1684" s="19"/>
      <c r="R1684" s="13"/>
      <c r="S1684" s="4"/>
      <c r="T1684" s="30"/>
      <c r="U1684" s="9"/>
      <c r="V1684" s="9"/>
      <c r="W1684" s="28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</row>
    <row r="1685" spans="1:130" x14ac:dyDescent="0.15">
      <c r="A1685" s="36"/>
      <c r="B1685" s="14"/>
      <c r="C1685" s="6"/>
      <c r="D1685" s="12"/>
      <c r="E1685" s="13"/>
      <c r="F1685" s="13"/>
      <c r="G1685" s="13"/>
      <c r="H1685" s="13"/>
      <c r="I1685" s="12"/>
      <c r="J1685" s="30"/>
      <c r="K1685" s="2"/>
      <c r="L1685" s="15"/>
      <c r="M1685" s="11"/>
      <c r="N1685" s="11"/>
      <c r="O1685" s="15"/>
      <c r="P1685" s="13"/>
      <c r="Q1685" s="19"/>
      <c r="R1685" s="13"/>
      <c r="S1685" s="4"/>
      <c r="T1685" s="30"/>
      <c r="U1685" s="9"/>
      <c r="V1685" s="9"/>
      <c r="W1685" s="28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</row>
    <row r="1686" spans="1:130" x14ac:dyDescent="0.15">
      <c r="A1686" s="36"/>
      <c r="B1686" s="14"/>
      <c r="C1686" s="6"/>
      <c r="D1686" s="12"/>
      <c r="E1686" s="13"/>
      <c r="F1686" s="13"/>
      <c r="G1686" s="13"/>
      <c r="H1686" s="13"/>
      <c r="I1686" s="12"/>
      <c r="J1686" s="30"/>
      <c r="K1686" s="2"/>
      <c r="L1686" s="15"/>
      <c r="M1686" s="11"/>
      <c r="N1686" s="11"/>
      <c r="O1686" s="15"/>
      <c r="P1686" s="13"/>
      <c r="Q1686" s="19"/>
      <c r="R1686" s="13"/>
      <c r="S1686" s="4"/>
      <c r="T1686" s="30"/>
      <c r="U1686" s="9"/>
      <c r="V1686" s="9"/>
      <c r="W1686" s="28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</row>
    <row r="1687" spans="1:130" x14ac:dyDescent="0.15">
      <c r="A1687" s="36"/>
      <c r="B1687" s="14"/>
      <c r="C1687" s="6"/>
      <c r="D1687" s="12"/>
      <c r="E1687" s="13"/>
      <c r="F1687" s="13"/>
      <c r="G1687" s="13"/>
      <c r="H1687" s="13"/>
      <c r="I1687" s="12"/>
      <c r="J1687" s="30"/>
      <c r="K1687" s="2"/>
      <c r="L1687" s="15"/>
      <c r="M1687" s="11"/>
      <c r="N1687" s="11"/>
      <c r="O1687" s="15"/>
      <c r="P1687" s="13"/>
      <c r="Q1687" s="19"/>
      <c r="R1687" s="13"/>
      <c r="S1687" s="4"/>
      <c r="T1687" s="30"/>
      <c r="U1687" s="9"/>
      <c r="V1687" s="9"/>
      <c r="W1687" s="28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</row>
    <row r="1688" spans="1:130" x14ac:dyDescent="0.15">
      <c r="A1688" s="36"/>
      <c r="B1688" s="14"/>
      <c r="C1688" s="6"/>
      <c r="D1688" s="12"/>
      <c r="E1688" s="13"/>
      <c r="F1688" s="13"/>
      <c r="G1688" s="13"/>
      <c r="H1688" s="13"/>
      <c r="I1688" s="12"/>
      <c r="J1688" s="30"/>
      <c r="K1688" s="2"/>
      <c r="L1688" s="15"/>
      <c r="M1688" s="11"/>
      <c r="N1688" s="11"/>
      <c r="O1688" s="15"/>
      <c r="P1688" s="13"/>
      <c r="Q1688" s="19"/>
      <c r="R1688" s="13"/>
      <c r="S1688" s="4"/>
      <c r="T1688" s="30"/>
      <c r="U1688" s="9"/>
      <c r="V1688" s="9"/>
      <c r="W1688" s="28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</row>
    <row r="1689" spans="1:130" x14ac:dyDescent="0.15">
      <c r="A1689" s="36"/>
      <c r="B1689" s="14"/>
      <c r="C1689" s="6"/>
      <c r="D1689" s="12"/>
      <c r="E1689" s="13"/>
      <c r="F1689" s="13"/>
      <c r="G1689" s="13"/>
      <c r="H1689" s="13"/>
      <c r="I1689" s="12"/>
      <c r="J1689" s="30"/>
      <c r="K1689" s="2"/>
      <c r="L1689" s="15"/>
      <c r="M1689" s="11"/>
      <c r="N1689" s="11"/>
      <c r="O1689" s="15"/>
      <c r="P1689" s="13"/>
      <c r="Q1689" s="19"/>
      <c r="R1689" s="13"/>
      <c r="S1689" s="4"/>
      <c r="T1689" s="30"/>
      <c r="U1689" s="9"/>
      <c r="V1689" s="9"/>
      <c r="W1689" s="28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</row>
    <row r="1690" spans="1:130" x14ac:dyDescent="0.15">
      <c r="A1690" s="36"/>
      <c r="B1690" s="14"/>
      <c r="C1690" s="6"/>
      <c r="D1690" s="12"/>
      <c r="E1690" s="13"/>
      <c r="F1690" s="13"/>
      <c r="G1690" s="13"/>
      <c r="H1690" s="13"/>
      <c r="I1690" s="12"/>
      <c r="J1690" s="30"/>
      <c r="K1690" s="2"/>
      <c r="L1690" s="15"/>
      <c r="M1690" s="11"/>
      <c r="N1690" s="11"/>
      <c r="O1690" s="15"/>
      <c r="P1690" s="13"/>
      <c r="Q1690" s="19"/>
      <c r="R1690" s="13"/>
      <c r="S1690" s="4"/>
      <c r="T1690" s="30"/>
      <c r="U1690" s="9"/>
      <c r="V1690" s="9"/>
      <c r="W1690" s="28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</row>
    <row r="1691" spans="1:130" x14ac:dyDescent="0.15">
      <c r="A1691" s="36"/>
      <c r="B1691" s="14"/>
      <c r="C1691" s="6"/>
      <c r="D1691" s="12"/>
      <c r="E1691" s="13"/>
      <c r="F1691" s="13"/>
      <c r="G1691" s="13"/>
      <c r="H1691" s="13"/>
      <c r="I1691" s="12"/>
      <c r="J1691" s="30"/>
      <c r="K1691" s="2"/>
      <c r="L1691" s="15"/>
      <c r="M1691" s="11"/>
      <c r="N1691" s="11"/>
      <c r="O1691" s="15"/>
      <c r="P1691" s="13"/>
      <c r="Q1691" s="19"/>
      <c r="R1691" s="13"/>
      <c r="S1691" s="4"/>
      <c r="T1691" s="30"/>
      <c r="U1691" s="9"/>
      <c r="V1691" s="9"/>
      <c r="W1691" s="28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</row>
    <row r="1692" spans="1:130" x14ac:dyDescent="0.15">
      <c r="A1692" s="36"/>
      <c r="B1692" s="14"/>
      <c r="C1692" s="6"/>
      <c r="D1692" s="12"/>
      <c r="E1692" s="13"/>
      <c r="F1692" s="13"/>
      <c r="G1692" s="13"/>
      <c r="H1692" s="13"/>
      <c r="I1692" s="12"/>
      <c r="J1692" s="30"/>
      <c r="K1692" s="2"/>
      <c r="L1692" s="15"/>
      <c r="M1692" s="11"/>
      <c r="N1692" s="11"/>
      <c r="O1692" s="15"/>
      <c r="P1692" s="13"/>
      <c r="Q1692" s="19"/>
      <c r="R1692" s="13"/>
      <c r="S1692" s="4"/>
      <c r="T1692" s="30"/>
      <c r="U1692" s="9"/>
      <c r="V1692" s="9"/>
      <c r="W1692" s="28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</row>
    <row r="1693" spans="1:130" x14ac:dyDescent="0.15">
      <c r="A1693" s="36"/>
      <c r="B1693" s="14"/>
      <c r="C1693" s="6"/>
      <c r="D1693" s="12"/>
      <c r="E1693" s="13"/>
      <c r="F1693" s="13"/>
      <c r="G1693" s="13"/>
      <c r="H1693" s="13"/>
      <c r="I1693" s="12"/>
      <c r="J1693" s="30"/>
      <c r="K1693" s="2"/>
      <c r="L1693" s="15"/>
      <c r="M1693" s="11"/>
      <c r="N1693" s="11"/>
      <c r="O1693" s="15"/>
      <c r="P1693" s="13"/>
      <c r="Q1693" s="19"/>
      <c r="R1693" s="13"/>
      <c r="S1693" s="4"/>
      <c r="T1693" s="30"/>
      <c r="U1693" s="9"/>
      <c r="V1693" s="9"/>
      <c r="W1693" s="28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</row>
    <row r="1694" spans="1:130" x14ac:dyDescent="0.15">
      <c r="A1694" s="36"/>
      <c r="B1694" s="14"/>
      <c r="C1694" s="6"/>
      <c r="D1694" s="12"/>
      <c r="E1694" s="13"/>
      <c r="F1694" s="13"/>
      <c r="G1694" s="13"/>
      <c r="H1694" s="13"/>
      <c r="I1694" s="12"/>
      <c r="J1694" s="30"/>
      <c r="K1694" s="2"/>
      <c r="L1694" s="15"/>
      <c r="M1694" s="11"/>
      <c r="N1694" s="11"/>
      <c r="O1694" s="15"/>
      <c r="P1694" s="13"/>
      <c r="Q1694" s="19"/>
      <c r="R1694" s="13"/>
      <c r="S1694" s="4"/>
      <c r="T1694" s="30"/>
      <c r="U1694" s="9"/>
      <c r="V1694" s="9"/>
      <c r="W1694" s="28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</row>
    <row r="1695" spans="1:130" x14ac:dyDescent="0.15">
      <c r="A1695" s="36"/>
      <c r="B1695" s="14"/>
      <c r="C1695" s="6"/>
      <c r="D1695" s="12"/>
      <c r="E1695" s="13"/>
      <c r="F1695" s="13"/>
      <c r="G1695" s="13"/>
      <c r="H1695" s="13"/>
      <c r="I1695" s="12"/>
      <c r="J1695" s="30"/>
      <c r="K1695" s="2"/>
      <c r="L1695" s="15"/>
      <c r="M1695" s="11"/>
      <c r="N1695" s="11"/>
      <c r="O1695" s="15"/>
      <c r="P1695" s="13"/>
      <c r="Q1695" s="19"/>
      <c r="R1695" s="13"/>
      <c r="S1695" s="4"/>
      <c r="T1695" s="30"/>
      <c r="U1695" s="9"/>
      <c r="V1695" s="9"/>
      <c r="W1695" s="28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</row>
    <row r="1696" spans="1:130" x14ac:dyDescent="0.15">
      <c r="A1696" s="36"/>
      <c r="B1696" s="14"/>
      <c r="C1696" s="6"/>
      <c r="D1696" s="12"/>
      <c r="E1696" s="13"/>
      <c r="F1696" s="13"/>
      <c r="G1696" s="13"/>
      <c r="H1696" s="13"/>
      <c r="I1696" s="12"/>
      <c r="J1696" s="30"/>
      <c r="K1696" s="2"/>
      <c r="L1696" s="15"/>
      <c r="M1696" s="11"/>
      <c r="N1696" s="11"/>
      <c r="O1696" s="15"/>
      <c r="P1696" s="13"/>
      <c r="Q1696" s="19"/>
      <c r="R1696" s="13"/>
      <c r="S1696" s="4"/>
      <c r="T1696" s="30"/>
      <c r="U1696" s="9"/>
      <c r="V1696" s="9"/>
      <c r="W1696" s="28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</row>
    <row r="1697" spans="1:130" x14ac:dyDescent="0.15">
      <c r="A1697" s="36"/>
      <c r="B1697" s="14"/>
      <c r="C1697" s="6"/>
      <c r="D1697" s="12"/>
      <c r="E1697" s="13"/>
      <c r="F1697" s="13"/>
      <c r="G1697" s="13"/>
      <c r="H1697" s="13"/>
      <c r="I1697" s="12"/>
      <c r="J1697" s="30"/>
      <c r="K1697" s="2"/>
      <c r="L1697" s="15"/>
      <c r="M1697" s="11"/>
      <c r="N1697" s="11"/>
      <c r="O1697" s="15"/>
      <c r="P1697" s="13"/>
      <c r="Q1697" s="19"/>
      <c r="R1697" s="13"/>
      <c r="S1697" s="4"/>
      <c r="T1697" s="30"/>
      <c r="U1697" s="9"/>
      <c r="V1697" s="9"/>
      <c r="W1697" s="28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</row>
    <row r="1698" spans="1:130" x14ac:dyDescent="0.15">
      <c r="A1698" s="36"/>
      <c r="B1698" s="14"/>
      <c r="C1698" s="6"/>
      <c r="D1698" s="12"/>
      <c r="E1698" s="13"/>
      <c r="F1698" s="13"/>
      <c r="G1698" s="13"/>
      <c r="H1698" s="13"/>
      <c r="I1698" s="12"/>
      <c r="J1698" s="30"/>
      <c r="K1698" s="2"/>
      <c r="L1698" s="15"/>
      <c r="M1698" s="11"/>
      <c r="N1698" s="11"/>
      <c r="O1698" s="15"/>
      <c r="P1698" s="13"/>
      <c r="Q1698" s="19"/>
      <c r="R1698" s="13"/>
      <c r="S1698" s="4"/>
      <c r="T1698" s="30"/>
      <c r="U1698" s="9"/>
      <c r="V1698" s="9"/>
      <c r="W1698" s="28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</row>
    <row r="1699" spans="1:130" x14ac:dyDescent="0.15">
      <c r="A1699" s="36"/>
      <c r="B1699" s="14"/>
      <c r="C1699" s="6"/>
      <c r="D1699" s="12"/>
      <c r="E1699" s="13"/>
      <c r="F1699" s="13"/>
      <c r="G1699" s="13"/>
      <c r="H1699" s="13"/>
      <c r="I1699" s="12"/>
      <c r="J1699" s="30"/>
      <c r="K1699" s="2"/>
      <c r="L1699" s="15"/>
      <c r="M1699" s="11"/>
      <c r="N1699" s="11"/>
      <c r="O1699" s="15"/>
      <c r="P1699" s="13"/>
      <c r="Q1699" s="19"/>
      <c r="R1699" s="13"/>
      <c r="S1699" s="4"/>
      <c r="T1699" s="30"/>
      <c r="U1699" s="9"/>
      <c r="V1699" s="9"/>
      <c r="W1699" s="28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</row>
    <row r="1700" spans="1:130" x14ac:dyDescent="0.15">
      <c r="A1700" s="36"/>
      <c r="B1700" s="14"/>
      <c r="C1700" s="6"/>
      <c r="D1700" s="12"/>
      <c r="E1700" s="13"/>
      <c r="F1700" s="13"/>
      <c r="G1700" s="13"/>
      <c r="H1700" s="13"/>
      <c r="I1700" s="12"/>
      <c r="J1700" s="30"/>
      <c r="K1700" s="2"/>
      <c r="L1700" s="15"/>
      <c r="M1700" s="11"/>
      <c r="N1700" s="11"/>
      <c r="O1700" s="15"/>
      <c r="P1700" s="13"/>
      <c r="Q1700" s="19"/>
      <c r="R1700" s="13"/>
      <c r="S1700" s="4"/>
      <c r="T1700" s="30"/>
      <c r="U1700" s="9"/>
      <c r="V1700" s="9"/>
      <c r="W1700" s="28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</row>
    <row r="1701" spans="1:130" x14ac:dyDescent="0.15">
      <c r="A1701" s="36"/>
      <c r="B1701" s="14"/>
      <c r="C1701" s="6"/>
      <c r="D1701" s="12"/>
      <c r="E1701" s="13"/>
      <c r="F1701" s="13"/>
      <c r="G1701" s="13"/>
      <c r="H1701" s="13"/>
      <c r="I1701" s="12"/>
      <c r="J1701" s="30"/>
      <c r="K1701" s="2"/>
      <c r="L1701" s="15"/>
      <c r="M1701" s="11"/>
      <c r="N1701" s="11"/>
      <c r="O1701" s="15"/>
      <c r="P1701" s="13"/>
      <c r="Q1701" s="19"/>
      <c r="R1701" s="13"/>
      <c r="S1701" s="4"/>
      <c r="T1701" s="30"/>
      <c r="U1701" s="9"/>
      <c r="V1701" s="9"/>
      <c r="W1701" s="28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</row>
    <row r="1702" spans="1:130" x14ac:dyDescent="0.15">
      <c r="A1702" s="36"/>
      <c r="B1702" s="14"/>
      <c r="C1702" s="6"/>
      <c r="D1702" s="12"/>
      <c r="E1702" s="13"/>
      <c r="F1702" s="13"/>
      <c r="G1702" s="13"/>
      <c r="H1702" s="13"/>
      <c r="I1702" s="12"/>
      <c r="J1702" s="30"/>
      <c r="K1702" s="2"/>
      <c r="L1702" s="15"/>
      <c r="M1702" s="11"/>
      <c r="N1702" s="11"/>
      <c r="O1702" s="15"/>
      <c r="P1702" s="13"/>
      <c r="Q1702" s="19"/>
      <c r="R1702" s="13"/>
      <c r="S1702" s="4"/>
      <c r="T1702" s="30"/>
      <c r="U1702" s="9"/>
      <c r="V1702" s="9"/>
      <c r="W1702" s="28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</row>
    <row r="1703" spans="1:130" x14ac:dyDescent="0.15">
      <c r="A1703" s="36"/>
      <c r="B1703" s="14"/>
      <c r="C1703" s="6"/>
      <c r="D1703" s="12"/>
      <c r="E1703" s="13"/>
      <c r="F1703" s="13"/>
      <c r="G1703" s="13"/>
      <c r="H1703" s="13"/>
      <c r="I1703" s="12"/>
      <c r="J1703" s="30"/>
      <c r="K1703" s="2"/>
      <c r="L1703" s="15"/>
      <c r="M1703" s="11"/>
      <c r="N1703" s="11"/>
      <c r="O1703" s="15"/>
      <c r="P1703" s="13"/>
      <c r="Q1703" s="19"/>
      <c r="R1703" s="13"/>
      <c r="S1703" s="4"/>
      <c r="T1703" s="30"/>
      <c r="U1703" s="9"/>
      <c r="V1703" s="9"/>
      <c r="W1703" s="28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</row>
    <row r="1704" spans="1:130" x14ac:dyDescent="0.15">
      <c r="A1704" s="36"/>
      <c r="B1704" s="14"/>
      <c r="C1704" s="6"/>
      <c r="D1704" s="12"/>
      <c r="E1704" s="13"/>
      <c r="F1704" s="13"/>
      <c r="G1704" s="13"/>
      <c r="H1704" s="13"/>
      <c r="I1704" s="12"/>
      <c r="J1704" s="30"/>
      <c r="K1704" s="2"/>
      <c r="L1704" s="15"/>
      <c r="M1704" s="11"/>
      <c r="N1704" s="11"/>
      <c r="O1704" s="15"/>
      <c r="P1704" s="13"/>
      <c r="Q1704" s="19"/>
      <c r="R1704" s="13"/>
      <c r="S1704" s="4"/>
      <c r="T1704" s="30"/>
      <c r="U1704" s="9"/>
      <c r="V1704" s="9"/>
      <c r="W1704" s="28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</row>
    <row r="1705" spans="1:130" x14ac:dyDescent="0.15">
      <c r="A1705" s="36"/>
      <c r="B1705" s="14"/>
      <c r="C1705" s="6"/>
      <c r="D1705" s="12"/>
      <c r="E1705" s="13"/>
      <c r="F1705" s="13"/>
      <c r="G1705" s="13"/>
      <c r="H1705" s="13"/>
      <c r="I1705" s="12"/>
      <c r="J1705" s="30"/>
      <c r="K1705" s="2"/>
      <c r="L1705" s="15"/>
      <c r="M1705" s="11"/>
      <c r="N1705" s="11"/>
      <c r="O1705" s="15"/>
      <c r="P1705" s="13"/>
      <c r="Q1705" s="19"/>
      <c r="R1705" s="13"/>
      <c r="S1705" s="4"/>
      <c r="T1705" s="30"/>
      <c r="U1705" s="9"/>
      <c r="V1705" s="9"/>
      <c r="W1705" s="28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</row>
    <row r="1706" spans="1:130" x14ac:dyDescent="0.15">
      <c r="A1706" s="36"/>
      <c r="B1706" s="14"/>
      <c r="C1706" s="6"/>
      <c r="D1706" s="12"/>
      <c r="E1706" s="13"/>
      <c r="F1706" s="13"/>
      <c r="G1706" s="13"/>
      <c r="H1706" s="13"/>
      <c r="I1706" s="12"/>
      <c r="J1706" s="30"/>
      <c r="K1706" s="2"/>
      <c r="L1706" s="15"/>
      <c r="M1706" s="11"/>
      <c r="N1706" s="11"/>
      <c r="O1706" s="15"/>
      <c r="P1706" s="13"/>
      <c r="Q1706" s="19"/>
      <c r="R1706" s="13"/>
      <c r="S1706" s="4"/>
      <c r="T1706" s="30"/>
      <c r="U1706" s="9"/>
      <c r="V1706" s="9"/>
      <c r="W1706" s="28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</row>
    <row r="1707" spans="1:130" x14ac:dyDescent="0.15">
      <c r="A1707" s="36"/>
      <c r="B1707" s="14"/>
      <c r="C1707" s="6"/>
      <c r="D1707" s="12"/>
      <c r="E1707" s="13"/>
      <c r="F1707" s="13"/>
      <c r="G1707" s="13"/>
      <c r="H1707" s="13"/>
      <c r="I1707" s="12"/>
      <c r="J1707" s="30"/>
      <c r="K1707" s="2"/>
      <c r="L1707" s="15"/>
      <c r="M1707" s="11"/>
      <c r="N1707" s="11"/>
      <c r="O1707" s="15"/>
      <c r="P1707" s="13"/>
      <c r="Q1707" s="19"/>
      <c r="R1707" s="13"/>
      <c r="S1707" s="4"/>
      <c r="T1707" s="30"/>
      <c r="U1707" s="9"/>
      <c r="V1707" s="9"/>
      <c r="W1707" s="28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</row>
    <row r="1708" spans="1:130" x14ac:dyDescent="0.15">
      <c r="A1708" s="36"/>
      <c r="B1708" s="14"/>
      <c r="C1708" s="6"/>
      <c r="D1708" s="12"/>
      <c r="E1708" s="13"/>
      <c r="F1708" s="13"/>
      <c r="G1708" s="13"/>
      <c r="H1708" s="13"/>
      <c r="I1708" s="12"/>
      <c r="J1708" s="30"/>
      <c r="K1708" s="2"/>
      <c r="L1708" s="15"/>
      <c r="M1708" s="11"/>
      <c r="N1708" s="11"/>
      <c r="O1708" s="15"/>
      <c r="P1708" s="13"/>
      <c r="Q1708" s="19"/>
      <c r="R1708" s="13"/>
      <c r="S1708" s="4"/>
      <c r="T1708" s="30"/>
      <c r="U1708" s="9"/>
      <c r="V1708" s="9"/>
      <c r="W1708" s="28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</row>
    <row r="1709" spans="1:130" x14ac:dyDescent="0.15">
      <c r="A1709" s="36"/>
      <c r="B1709" s="14"/>
      <c r="C1709" s="6"/>
      <c r="D1709" s="12"/>
      <c r="E1709" s="13"/>
      <c r="F1709" s="13"/>
      <c r="G1709" s="13"/>
      <c r="H1709" s="13"/>
      <c r="I1709" s="12"/>
      <c r="J1709" s="30"/>
      <c r="K1709" s="2"/>
      <c r="L1709" s="15"/>
      <c r="M1709" s="11"/>
      <c r="N1709" s="11"/>
      <c r="O1709" s="15"/>
      <c r="P1709" s="13"/>
      <c r="Q1709" s="19"/>
      <c r="R1709" s="13"/>
      <c r="S1709" s="4"/>
      <c r="T1709" s="30"/>
      <c r="U1709" s="9"/>
      <c r="V1709" s="9"/>
      <c r="W1709" s="28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</row>
    <row r="1710" spans="1:130" x14ac:dyDescent="0.15">
      <c r="A1710" s="36"/>
      <c r="B1710" s="14"/>
      <c r="C1710" s="6"/>
      <c r="D1710" s="12"/>
      <c r="E1710" s="13"/>
      <c r="F1710" s="13"/>
      <c r="G1710" s="13"/>
      <c r="H1710" s="13"/>
      <c r="I1710" s="12"/>
      <c r="J1710" s="30"/>
      <c r="K1710" s="2"/>
      <c r="L1710" s="15"/>
      <c r="M1710" s="11"/>
      <c r="N1710" s="11"/>
      <c r="O1710" s="15"/>
      <c r="P1710" s="13"/>
      <c r="Q1710" s="19"/>
      <c r="R1710" s="13"/>
      <c r="S1710" s="4"/>
      <c r="T1710" s="30"/>
      <c r="U1710" s="9"/>
      <c r="V1710" s="9"/>
      <c r="W1710" s="28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</row>
    <row r="1711" spans="1:130" x14ac:dyDescent="0.15">
      <c r="A1711" s="36"/>
      <c r="B1711" s="14"/>
      <c r="C1711" s="6"/>
      <c r="D1711" s="12"/>
      <c r="E1711" s="13"/>
      <c r="F1711" s="13"/>
      <c r="G1711" s="13"/>
      <c r="H1711" s="13"/>
      <c r="I1711" s="12"/>
      <c r="J1711" s="30"/>
      <c r="K1711" s="2"/>
      <c r="L1711" s="15"/>
      <c r="M1711" s="11"/>
      <c r="N1711" s="11"/>
      <c r="O1711" s="15"/>
      <c r="P1711" s="13"/>
      <c r="Q1711" s="19"/>
      <c r="R1711" s="13"/>
      <c r="S1711" s="4"/>
      <c r="T1711" s="30"/>
      <c r="U1711" s="9"/>
      <c r="V1711" s="9"/>
      <c r="W1711" s="28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</row>
    <row r="1712" spans="1:130" x14ac:dyDescent="0.15">
      <c r="A1712" s="36"/>
      <c r="B1712" s="14"/>
      <c r="C1712" s="6"/>
      <c r="D1712" s="12"/>
      <c r="E1712" s="13"/>
      <c r="F1712" s="13"/>
      <c r="G1712" s="13"/>
      <c r="H1712" s="13"/>
      <c r="I1712" s="12"/>
      <c r="J1712" s="30"/>
      <c r="K1712" s="2"/>
      <c r="L1712" s="15"/>
      <c r="M1712" s="11"/>
      <c r="N1712" s="11"/>
      <c r="O1712" s="15"/>
      <c r="P1712" s="13"/>
      <c r="Q1712" s="19"/>
      <c r="R1712" s="13"/>
      <c r="S1712" s="4"/>
      <c r="T1712" s="30"/>
      <c r="U1712" s="9"/>
      <c r="V1712" s="9"/>
      <c r="W1712" s="28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</row>
    <row r="1713" spans="1:130" x14ac:dyDescent="0.15">
      <c r="A1713" s="36"/>
      <c r="B1713" s="14"/>
      <c r="C1713" s="6"/>
      <c r="D1713" s="12"/>
      <c r="E1713" s="13"/>
      <c r="F1713" s="13"/>
      <c r="G1713" s="13"/>
      <c r="H1713" s="13"/>
      <c r="I1713" s="12"/>
      <c r="J1713" s="30"/>
      <c r="K1713" s="2"/>
      <c r="L1713" s="15"/>
      <c r="M1713" s="11"/>
      <c r="N1713" s="11"/>
      <c r="O1713" s="15"/>
      <c r="P1713" s="13"/>
      <c r="Q1713" s="19"/>
      <c r="R1713" s="13"/>
      <c r="S1713" s="4"/>
      <c r="T1713" s="30"/>
      <c r="U1713" s="9"/>
      <c r="V1713" s="9"/>
      <c r="W1713" s="28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</row>
    <row r="1714" spans="1:130" x14ac:dyDescent="0.15">
      <c r="A1714" s="36"/>
      <c r="B1714" s="14"/>
      <c r="C1714" s="6"/>
      <c r="D1714" s="12"/>
      <c r="E1714" s="13"/>
      <c r="F1714" s="13"/>
      <c r="G1714" s="13"/>
      <c r="H1714" s="13"/>
      <c r="I1714" s="12"/>
      <c r="J1714" s="30"/>
      <c r="K1714" s="2"/>
      <c r="L1714" s="15"/>
      <c r="M1714" s="11"/>
      <c r="N1714" s="11"/>
      <c r="O1714" s="15"/>
      <c r="P1714" s="13"/>
      <c r="Q1714" s="19"/>
      <c r="R1714" s="13"/>
      <c r="S1714" s="4"/>
      <c r="T1714" s="30"/>
      <c r="U1714" s="9"/>
      <c r="V1714" s="9"/>
      <c r="W1714" s="28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</row>
    <row r="1715" spans="1:130" x14ac:dyDescent="0.15">
      <c r="A1715" s="36"/>
      <c r="B1715" s="14"/>
      <c r="C1715" s="6"/>
      <c r="D1715" s="12"/>
      <c r="E1715" s="13"/>
      <c r="F1715" s="13"/>
      <c r="G1715" s="13"/>
      <c r="H1715" s="13"/>
      <c r="I1715" s="12"/>
      <c r="J1715" s="30"/>
      <c r="K1715" s="2"/>
      <c r="L1715" s="15"/>
      <c r="M1715" s="11"/>
      <c r="N1715" s="11"/>
      <c r="O1715" s="15"/>
      <c r="P1715" s="13"/>
      <c r="Q1715" s="19"/>
      <c r="R1715" s="13"/>
      <c r="S1715" s="4"/>
      <c r="T1715" s="30"/>
      <c r="U1715" s="9"/>
      <c r="V1715" s="9"/>
      <c r="W1715" s="28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</row>
    <row r="1716" spans="1:130" x14ac:dyDescent="0.15">
      <c r="A1716" s="36"/>
      <c r="B1716" s="14"/>
      <c r="C1716" s="6"/>
      <c r="D1716" s="12"/>
      <c r="E1716" s="13"/>
      <c r="F1716" s="13"/>
      <c r="G1716" s="13"/>
      <c r="H1716" s="13"/>
      <c r="I1716" s="12"/>
      <c r="J1716" s="30"/>
      <c r="K1716" s="2"/>
      <c r="L1716" s="15"/>
      <c r="M1716" s="11"/>
      <c r="N1716" s="11"/>
      <c r="O1716" s="15"/>
      <c r="P1716" s="13"/>
      <c r="Q1716" s="19"/>
      <c r="R1716" s="13"/>
      <c r="S1716" s="4"/>
      <c r="T1716" s="30"/>
      <c r="U1716" s="9"/>
      <c r="V1716" s="9"/>
      <c r="W1716" s="28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</row>
    <row r="1717" spans="1:130" x14ac:dyDescent="0.15">
      <c r="A1717" s="36"/>
      <c r="B1717" s="14"/>
      <c r="C1717" s="6"/>
      <c r="D1717" s="12"/>
      <c r="E1717" s="13"/>
      <c r="F1717" s="13"/>
      <c r="G1717" s="13"/>
      <c r="H1717" s="13"/>
      <c r="I1717" s="12"/>
      <c r="J1717" s="30"/>
      <c r="K1717" s="2"/>
      <c r="L1717" s="15"/>
      <c r="M1717" s="11"/>
      <c r="N1717" s="11"/>
      <c r="O1717" s="15"/>
      <c r="P1717" s="13"/>
      <c r="Q1717" s="19"/>
      <c r="R1717" s="13"/>
      <c r="S1717" s="4"/>
      <c r="T1717" s="30"/>
      <c r="U1717" s="9"/>
      <c r="V1717" s="9"/>
      <c r="W1717" s="28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</row>
    <row r="1718" spans="1:130" x14ac:dyDescent="0.15">
      <c r="A1718" s="36"/>
      <c r="B1718" s="14"/>
      <c r="C1718" s="6"/>
      <c r="D1718" s="12"/>
      <c r="E1718" s="13"/>
      <c r="F1718" s="13"/>
      <c r="G1718" s="13"/>
      <c r="H1718" s="13"/>
      <c r="I1718" s="12"/>
      <c r="J1718" s="30"/>
      <c r="K1718" s="2"/>
      <c r="L1718" s="15"/>
      <c r="M1718" s="11"/>
      <c r="N1718" s="11"/>
      <c r="O1718" s="15"/>
      <c r="P1718" s="13"/>
      <c r="Q1718" s="19"/>
      <c r="R1718" s="13"/>
      <c r="S1718" s="4"/>
      <c r="T1718" s="30"/>
      <c r="U1718" s="9"/>
      <c r="V1718" s="9"/>
      <c r="W1718" s="28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</row>
    <row r="1719" spans="1:130" x14ac:dyDescent="0.15">
      <c r="A1719" s="36"/>
      <c r="B1719" s="14"/>
      <c r="C1719" s="6"/>
      <c r="D1719" s="12"/>
      <c r="E1719" s="13"/>
      <c r="F1719" s="13"/>
      <c r="G1719" s="13"/>
      <c r="H1719" s="13"/>
      <c r="I1719" s="12"/>
      <c r="J1719" s="30"/>
      <c r="K1719" s="2"/>
      <c r="L1719" s="15"/>
      <c r="M1719" s="11"/>
      <c r="N1719" s="11"/>
      <c r="O1719" s="15"/>
      <c r="P1719" s="13"/>
      <c r="Q1719" s="19"/>
      <c r="R1719" s="13"/>
      <c r="S1719" s="4"/>
      <c r="T1719" s="30"/>
      <c r="U1719" s="9"/>
      <c r="V1719" s="9"/>
      <c r="W1719" s="28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</row>
    <row r="1720" spans="1:130" x14ac:dyDescent="0.15">
      <c r="A1720" s="36"/>
      <c r="B1720" s="14"/>
      <c r="C1720" s="6"/>
      <c r="D1720" s="12"/>
      <c r="E1720" s="13"/>
      <c r="F1720" s="13"/>
      <c r="G1720" s="13"/>
      <c r="H1720" s="13"/>
      <c r="I1720" s="12"/>
      <c r="J1720" s="30"/>
      <c r="K1720" s="2"/>
      <c r="L1720" s="15"/>
      <c r="M1720" s="11"/>
      <c r="N1720" s="11"/>
      <c r="O1720" s="15"/>
      <c r="P1720" s="13"/>
      <c r="Q1720" s="19"/>
      <c r="R1720" s="13"/>
      <c r="S1720" s="4"/>
      <c r="T1720" s="30"/>
      <c r="U1720" s="9"/>
      <c r="V1720" s="9"/>
      <c r="W1720" s="28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</row>
    <row r="1721" spans="1:130" x14ac:dyDescent="0.15">
      <c r="A1721" s="36"/>
      <c r="B1721" s="14"/>
      <c r="C1721" s="6"/>
      <c r="D1721" s="12"/>
      <c r="E1721" s="13"/>
      <c r="F1721" s="13"/>
      <c r="G1721" s="13"/>
      <c r="H1721" s="13"/>
      <c r="I1721" s="12"/>
      <c r="J1721" s="30"/>
      <c r="K1721" s="2"/>
      <c r="L1721" s="15"/>
      <c r="M1721" s="11"/>
      <c r="N1721" s="11"/>
      <c r="O1721" s="15"/>
      <c r="P1721" s="13"/>
      <c r="Q1721" s="19"/>
      <c r="R1721" s="13"/>
      <c r="S1721" s="4"/>
      <c r="T1721" s="30"/>
      <c r="U1721" s="9"/>
      <c r="V1721" s="9"/>
      <c r="W1721" s="28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</row>
    <row r="1722" spans="1:130" x14ac:dyDescent="0.15">
      <c r="A1722" s="36"/>
      <c r="B1722" s="14"/>
      <c r="C1722" s="6"/>
      <c r="D1722" s="12"/>
      <c r="E1722" s="13"/>
      <c r="F1722" s="13"/>
      <c r="G1722" s="13"/>
      <c r="H1722" s="13"/>
      <c r="I1722" s="12"/>
      <c r="J1722" s="30"/>
      <c r="K1722" s="2"/>
      <c r="L1722" s="15"/>
      <c r="M1722" s="11"/>
      <c r="N1722" s="11"/>
      <c r="O1722" s="15"/>
      <c r="P1722" s="13"/>
      <c r="Q1722" s="19"/>
      <c r="R1722" s="13"/>
      <c r="S1722" s="4"/>
      <c r="T1722" s="30"/>
      <c r="U1722" s="9"/>
      <c r="V1722" s="9"/>
      <c r="W1722" s="28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</row>
    <row r="1723" spans="1:130" x14ac:dyDescent="0.15">
      <c r="A1723" s="36"/>
      <c r="B1723" s="14"/>
      <c r="C1723" s="6"/>
      <c r="D1723" s="12"/>
      <c r="E1723" s="13"/>
      <c r="F1723" s="13"/>
      <c r="G1723" s="13"/>
      <c r="H1723" s="13"/>
      <c r="I1723" s="12"/>
      <c r="J1723" s="30"/>
      <c r="K1723" s="2"/>
      <c r="L1723" s="15"/>
      <c r="M1723" s="11"/>
      <c r="N1723" s="11"/>
      <c r="O1723" s="15"/>
      <c r="P1723" s="13"/>
      <c r="Q1723" s="19"/>
      <c r="R1723" s="13"/>
      <c r="S1723" s="4"/>
      <c r="T1723" s="30"/>
      <c r="U1723" s="9"/>
      <c r="V1723" s="9"/>
      <c r="W1723" s="28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</row>
    <row r="1724" spans="1:130" x14ac:dyDescent="0.15">
      <c r="A1724" s="36"/>
      <c r="B1724" s="14"/>
      <c r="C1724" s="6"/>
      <c r="D1724" s="12"/>
      <c r="E1724" s="13"/>
      <c r="F1724" s="13"/>
      <c r="G1724" s="13"/>
      <c r="H1724" s="13"/>
      <c r="I1724" s="12"/>
      <c r="J1724" s="30"/>
      <c r="K1724" s="2"/>
      <c r="L1724" s="15"/>
      <c r="M1724" s="11"/>
      <c r="N1724" s="11"/>
      <c r="O1724" s="15"/>
      <c r="P1724" s="13"/>
      <c r="Q1724" s="19"/>
      <c r="R1724" s="13"/>
      <c r="S1724" s="4"/>
      <c r="T1724" s="30"/>
      <c r="U1724" s="9"/>
      <c r="V1724" s="9"/>
      <c r="W1724" s="28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</row>
    <row r="1725" spans="1:130" x14ac:dyDescent="0.15">
      <c r="A1725" s="36"/>
      <c r="B1725" s="14"/>
      <c r="C1725" s="6"/>
      <c r="D1725" s="12"/>
      <c r="E1725" s="13"/>
      <c r="F1725" s="13"/>
      <c r="G1725" s="13"/>
      <c r="H1725" s="13"/>
      <c r="I1725" s="12"/>
      <c r="J1725" s="30"/>
      <c r="K1725" s="2"/>
      <c r="L1725" s="15"/>
      <c r="M1725" s="11"/>
      <c r="N1725" s="11"/>
      <c r="O1725" s="15"/>
      <c r="P1725" s="13"/>
      <c r="Q1725" s="19"/>
      <c r="R1725" s="13"/>
      <c r="S1725" s="4"/>
      <c r="T1725" s="30"/>
      <c r="U1725" s="9"/>
      <c r="V1725" s="9"/>
      <c r="W1725" s="28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</row>
    <row r="1726" spans="1:130" x14ac:dyDescent="0.15">
      <c r="A1726" s="36"/>
      <c r="B1726" s="14"/>
      <c r="C1726" s="6"/>
      <c r="D1726" s="12"/>
      <c r="E1726" s="13"/>
      <c r="F1726" s="13"/>
      <c r="G1726" s="13"/>
      <c r="H1726" s="13"/>
      <c r="I1726" s="12"/>
      <c r="J1726" s="30"/>
      <c r="K1726" s="2"/>
      <c r="L1726" s="15"/>
      <c r="M1726" s="11"/>
      <c r="N1726" s="11"/>
      <c r="O1726" s="15"/>
      <c r="P1726" s="13"/>
      <c r="Q1726" s="19"/>
      <c r="R1726" s="13"/>
      <c r="S1726" s="4"/>
      <c r="T1726" s="30"/>
      <c r="U1726" s="9"/>
      <c r="V1726" s="9"/>
      <c r="W1726" s="28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</row>
    <row r="1727" spans="1:130" x14ac:dyDescent="0.15">
      <c r="A1727" s="36"/>
      <c r="B1727" s="14"/>
      <c r="C1727" s="6"/>
      <c r="D1727" s="12"/>
      <c r="E1727" s="13"/>
      <c r="F1727" s="13"/>
      <c r="G1727" s="13"/>
      <c r="H1727" s="13"/>
      <c r="I1727" s="12"/>
      <c r="J1727" s="30"/>
      <c r="K1727" s="2"/>
      <c r="L1727" s="15"/>
      <c r="M1727" s="11"/>
      <c r="N1727" s="11"/>
      <c r="O1727" s="15"/>
      <c r="P1727" s="13"/>
      <c r="Q1727" s="19"/>
      <c r="R1727" s="13"/>
      <c r="S1727" s="4"/>
      <c r="T1727" s="30"/>
      <c r="U1727" s="9"/>
      <c r="V1727" s="9"/>
      <c r="W1727" s="28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</row>
    <row r="1728" spans="1:130" x14ac:dyDescent="0.15">
      <c r="A1728" s="36"/>
      <c r="B1728" s="14"/>
      <c r="C1728" s="6"/>
      <c r="D1728" s="12"/>
      <c r="E1728" s="13"/>
      <c r="F1728" s="13"/>
      <c r="G1728" s="13"/>
      <c r="H1728" s="13"/>
      <c r="I1728" s="12"/>
      <c r="J1728" s="30"/>
      <c r="K1728" s="2"/>
      <c r="L1728" s="15"/>
      <c r="M1728" s="11"/>
      <c r="N1728" s="11"/>
      <c r="O1728" s="15"/>
      <c r="P1728" s="13"/>
      <c r="Q1728" s="19"/>
      <c r="R1728" s="13"/>
      <c r="S1728" s="4"/>
      <c r="T1728" s="30"/>
      <c r="U1728" s="9"/>
      <c r="V1728" s="9"/>
      <c r="W1728" s="28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</row>
    <row r="1729" spans="1:130" x14ac:dyDescent="0.15">
      <c r="A1729" s="36"/>
      <c r="B1729" s="14"/>
      <c r="C1729" s="6"/>
      <c r="D1729" s="12"/>
      <c r="E1729" s="13"/>
      <c r="F1729" s="13"/>
      <c r="G1729" s="13"/>
      <c r="H1729" s="13"/>
      <c r="I1729" s="12"/>
      <c r="J1729" s="30"/>
      <c r="K1729" s="2"/>
      <c r="L1729" s="15"/>
      <c r="M1729" s="11"/>
      <c r="N1729" s="11"/>
      <c r="O1729" s="15"/>
      <c r="P1729" s="13"/>
      <c r="Q1729" s="19"/>
      <c r="R1729" s="13"/>
      <c r="S1729" s="4"/>
      <c r="T1729" s="30"/>
      <c r="U1729" s="9"/>
      <c r="V1729" s="9"/>
      <c r="W1729" s="28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</row>
    <row r="1730" spans="1:130" x14ac:dyDescent="0.15">
      <c r="A1730" s="36"/>
      <c r="B1730" s="14"/>
      <c r="C1730" s="6"/>
      <c r="D1730" s="12"/>
      <c r="E1730" s="13"/>
      <c r="F1730" s="13"/>
      <c r="G1730" s="13"/>
      <c r="H1730" s="13"/>
      <c r="I1730" s="12"/>
      <c r="J1730" s="30"/>
      <c r="K1730" s="2"/>
      <c r="L1730" s="15"/>
      <c r="M1730" s="11"/>
      <c r="N1730" s="11"/>
      <c r="O1730" s="15"/>
      <c r="P1730" s="13"/>
      <c r="Q1730" s="19"/>
      <c r="R1730" s="13"/>
      <c r="S1730" s="4"/>
      <c r="T1730" s="30"/>
      <c r="U1730" s="9"/>
      <c r="V1730" s="9"/>
      <c r="W1730" s="28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</row>
    <row r="1731" spans="1:130" x14ac:dyDescent="0.15">
      <c r="A1731" s="36"/>
      <c r="B1731" s="14"/>
      <c r="C1731" s="6"/>
      <c r="D1731" s="12"/>
      <c r="E1731" s="13"/>
      <c r="F1731" s="13"/>
      <c r="G1731" s="13"/>
      <c r="H1731" s="13"/>
      <c r="I1731" s="12"/>
      <c r="J1731" s="30"/>
      <c r="K1731" s="2"/>
      <c r="L1731" s="15"/>
      <c r="M1731" s="11"/>
      <c r="N1731" s="11"/>
      <c r="O1731" s="15"/>
      <c r="P1731" s="13"/>
      <c r="Q1731" s="19"/>
      <c r="R1731" s="13"/>
      <c r="S1731" s="4"/>
      <c r="T1731" s="30"/>
      <c r="U1731" s="9"/>
      <c r="V1731" s="9"/>
      <c r="W1731" s="28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</row>
    <row r="1732" spans="1:130" x14ac:dyDescent="0.15">
      <c r="A1732" s="36"/>
      <c r="B1732" s="14"/>
      <c r="C1732" s="6"/>
      <c r="D1732" s="12"/>
      <c r="E1732" s="13"/>
      <c r="F1732" s="13"/>
      <c r="G1732" s="13"/>
      <c r="H1732" s="13"/>
      <c r="I1732" s="12"/>
      <c r="J1732" s="30"/>
      <c r="K1732" s="2"/>
      <c r="L1732" s="15"/>
      <c r="M1732" s="11"/>
      <c r="N1732" s="11"/>
      <c r="O1732" s="15"/>
      <c r="P1732" s="13"/>
      <c r="Q1732" s="19"/>
      <c r="R1732" s="13"/>
      <c r="S1732" s="4"/>
      <c r="T1732" s="30"/>
      <c r="U1732" s="9"/>
      <c r="V1732" s="9"/>
      <c r="W1732" s="28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</row>
    <row r="1733" spans="1:130" x14ac:dyDescent="0.15">
      <c r="A1733" s="36"/>
      <c r="B1733" s="14"/>
      <c r="C1733" s="6"/>
      <c r="D1733" s="12"/>
      <c r="E1733" s="13"/>
      <c r="F1733" s="13"/>
      <c r="G1733" s="13"/>
      <c r="H1733" s="13"/>
      <c r="I1733" s="12"/>
      <c r="J1733" s="30"/>
      <c r="K1733" s="2"/>
      <c r="L1733" s="15"/>
      <c r="M1733" s="11"/>
      <c r="N1733" s="11"/>
      <c r="O1733" s="15"/>
      <c r="P1733" s="13"/>
      <c r="Q1733" s="19"/>
      <c r="R1733" s="13"/>
      <c r="S1733" s="4"/>
      <c r="T1733" s="30"/>
      <c r="U1733" s="9"/>
      <c r="V1733" s="9"/>
      <c r="W1733" s="28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</row>
    <row r="1734" spans="1:130" x14ac:dyDescent="0.15">
      <c r="A1734" s="36"/>
      <c r="B1734" s="14"/>
      <c r="C1734" s="6"/>
      <c r="D1734" s="12"/>
      <c r="E1734" s="13"/>
      <c r="F1734" s="13"/>
      <c r="G1734" s="13"/>
      <c r="H1734" s="13"/>
      <c r="I1734" s="12"/>
      <c r="J1734" s="30"/>
      <c r="K1734" s="2"/>
      <c r="L1734" s="15"/>
      <c r="M1734" s="11"/>
      <c r="N1734" s="11"/>
      <c r="O1734" s="15"/>
      <c r="P1734" s="13"/>
      <c r="Q1734" s="19"/>
      <c r="R1734" s="13"/>
      <c r="S1734" s="4"/>
      <c r="T1734" s="30"/>
      <c r="U1734" s="9"/>
      <c r="V1734" s="9"/>
      <c r="W1734" s="28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</row>
    <row r="1735" spans="1:130" x14ac:dyDescent="0.15">
      <c r="A1735" s="36"/>
      <c r="B1735" s="14"/>
      <c r="C1735" s="6"/>
      <c r="D1735" s="12"/>
      <c r="E1735" s="13"/>
      <c r="F1735" s="13"/>
      <c r="G1735" s="13"/>
      <c r="H1735" s="13"/>
      <c r="I1735" s="12"/>
      <c r="J1735" s="30"/>
      <c r="K1735" s="2"/>
      <c r="L1735" s="15"/>
      <c r="M1735" s="11"/>
      <c r="N1735" s="11"/>
      <c r="O1735" s="15"/>
      <c r="P1735" s="13"/>
      <c r="Q1735" s="19"/>
      <c r="R1735" s="13"/>
      <c r="S1735" s="4"/>
      <c r="T1735" s="30"/>
      <c r="U1735" s="9"/>
      <c r="V1735" s="9"/>
      <c r="W1735" s="28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</row>
    <row r="1736" spans="1:130" x14ac:dyDescent="0.15">
      <c r="A1736" s="36"/>
      <c r="B1736" s="14"/>
      <c r="C1736" s="6"/>
      <c r="D1736" s="12"/>
      <c r="E1736" s="13"/>
      <c r="F1736" s="13"/>
      <c r="G1736" s="13"/>
      <c r="H1736" s="13"/>
      <c r="I1736" s="12"/>
      <c r="J1736" s="30"/>
      <c r="K1736" s="2"/>
      <c r="L1736" s="15"/>
      <c r="M1736" s="11"/>
      <c r="N1736" s="11"/>
      <c r="O1736" s="15"/>
      <c r="P1736" s="13"/>
      <c r="Q1736" s="19"/>
      <c r="R1736" s="13"/>
      <c r="S1736" s="4"/>
      <c r="T1736" s="30"/>
      <c r="U1736" s="9"/>
      <c r="V1736" s="9"/>
      <c r="W1736" s="28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</row>
    <row r="1737" spans="1:130" x14ac:dyDescent="0.15">
      <c r="A1737" s="36"/>
      <c r="B1737" s="14"/>
      <c r="C1737" s="6"/>
      <c r="D1737" s="12"/>
      <c r="E1737" s="13"/>
      <c r="F1737" s="13"/>
      <c r="G1737" s="13"/>
      <c r="H1737" s="13"/>
      <c r="I1737" s="12"/>
      <c r="J1737" s="30"/>
      <c r="K1737" s="2"/>
      <c r="L1737" s="15"/>
      <c r="M1737" s="11"/>
      <c r="N1737" s="11"/>
      <c r="O1737" s="15"/>
      <c r="P1737" s="13"/>
      <c r="Q1737" s="19"/>
      <c r="R1737" s="13"/>
      <c r="S1737" s="4"/>
      <c r="T1737" s="30"/>
      <c r="U1737" s="9"/>
      <c r="V1737" s="9"/>
      <c r="W1737" s="28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</row>
    <row r="1738" spans="1:130" x14ac:dyDescent="0.15">
      <c r="A1738" s="36"/>
      <c r="B1738" s="14"/>
      <c r="C1738" s="6"/>
      <c r="D1738" s="12"/>
      <c r="E1738" s="13"/>
      <c r="F1738" s="13"/>
      <c r="G1738" s="13"/>
      <c r="H1738" s="13"/>
      <c r="I1738" s="12"/>
      <c r="J1738" s="30"/>
      <c r="K1738" s="2"/>
      <c r="L1738" s="15"/>
      <c r="M1738" s="11"/>
      <c r="N1738" s="11"/>
      <c r="O1738" s="15"/>
      <c r="P1738" s="13"/>
      <c r="Q1738" s="19"/>
      <c r="R1738" s="13"/>
      <c r="S1738" s="4"/>
      <c r="T1738" s="30"/>
      <c r="U1738" s="9"/>
      <c r="V1738" s="9"/>
      <c r="W1738" s="28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</row>
    <row r="1739" spans="1:130" x14ac:dyDescent="0.15">
      <c r="A1739" s="36"/>
      <c r="B1739" s="14"/>
      <c r="C1739" s="6"/>
      <c r="D1739" s="12"/>
      <c r="E1739" s="13"/>
      <c r="F1739" s="13"/>
      <c r="G1739" s="13"/>
      <c r="H1739" s="13"/>
      <c r="I1739" s="12"/>
      <c r="J1739" s="30"/>
      <c r="K1739" s="2"/>
      <c r="L1739" s="15"/>
      <c r="M1739" s="11"/>
      <c r="N1739" s="11"/>
      <c r="O1739" s="15"/>
      <c r="P1739" s="13"/>
      <c r="Q1739" s="19"/>
      <c r="R1739" s="13"/>
      <c r="S1739" s="4"/>
      <c r="T1739" s="30"/>
      <c r="U1739" s="9"/>
      <c r="V1739" s="9"/>
      <c r="W1739" s="28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</row>
    <row r="1740" spans="1:130" x14ac:dyDescent="0.15">
      <c r="A1740" s="36"/>
      <c r="B1740" s="14"/>
      <c r="C1740" s="6"/>
      <c r="D1740" s="12"/>
      <c r="E1740" s="13"/>
      <c r="F1740" s="13"/>
      <c r="G1740" s="13"/>
      <c r="H1740" s="13"/>
      <c r="I1740" s="12"/>
      <c r="J1740" s="30"/>
      <c r="K1740" s="2"/>
      <c r="L1740" s="15"/>
      <c r="M1740" s="11"/>
      <c r="N1740" s="11"/>
      <c r="O1740" s="15"/>
      <c r="P1740" s="13"/>
      <c r="Q1740" s="19"/>
      <c r="R1740" s="13"/>
      <c r="S1740" s="4"/>
      <c r="T1740" s="30"/>
      <c r="U1740" s="9"/>
      <c r="V1740" s="9"/>
      <c r="W1740" s="28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</row>
    <row r="1741" spans="1:130" x14ac:dyDescent="0.15">
      <c r="A1741" s="36"/>
      <c r="B1741" s="14"/>
      <c r="C1741" s="6"/>
      <c r="D1741" s="12"/>
      <c r="E1741" s="13"/>
      <c r="F1741" s="13"/>
      <c r="G1741" s="13"/>
      <c r="H1741" s="13"/>
      <c r="I1741" s="12"/>
      <c r="J1741" s="30"/>
      <c r="K1741" s="2"/>
      <c r="L1741" s="15"/>
      <c r="M1741" s="11"/>
      <c r="N1741" s="11"/>
      <c r="O1741" s="15"/>
      <c r="P1741" s="13"/>
      <c r="Q1741" s="19"/>
      <c r="R1741" s="13"/>
      <c r="S1741" s="4"/>
      <c r="T1741" s="30"/>
      <c r="U1741" s="9"/>
      <c r="V1741" s="9"/>
      <c r="W1741" s="28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</row>
    <row r="1742" spans="1:130" x14ac:dyDescent="0.15">
      <c r="A1742" s="36"/>
      <c r="B1742" s="14"/>
      <c r="C1742" s="6"/>
      <c r="D1742" s="12"/>
      <c r="E1742" s="13"/>
      <c r="F1742" s="13"/>
      <c r="G1742" s="13"/>
      <c r="H1742" s="13"/>
      <c r="I1742" s="12"/>
      <c r="J1742" s="30"/>
      <c r="K1742" s="2"/>
      <c r="L1742" s="15"/>
      <c r="M1742" s="11"/>
      <c r="N1742" s="11"/>
      <c r="O1742" s="15"/>
      <c r="P1742" s="13"/>
      <c r="Q1742" s="19"/>
      <c r="R1742" s="13"/>
      <c r="S1742" s="4"/>
      <c r="T1742" s="30"/>
      <c r="U1742" s="9"/>
      <c r="V1742" s="9"/>
      <c r="W1742" s="28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</row>
    <row r="1743" spans="1:130" x14ac:dyDescent="0.15">
      <c r="A1743" s="36"/>
      <c r="B1743" s="14"/>
      <c r="C1743" s="6"/>
      <c r="D1743" s="12"/>
      <c r="E1743" s="13"/>
      <c r="F1743" s="13"/>
      <c r="G1743" s="13"/>
      <c r="H1743" s="13"/>
      <c r="I1743" s="12"/>
      <c r="J1743" s="30"/>
      <c r="K1743" s="2"/>
      <c r="L1743" s="15"/>
      <c r="M1743" s="11"/>
      <c r="N1743" s="11"/>
      <c r="O1743" s="15"/>
      <c r="P1743" s="13"/>
      <c r="Q1743" s="19"/>
      <c r="R1743" s="13"/>
      <c r="S1743" s="4"/>
      <c r="T1743" s="30"/>
      <c r="U1743" s="9"/>
      <c r="V1743" s="9"/>
      <c r="W1743" s="28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</row>
    <row r="1744" spans="1:130" x14ac:dyDescent="0.15">
      <c r="A1744" s="36"/>
      <c r="B1744" s="14"/>
      <c r="C1744" s="6"/>
      <c r="D1744" s="12"/>
      <c r="E1744" s="13"/>
      <c r="F1744" s="13"/>
      <c r="G1744" s="13"/>
      <c r="H1744" s="13"/>
      <c r="I1744" s="12"/>
      <c r="J1744" s="30"/>
      <c r="K1744" s="2"/>
      <c r="L1744" s="15"/>
      <c r="M1744" s="11"/>
      <c r="N1744" s="11"/>
      <c r="O1744" s="15"/>
      <c r="P1744" s="13"/>
      <c r="Q1744" s="19"/>
      <c r="R1744" s="13"/>
      <c r="S1744" s="4"/>
      <c r="T1744" s="30"/>
      <c r="U1744" s="9"/>
      <c r="V1744" s="9"/>
      <c r="W1744" s="28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</row>
    <row r="1745" spans="1:130" x14ac:dyDescent="0.15">
      <c r="A1745" s="36"/>
      <c r="B1745" s="14"/>
      <c r="C1745" s="6"/>
      <c r="D1745" s="12"/>
      <c r="E1745" s="13"/>
      <c r="F1745" s="13"/>
      <c r="G1745" s="13"/>
      <c r="H1745" s="13"/>
      <c r="I1745" s="12"/>
      <c r="J1745" s="30"/>
      <c r="K1745" s="2"/>
      <c r="L1745" s="15"/>
      <c r="M1745" s="11"/>
      <c r="N1745" s="11"/>
      <c r="O1745" s="15"/>
      <c r="P1745" s="13"/>
      <c r="Q1745" s="19"/>
      <c r="R1745" s="13"/>
      <c r="S1745" s="4"/>
      <c r="T1745" s="30"/>
      <c r="U1745" s="9"/>
      <c r="V1745" s="9"/>
      <c r="W1745" s="28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</row>
    <row r="1746" spans="1:130" x14ac:dyDescent="0.15">
      <c r="A1746" s="36"/>
      <c r="B1746" s="14"/>
      <c r="C1746" s="6"/>
      <c r="D1746" s="12"/>
      <c r="E1746" s="13"/>
      <c r="F1746" s="13"/>
      <c r="G1746" s="13"/>
      <c r="H1746" s="13"/>
      <c r="I1746" s="12"/>
      <c r="J1746" s="30"/>
      <c r="K1746" s="2"/>
      <c r="L1746" s="15"/>
      <c r="M1746" s="11"/>
      <c r="N1746" s="11"/>
      <c r="O1746" s="15"/>
      <c r="P1746" s="13"/>
      <c r="Q1746" s="19"/>
      <c r="R1746" s="13"/>
      <c r="S1746" s="4"/>
      <c r="T1746" s="30"/>
      <c r="U1746" s="9"/>
      <c r="V1746" s="9"/>
      <c r="W1746" s="28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</row>
    <row r="1747" spans="1:130" x14ac:dyDescent="0.15">
      <c r="A1747" s="36"/>
      <c r="B1747" s="14"/>
      <c r="C1747" s="6"/>
      <c r="D1747" s="12"/>
      <c r="E1747" s="13"/>
      <c r="F1747" s="13"/>
      <c r="G1747" s="13"/>
      <c r="H1747" s="13"/>
      <c r="I1747" s="12"/>
      <c r="J1747" s="30"/>
      <c r="K1747" s="2"/>
      <c r="L1747" s="15"/>
      <c r="M1747" s="11"/>
      <c r="N1747" s="11"/>
      <c r="O1747" s="15"/>
      <c r="P1747" s="13"/>
      <c r="Q1747" s="19"/>
      <c r="R1747" s="13"/>
      <c r="S1747" s="4"/>
      <c r="T1747" s="30"/>
      <c r="U1747" s="9"/>
      <c r="V1747" s="9"/>
      <c r="W1747" s="28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</row>
    <row r="1748" spans="1:130" x14ac:dyDescent="0.15">
      <c r="A1748" s="36"/>
      <c r="B1748" s="14"/>
      <c r="C1748" s="6"/>
      <c r="D1748" s="12"/>
      <c r="E1748" s="13"/>
      <c r="F1748" s="13"/>
      <c r="G1748" s="13"/>
      <c r="H1748" s="13"/>
      <c r="I1748" s="12"/>
      <c r="J1748" s="30"/>
      <c r="K1748" s="2"/>
      <c r="L1748" s="15"/>
      <c r="M1748" s="11"/>
      <c r="N1748" s="11"/>
      <c r="O1748" s="15"/>
      <c r="P1748" s="13"/>
      <c r="Q1748" s="19"/>
      <c r="R1748" s="13"/>
      <c r="S1748" s="4"/>
      <c r="T1748" s="30"/>
      <c r="U1748" s="9"/>
      <c r="V1748" s="9"/>
      <c r="W1748" s="28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</row>
    <row r="1749" spans="1:130" x14ac:dyDescent="0.15">
      <c r="A1749" s="36"/>
      <c r="B1749" s="14"/>
      <c r="C1749" s="6"/>
      <c r="D1749" s="12"/>
      <c r="E1749" s="13"/>
      <c r="F1749" s="13"/>
      <c r="G1749" s="13"/>
      <c r="H1749" s="13"/>
      <c r="I1749" s="12"/>
      <c r="J1749" s="30"/>
      <c r="K1749" s="2"/>
      <c r="L1749" s="15"/>
      <c r="M1749" s="11"/>
      <c r="N1749" s="11"/>
      <c r="O1749" s="15"/>
      <c r="P1749" s="13"/>
      <c r="Q1749" s="19"/>
      <c r="R1749" s="13"/>
      <c r="S1749" s="4"/>
      <c r="T1749" s="30"/>
      <c r="U1749" s="9"/>
      <c r="V1749" s="9"/>
      <c r="W1749" s="28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</row>
    <row r="1750" spans="1:130" x14ac:dyDescent="0.15">
      <c r="A1750" s="36"/>
      <c r="B1750" s="14"/>
      <c r="C1750" s="6"/>
      <c r="D1750" s="12"/>
      <c r="E1750" s="13"/>
      <c r="F1750" s="13"/>
      <c r="G1750" s="13"/>
      <c r="H1750" s="13"/>
      <c r="I1750" s="12"/>
      <c r="J1750" s="30"/>
      <c r="K1750" s="2"/>
      <c r="L1750" s="15"/>
      <c r="M1750" s="11"/>
      <c r="N1750" s="11"/>
      <c r="O1750" s="15"/>
      <c r="P1750" s="13"/>
      <c r="Q1750" s="19"/>
      <c r="R1750" s="13"/>
      <c r="S1750" s="4"/>
      <c r="T1750" s="30"/>
      <c r="U1750" s="9"/>
      <c r="V1750" s="9"/>
      <c r="W1750" s="28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</row>
    <row r="1751" spans="1:130" x14ac:dyDescent="0.15">
      <c r="A1751" s="36"/>
      <c r="B1751" s="14"/>
      <c r="C1751" s="6"/>
      <c r="D1751" s="12"/>
      <c r="E1751" s="13"/>
      <c r="F1751" s="13"/>
      <c r="G1751" s="13"/>
      <c r="H1751" s="13"/>
      <c r="I1751" s="12"/>
      <c r="J1751" s="30"/>
      <c r="K1751" s="2"/>
      <c r="L1751" s="15"/>
      <c r="M1751" s="11"/>
      <c r="N1751" s="11"/>
      <c r="O1751" s="15"/>
      <c r="P1751" s="13"/>
      <c r="Q1751" s="19"/>
      <c r="R1751" s="13"/>
      <c r="S1751" s="4"/>
      <c r="T1751" s="30"/>
      <c r="U1751" s="9"/>
      <c r="V1751" s="9"/>
      <c r="W1751" s="28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</row>
    <row r="1752" spans="1:130" x14ac:dyDescent="0.15">
      <c r="A1752" s="36"/>
      <c r="B1752" s="14"/>
      <c r="C1752" s="6"/>
      <c r="D1752" s="12"/>
      <c r="E1752" s="13"/>
      <c r="F1752" s="13"/>
      <c r="G1752" s="13"/>
      <c r="H1752" s="13"/>
      <c r="I1752" s="12"/>
      <c r="J1752" s="30"/>
      <c r="K1752" s="2"/>
      <c r="L1752" s="15"/>
      <c r="M1752" s="11"/>
      <c r="N1752" s="11"/>
      <c r="O1752" s="15"/>
      <c r="P1752" s="13"/>
      <c r="Q1752" s="19"/>
      <c r="R1752" s="13"/>
      <c r="S1752" s="4"/>
      <c r="T1752" s="30"/>
      <c r="U1752" s="9"/>
      <c r="V1752" s="9"/>
      <c r="W1752" s="28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</row>
    <row r="1753" spans="1:130" x14ac:dyDescent="0.15">
      <c r="A1753" s="36"/>
      <c r="B1753" s="14"/>
      <c r="C1753" s="6"/>
      <c r="D1753" s="12"/>
      <c r="E1753" s="13"/>
      <c r="F1753" s="13"/>
      <c r="G1753" s="13"/>
      <c r="H1753" s="13"/>
      <c r="I1753" s="12"/>
      <c r="J1753" s="30"/>
      <c r="K1753" s="2"/>
      <c r="L1753" s="15"/>
      <c r="M1753" s="11"/>
      <c r="N1753" s="11"/>
      <c r="O1753" s="15"/>
      <c r="P1753" s="13"/>
      <c r="Q1753" s="19"/>
      <c r="R1753" s="13"/>
      <c r="S1753" s="4"/>
      <c r="T1753" s="30"/>
      <c r="U1753" s="9"/>
      <c r="V1753" s="9"/>
      <c r="W1753" s="28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</row>
    <row r="1754" spans="1:130" x14ac:dyDescent="0.15">
      <c r="A1754" s="36"/>
      <c r="B1754" s="14"/>
      <c r="C1754" s="6"/>
      <c r="D1754" s="12"/>
      <c r="E1754" s="13"/>
      <c r="F1754" s="13"/>
      <c r="G1754" s="13"/>
      <c r="H1754" s="13"/>
      <c r="I1754" s="12"/>
      <c r="J1754" s="30"/>
      <c r="K1754" s="2"/>
      <c r="L1754" s="15"/>
      <c r="M1754" s="11"/>
      <c r="N1754" s="11"/>
      <c r="O1754" s="15"/>
      <c r="P1754" s="13"/>
      <c r="Q1754" s="19"/>
      <c r="R1754" s="13"/>
      <c r="S1754" s="4"/>
      <c r="T1754" s="30"/>
      <c r="U1754" s="9"/>
      <c r="V1754" s="9"/>
      <c r="W1754" s="28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</row>
    <row r="1755" spans="1:130" x14ac:dyDescent="0.15">
      <c r="A1755" s="36"/>
      <c r="B1755" s="14"/>
      <c r="C1755" s="6"/>
      <c r="D1755" s="12"/>
      <c r="E1755" s="13"/>
      <c r="F1755" s="13"/>
      <c r="G1755" s="13"/>
      <c r="H1755" s="13"/>
      <c r="I1755" s="12"/>
      <c r="J1755" s="30"/>
      <c r="K1755" s="2"/>
      <c r="L1755" s="15"/>
      <c r="M1755" s="11"/>
      <c r="N1755" s="11"/>
      <c r="O1755" s="15"/>
      <c r="P1755" s="13"/>
      <c r="Q1755" s="19"/>
      <c r="R1755" s="13"/>
      <c r="S1755" s="4"/>
      <c r="T1755" s="30"/>
      <c r="U1755" s="9"/>
      <c r="V1755" s="9"/>
      <c r="W1755" s="28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</row>
    <row r="1756" spans="1:130" x14ac:dyDescent="0.15">
      <c r="A1756" s="36"/>
      <c r="B1756" s="14"/>
      <c r="C1756" s="6"/>
      <c r="D1756" s="12"/>
      <c r="E1756" s="13"/>
      <c r="F1756" s="13"/>
      <c r="G1756" s="13"/>
      <c r="H1756" s="13"/>
      <c r="I1756" s="12"/>
      <c r="J1756" s="30"/>
      <c r="K1756" s="2"/>
      <c r="L1756" s="15"/>
      <c r="M1756" s="11"/>
      <c r="N1756" s="11"/>
      <c r="O1756" s="15"/>
      <c r="P1756" s="13"/>
      <c r="Q1756" s="19"/>
      <c r="R1756" s="13"/>
      <c r="S1756" s="4"/>
      <c r="T1756" s="30"/>
      <c r="U1756" s="9"/>
      <c r="V1756" s="9"/>
      <c r="W1756" s="28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</row>
    <row r="1757" spans="1:130" x14ac:dyDescent="0.15">
      <c r="A1757" s="36"/>
      <c r="B1757" s="14"/>
      <c r="C1757" s="6"/>
      <c r="D1757" s="12"/>
      <c r="E1757" s="13"/>
      <c r="F1757" s="13"/>
      <c r="G1757" s="13"/>
      <c r="H1757" s="13"/>
      <c r="I1757" s="12"/>
      <c r="J1757" s="30"/>
      <c r="K1757" s="2"/>
      <c r="L1757" s="15"/>
      <c r="M1757" s="11"/>
      <c r="N1757" s="11"/>
      <c r="O1757" s="15"/>
      <c r="P1757" s="13"/>
      <c r="Q1757" s="19"/>
      <c r="R1757" s="13"/>
      <c r="S1757" s="4"/>
      <c r="T1757" s="30"/>
      <c r="U1757" s="9"/>
      <c r="V1757" s="9"/>
      <c r="W1757" s="28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</row>
    <row r="1758" spans="1:130" x14ac:dyDescent="0.15">
      <c r="A1758" s="36"/>
      <c r="B1758" s="14"/>
      <c r="C1758" s="6"/>
      <c r="D1758" s="12"/>
      <c r="E1758" s="13"/>
      <c r="F1758" s="13"/>
      <c r="G1758" s="13"/>
      <c r="H1758" s="13"/>
      <c r="I1758" s="12"/>
      <c r="J1758" s="30"/>
      <c r="K1758" s="2"/>
      <c r="L1758" s="15"/>
      <c r="M1758" s="11"/>
      <c r="N1758" s="11"/>
      <c r="O1758" s="15"/>
      <c r="P1758" s="13"/>
      <c r="Q1758" s="19"/>
      <c r="R1758" s="13"/>
      <c r="S1758" s="4"/>
      <c r="T1758" s="30"/>
      <c r="U1758" s="9"/>
      <c r="V1758" s="9"/>
      <c r="W1758" s="28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</row>
    <row r="1759" spans="1:130" x14ac:dyDescent="0.15">
      <c r="A1759" s="36"/>
      <c r="B1759" s="14"/>
      <c r="C1759" s="6"/>
      <c r="D1759" s="12"/>
      <c r="E1759" s="13"/>
      <c r="F1759" s="13"/>
      <c r="G1759" s="13"/>
      <c r="H1759" s="13"/>
      <c r="I1759" s="12"/>
      <c r="J1759" s="30"/>
      <c r="K1759" s="2"/>
      <c r="L1759" s="15"/>
      <c r="M1759" s="11"/>
      <c r="N1759" s="11"/>
      <c r="O1759" s="15"/>
      <c r="P1759" s="13"/>
      <c r="Q1759" s="19"/>
      <c r="R1759" s="13"/>
      <c r="S1759" s="4"/>
      <c r="T1759" s="30"/>
      <c r="U1759" s="9"/>
      <c r="V1759" s="9"/>
      <c r="W1759" s="28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</row>
    <row r="1760" spans="1:130" x14ac:dyDescent="0.15">
      <c r="A1760" s="36"/>
      <c r="B1760" s="14"/>
      <c r="C1760" s="6"/>
      <c r="D1760" s="12"/>
      <c r="E1760" s="13"/>
      <c r="F1760" s="13"/>
      <c r="G1760" s="13"/>
      <c r="H1760" s="13"/>
      <c r="I1760" s="12"/>
      <c r="J1760" s="30"/>
      <c r="K1760" s="2"/>
      <c r="L1760" s="15"/>
      <c r="M1760" s="11"/>
      <c r="N1760" s="11"/>
      <c r="O1760" s="15"/>
      <c r="P1760" s="13"/>
      <c r="Q1760" s="19"/>
      <c r="R1760" s="13"/>
      <c r="S1760" s="4"/>
      <c r="T1760" s="30"/>
      <c r="U1760" s="9"/>
      <c r="V1760" s="9"/>
      <c r="W1760" s="28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</row>
    <row r="1761" spans="1:130" x14ac:dyDescent="0.15">
      <c r="A1761" s="36"/>
      <c r="B1761" s="14"/>
      <c r="C1761" s="6"/>
      <c r="D1761" s="12"/>
      <c r="E1761" s="13"/>
      <c r="F1761" s="13"/>
      <c r="G1761" s="13"/>
      <c r="H1761" s="13"/>
      <c r="I1761" s="12"/>
      <c r="J1761" s="30"/>
      <c r="K1761" s="2"/>
      <c r="L1761" s="15"/>
      <c r="M1761" s="11"/>
      <c r="N1761" s="11"/>
      <c r="O1761" s="15"/>
      <c r="P1761" s="13"/>
      <c r="Q1761" s="19"/>
      <c r="R1761" s="13"/>
      <c r="S1761" s="4"/>
      <c r="T1761" s="30"/>
      <c r="U1761" s="9"/>
      <c r="V1761" s="9"/>
      <c r="W1761" s="28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</row>
    <row r="1762" spans="1:130" x14ac:dyDescent="0.15">
      <c r="A1762" s="36"/>
      <c r="B1762" s="14"/>
      <c r="C1762" s="6"/>
      <c r="D1762" s="12"/>
      <c r="E1762" s="13"/>
      <c r="F1762" s="13"/>
      <c r="G1762" s="13"/>
      <c r="H1762" s="13"/>
      <c r="I1762" s="12"/>
      <c r="J1762" s="30"/>
      <c r="K1762" s="2"/>
      <c r="L1762" s="15"/>
      <c r="M1762" s="11"/>
      <c r="N1762" s="11"/>
      <c r="O1762" s="15"/>
      <c r="P1762" s="13"/>
      <c r="Q1762" s="19"/>
      <c r="R1762" s="13"/>
      <c r="S1762" s="4"/>
      <c r="T1762" s="30"/>
      <c r="U1762" s="9"/>
      <c r="V1762" s="9"/>
      <c r="W1762" s="28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</row>
    <row r="1763" spans="1:130" x14ac:dyDescent="0.15">
      <c r="A1763" s="36"/>
      <c r="B1763" s="14"/>
      <c r="C1763" s="6"/>
      <c r="D1763" s="12"/>
      <c r="E1763" s="13"/>
      <c r="F1763" s="13"/>
      <c r="G1763" s="13"/>
      <c r="H1763" s="13"/>
      <c r="I1763" s="12"/>
      <c r="J1763" s="30"/>
      <c r="K1763" s="2"/>
      <c r="L1763" s="15"/>
      <c r="M1763" s="11"/>
      <c r="N1763" s="11"/>
      <c r="O1763" s="15"/>
      <c r="P1763" s="13"/>
      <c r="Q1763" s="19"/>
      <c r="R1763" s="13"/>
      <c r="S1763" s="4"/>
      <c r="T1763" s="30"/>
      <c r="U1763" s="9"/>
      <c r="V1763" s="9"/>
      <c r="W1763" s="28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</row>
    <row r="1764" spans="1:130" x14ac:dyDescent="0.15">
      <c r="A1764" s="36"/>
      <c r="B1764" s="14"/>
      <c r="C1764" s="6"/>
      <c r="D1764" s="12"/>
      <c r="E1764" s="13"/>
      <c r="F1764" s="13"/>
      <c r="G1764" s="13"/>
      <c r="H1764" s="13"/>
      <c r="I1764" s="12"/>
      <c r="J1764" s="30"/>
      <c r="K1764" s="2"/>
      <c r="L1764" s="15"/>
      <c r="M1764" s="11"/>
      <c r="N1764" s="11"/>
      <c r="O1764" s="15"/>
      <c r="P1764" s="13"/>
      <c r="Q1764" s="19"/>
      <c r="R1764" s="13"/>
      <c r="S1764" s="4"/>
      <c r="T1764" s="30"/>
      <c r="U1764" s="9"/>
      <c r="V1764" s="9"/>
      <c r="W1764" s="28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</row>
    <row r="1765" spans="1:130" x14ac:dyDescent="0.15">
      <c r="A1765" s="36"/>
      <c r="B1765" s="14"/>
      <c r="C1765" s="6"/>
      <c r="D1765" s="12"/>
      <c r="E1765" s="13"/>
      <c r="F1765" s="13"/>
      <c r="G1765" s="13"/>
      <c r="H1765" s="13"/>
      <c r="I1765" s="12"/>
      <c r="J1765" s="30"/>
      <c r="K1765" s="2"/>
      <c r="L1765" s="15"/>
      <c r="M1765" s="11"/>
      <c r="N1765" s="11"/>
      <c r="O1765" s="15"/>
      <c r="P1765" s="13"/>
      <c r="Q1765" s="19"/>
      <c r="R1765" s="13"/>
      <c r="S1765" s="4"/>
      <c r="T1765" s="30"/>
      <c r="U1765" s="9"/>
      <c r="V1765" s="9"/>
      <c r="W1765" s="28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</row>
    <row r="1766" spans="1:130" x14ac:dyDescent="0.15">
      <c r="A1766" s="36"/>
      <c r="B1766" s="14"/>
      <c r="C1766" s="6"/>
      <c r="D1766" s="12"/>
      <c r="E1766" s="13"/>
      <c r="F1766" s="13"/>
      <c r="G1766" s="13"/>
      <c r="H1766" s="13"/>
      <c r="I1766" s="12"/>
      <c r="J1766" s="30"/>
      <c r="K1766" s="2"/>
      <c r="L1766" s="15"/>
      <c r="M1766" s="11"/>
      <c r="N1766" s="11"/>
      <c r="O1766" s="15"/>
      <c r="P1766" s="13"/>
      <c r="Q1766" s="19"/>
      <c r="R1766" s="13"/>
      <c r="S1766" s="4"/>
      <c r="T1766" s="30"/>
      <c r="U1766" s="9"/>
      <c r="V1766" s="9"/>
      <c r="W1766" s="28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</row>
    <row r="1767" spans="1:130" x14ac:dyDescent="0.15">
      <c r="A1767" s="36"/>
      <c r="B1767" s="14"/>
      <c r="C1767" s="6"/>
      <c r="D1767" s="12"/>
      <c r="E1767" s="13"/>
      <c r="F1767" s="13"/>
      <c r="G1767" s="13"/>
      <c r="H1767" s="13"/>
      <c r="I1767" s="12"/>
      <c r="J1767" s="30"/>
      <c r="K1767" s="2"/>
      <c r="L1767" s="15"/>
      <c r="M1767" s="11"/>
      <c r="N1767" s="11"/>
      <c r="O1767" s="15"/>
      <c r="P1767" s="13"/>
      <c r="Q1767" s="19"/>
      <c r="R1767" s="13"/>
      <c r="S1767" s="4"/>
      <c r="T1767" s="30"/>
      <c r="U1767" s="9"/>
      <c r="V1767" s="9"/>
      <c r="W1767" s="28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</row>
    <row r="1768" spans="1:130" x14ac:dyDescent="0.15">
      <c r="A1768" s="36"/>
      <c r="B1768" s="14"/>
      <c r="C1768" s="6"/>
      <c r="D1768" s="12"/>
      <c r="E1768" s="13"/>
      <c r="F1768" s="13"/>
      <c r="G1768" s="13"/>
      <c r="H1768" s="13"/>
      <c r="I1768" s="12"/>
      <c r="J1768" s="30"/>
      <c r="K1768" s="2"/>
      <c r="L1768" s="15"/>
      <c r="M1768" s="11"/>
      <c r="N1768" s="11"/>
      <c r="O1768" s="15"/>
      <c r="P1768" s="13"/>
      <c r="Q1768" s="19"/>
      <c r="R1768" s="13"/>
      <c r="S1768" s="4"/>
      <c r="T1768" s="30"/>
      <c r="U1768" s="9"/>
      <c r="V1768" s="9"/>
      <c r="W1768" s="28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</row>
    <row r="1769" spans="1:130" x14ac:dyDescent="0.15">
      <c r="A1769" s="36"/>
      <c r="B1769" s="14"/>
      <c r="C1769" s="6"/>
      <c r="D1769" s="12"/>
      <c r="E1769" s="13"/>
      <c r="F1769" s="13"/>
      <c r="G1769" s="13"/>
      <c r="H1769" s="13"/>
      <c r="I1769" s="12"/>
      <c r="J1769" s="30"/>
      <c r="K1769" s="2"/>
      <c r="L1769" s="15"/>
      <c r="M1769" s="11"/>
      <c r="N1769" s="11"/>
      <c r="O1769" s="15"/>
      <c r="P1769" s="13"/>
      <c r="Q1769" s="19"/>
      <c r="R1769" s="13"/>
      <c r="S1769" s="4"/>
      <c r="T1769" s="30"/>
      <c r="U1769" s="9"/>
      <c r="V1769" s="9"/>
      <c r="W1769" s="28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</row>
    <row r="1770" spans="1:130" x14ac:dyDescent="0.15">
      <c r="A1770" s="36"/>
      <c r="B1770" s="14"/>
      <c r="C1770" s="6"/>
      <c r="D1770" s="12"/>
      <c r="E1770" s="13"/>
      <c r="F1770" s="13"/>
      <c r="G1770" s="13"/>
      <c r="H1770" s="13"/>
      <c r="I1770" s="12"/>
      <c r="J1770" s="30"/>
      <c r="K1770" s="2"/>
      <c r="L1770" s="15"/>
      <c r="M1770" s="11"/>
      <c r="N1770" s="11"/>
      <c r="O1770" s="15"/>
      <c r="P1770" s="13"/>
      <c r="Q1770" s="19"/>
      <c r="R1770" s="13"/>
      <c r="S1770" s="4"/>
      <c r="T1770" s="30"/>
      <c r="U1770" s="9"/>
      <c r="V1770" s="9"/>
      <c r="W1770" s="28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</row>
    <row r="1771" spans="1:130" x14ac:dyDescent="0.15">
      <c r="A1771" s="36"/>
      <c r="B1771" s="14"/>
      <c r="C1771" s="6"/>
      <c r="D1771" s="12"/>
      <c r="E1771" s="13"/>
      <c r="F1771" s="13"/>
      <c r="G1771" s="13"/>
      <c r="H1771" s="13"/>
      <c r="I1771" s="12"/>
      <c r="J1771" s="30"/>
      <c r="K1771" s="2"/>
      <c r="L1771" s="15"/>
      <c r="M1771" s="11"/>
      <c r="N1771" s="11"/>
      <c r="O1771" s="15"/>
      <c r="P1771" s="13"/>
      <c r="Q1771" s="19"/>
      <c r="R1771" s="13"/>
      <c r="S1771" s="4"/>
      <c r="T1771" s="30"/>
      <c r="U1771" s="9"/>
      <c r="V1771" s="9"/>
      <c r="W1771" s="28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</row>
    <row r="1772" spans="1:130" x14ac:dyDescent="0.15">
      <c r="A1772" s="36"/>
      <c r="B1772" s="14"/>
      <c r="C1772" s="6"/>
      <c r="D1772" s="12"/>
      <c r="E1772" s="13"/>
      <c r="F1772" s="13"/>
      <c r="G1772" s="13"/>
      <c r="H1772" s="13"/>
      <c r="I1772" s="12"/>
      <c r="J1772" s="30"/>
      <c r="K1772" s="2"/>
      <c r="L1772" s="15"/>
      <c r="M1772" s="11"/>
      <c r="N1772" s="11"/>
      <c r="O1772" s="15"/>
      <c r="P1772" s="13"/>
      <c r="Q1772" s="19"/>
      <c r="R1772" s="13"/>
      <c r="S1772" s="4"/>
      <c r="T1772" s="30"/>
      <c r="U1772" s="9"/>
      <c r="V1772" s="9"/>
      <c r="W1772" s="28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</row>
    <row r="1773" spans="1:130" x14ac:dyDescent="0.15">
      <c r="A1773" s="36"/>
      <c r="B1773" s="14"/>
      <c r="C1773" s="6"/>
      <c r="D1773" s="12"/>
      <c r="E1773" s="13"/>
      <c r="F1773" s="13"/>
      <c r="G1773" s="13"/>
      <c r="H1773" s="13"/>
      <c r="I1773" s="12"/>
      <c r="J1773" s="30"/>
      <c r="K1773" s="2"/>
      <c r="L1773" s="15"/>
      <c r="M1773" s="11"/>
      <c r="N1773" s="11"/>
      <c r="O1773" s="15"/>
      <c r="P1773" s="13"/>
      <c r="Q1773" s="19"/>
      <c r="R1773" s="13"/>
      <c r="S1773" s="4"/>
      <c r="T1773" s="30"/>
      <c r="U1773" s="9"/>
      <c r="V1773" s="9"/>
      <c r="W1773" s="28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</row>
    <row r="1774" spans="1:130" x14ac:dyDescent="0.15">
      <c r="A1774" s="36"/>
      <c r="B1774" s="14"/>
      <c r="C1774" s="6"/>
      <c r="D1774" s="12"/>
      <c r="E1774" s="13"/>
      <c r="F1774" s="13"/>
      <c r="G1774" s="13"/>
      <c r="H1774" s="13"/>
      <c r="I1774" s="12"/>
      <c r="J1774" s="30"/>
      <c r="K1774" s="2"/>
      <c r="L1774" s="15"/>
      <c r="M1774" s="11"/>
      <c r="N1774" s="11"/>
      <c r="O1774" s="15"/>
      <c r="P1774" s="13"/>
      <c r="Q1774" s="19"/>
      <c r="R1774" s="13"/>
      <c r="S1774" s="4"/>
      <c r="T1774" s="30"/>
      <c r="U1774" s="9"/>
      <c r="V1774" s="9"/>
      <c r="W1774" s="28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</row>
    <row r="1775" spans="1:130" x14ac:dyDescent="0.15">
      <c r="A1775" s="36"/>
      <c r="B1775" s="14"/>
      <c r="C1775" s="6"/>
      <c r="D1775" s="12"/>
      <c r="E1775" s="13"/>
      <c r="F1775" s="13"/>
      <c r="G1775" s="13"/>
      <c r="H1775" s="13"/>
      <c r="I1775" s="12"/>
      <c r="J1775" s="30"/>
      <c r="K1775" s="2"/>
      <c r="L1775" s="15"/>
      <c r="M1775" s="11"/>
      <c r="N1775" s="11"/>
      <c r="O1775" s="15"/>
      <c r="P1775" s="13"/>
      <c r="Q1775" s="19"/>
      <c r="R1775" s="13"/>
      <c r="S1775" s="4"/>
      <c r="T1775" s="30"/>
      <c r="U1775" s="9"/>
      <c r="V1775" s="9"/>
      <c r="W1775" s="28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</row>
    <row r="1776" spans="1:130" x14ac:dyDescent="0.15">
      <c r="A1776" s="36"/>
      <c r="B1776" s="14"/>
      <c r="C1776" s="6"/>
      <c r="D1776" s="12"/>
      <c r="E1776" s="13"/>
      <c r="F1776" s="13"/>
      <c r="G1776" s="13"/>
      <c r="H1776" s="13"/>
      <c r="I1776" s="12"/>
      <c r="J1776" s="30"/>
      <c r="K1776" s="2"/>
      <c r="L1776" s="15"/>
      <c r="M1776" s="11"/>
      <c r="N1776" s="11"/>
      <c r="O1776" s="15"/>
      <c r="P1776" s="13"/>
      <c r="Q1776" s="19"/>
      <c r="R1776" s="13"/>
      <c r="S1776" s="4"/>
      <c r="T1776" s="30"/>
      <c r="U1776" s="9"/>
      <c r="V1776" s="9"/>
      <c r="W1776" s="28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</row>
    <row r="1777" spans="1:130" x14ac:dyDescent="0.15">
      <c r="A1777" s="36"/>
      <c r="B1777" s="14"/>
      <c r="C1777" s="6"/>
      <c r="D1777" s="12"/>
      <c r="E1777" s="13"/>
      <c r="F1777" s="13"/>
      <c r="G1777" s="13"/>
      <c r="H1777" s="13"/>
      <c r="I1777" s="12"/>
      <c r="J1777" s="30"/>
      <c r="K1777" s="2"/>
      <c r="L1777" s="15"/>
      <c r="M1777" s="11"/>
      <c r="N1777" s="11"/>
      <c r="O1777" s="15"/>
      <c r="P1777" s="13"/>
      <c r="Q1777" s="19"/>
      <c r="R1777" s="13"/>
      <c r="S1777" s="4"/>
      <c r="T1777" s="30"/>
      <c r="U1777" s="9"/>
      <c r="V1777" s="9"/>
      <c r="W1777" s="28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</row>
    <row r="1778" spans="1:130" x14ac:dyDescent="0.15">
      <c r="A1778" s="36"/>
      <c r="B1778" s="14"/>
      <c r="C1778" s="6"/>
      <c r="D1778" s="12"/>
      <c r="E1778" s="13"/>
      <c r="F1778" s="13"/>
      <c r="G1778" s="13"/>
      <c r="H1778" s="13"/>
      <c r="I1778" s="12"/>
      <c r="J1778" s="30"/>
      <c r="K1778" s="2"/>
      <c r="L1778" s="15"/>
      <c r="M1778" s="11"/>
      <c r="N1778" s="11"/>
      <c r="O1778" s="15"/>
      <c r="P1778" s="13"/>
      <c r="Q1778" s="19"/>
      <c r="R1778" s="13"/>
      <c r="S1778" s="4"/>
      <c r="T1778" s="30"/>
      <c r="U1778" s="9"/>
      <c r="V1778" s="9"/>
      <c r="W1778" s="28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</row>
    <row r="1779" spans="1:130" x14ac:dyDescent="0.15">
      <c r="A1779" s="36"/>
      <c r="B1779" s="14"/>
      <c r="C1779" s="6"/>
      <c r="D1779" s="12"/>
      <c r="E1779" s="13"/>
      <c r="F1779" s="13"/>
      <c r="G1779" s="13"/>
      <c r="H1779" s="13"/>
      <c r="I1779" s="12"/>
      <c r="J1779" s="30"/>
      <c r="K1779" s="2"/>
      <c r="L1779" s="15"/>
      <c r="M1779" s="11"/>
      <c r="N1779" s="11"/>
      <c r="O1779" s="15"/>
      <c r="P1779" s="13"/>
      <c r="Q1779" s="19"/>
      <c r="R1779" s="13"/>
      <c r="S1779" s="4"/>
      <c r="T1779" s="30"/>
      <c r="U1779" s="9"/>
      <c r="V1779" s="9"/>
      <c r="W1779" s="28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</row>
    <row r="1780" spans="1:130" x14ac:dyDescent="0.15">
      <c r="A1780" s="36"/>
      <c r="B1780" s="14"/>
      <c r="C1780" s="6"/>
      <c r="D1780" s="12"/>
      <c r="E1780" s="13"/>
      <c r="F1780" s="13"/>
      <c r="G1780" s="13"/>
      <c r="H1780" s="13"/>
      <c r="I1780" s="12"/>
      <c r="J1780" s="30"/>
      <c r="K1780" s="2"/>
      <c r="L1780" s="15"/>
      <c r="M1780" s="11"/>
      <c r="N1780" s="11"/>
      <c r="O1780" s="15"/>
      <c r="P1780" s="13"/>
      <c r="Q1780" s="19"/>
      <c r="R1780" s="13"/>
      <c r="S1780" s="4"/>
      <c r="T1780" s="30"/>
      <c r="U1780" s="9"/>
      <c r="V1780" s="9"/>
      <c r="W1780" s="28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</row>
    <row r="1781" spans="1:130" x14ac:dyDescent="0.15">
      <c r="A1781" s="36"/>
      <c r="B1781" s="14"/>
      <c r="C1781" s="6"/>
      <c r="D1781" s="12"/>
      <c r="E1781" s="13"/>
      <c r="F1781" s="13"/>
      <c r="G1781" s="13"/>
      <c r="H1781" s="13"/>
      <c r="I1781" s="12"/>
      <c r="J1781" s="30"/>
      <c r="K1781" s="2"/>
      <c r="L1781" s="15"/>
      <c r="M1781" s="11"/>
      <c r="N1781" s="11"/>
      <c r="O1781" s="15"/>
      <c r="P1781" s="13"/>
      <c r="Q1781" s="19"/>
      <c r="R1781" s="13"/>
      <c r="S1781" s="4"/>
      <c r="T1781" s="30"/>
      <c r="U1781" s="9"/>
      <c r="V1781" s="9"/>
      <c r="W1781" s="28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</row>
    <row r="1782" spans="1:130" x14ac:dyDescent="0.15">
      <c r="A1782" s="36"/>
      <c r="B1782" s="14"/>
      <c r="C1782" s="6"/>
      <c r="D1782" s="12"/>
      <c r="E1782" s="13"/>
      <c r="F1782" s="13"/>
      <c r="G1782" s="13"/>
      <c r="H1782" s="13"/>
      <c r="I1782" s="12"/>
      <c r="J1782" s="30"/>
      <c r="K1782" s="2"/>
      <c r="L1782" s="15"/>
      <c r="M1782" s="11"/>
      <c r="N1782" s="11"/>
      <c r="O1782" s="15"/>
      <c r="P1782" s="13"/>
      <c r="Q1782" s="19"/>
      <c r="R1782" s="13"/>
      <c r="S1782" s="4"/>
      <c r="T1782" s="30"/>
      <c r="U1782" s="9"/>
      <c r="V1782" s="9"/>
      <c r="W1782" s="28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</row>
    <row r="1783" spans="1:130" x14ac:dyDescent="0.15">
      <c r="A1783" s="36"/>
      <c r="B1783" s="14"/>
      <c r="C1783" s="6"/>
      <c r="D1783" s="12"/>
      <c r="E1783" s="13"/>
      <c r="F1783" s="13"/>
      <c r="G1783" s="13"/>
      <c r="H1783" s="13"/>
      <c r="I1783" s="12"/>
      <c r="J1783" s="30"/>
      <c r="K1783" s="2"/>
      <c r="L1783" s="15"/>
      <c r="M1783" s="11"/>
      <c r="N1783" s="11"/>
      <c r="O1783" s="15"/>
      <c r="P1783" s="13"/>
      <c r="Q1783" s="19"/>
      <c r="R1783" s="13"/>
      <c r="S1783" s="4"/>
      <c r="T1783" s="30"/>
      <c r="U1783" s="9"/>
      <c r="V1783" s="9"/>
      <c r="W1783" s="28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</row>
    <row r="1784" spans="1:130" x14ac:dyDescent="0.15">
      <c r="A1784" s="36"/>
      <c r="B1784" s="14"/>
      <c r="C1784" s="6"/>
      <c r="D1784" s="12"/>
      <c r="E1784" s="13"/>
      <c r="F1784" s="13"/>
      <c r="G1784" s="13"/>
      <c r="H1784" s="13"/>
      <c r="I1784" s="12"/>
      <c r="J1784" s="30"/>
      <c r="K1784" s="2"/>
      <c r="L1784" s="15"/>
      <c r="M1784" s="11"/>
      <c r="N1784" s="11"/>
      <c r="O1784" s="15"/>
      <c r="P1784" s="13"/>
      <c r="Q1784" s="19"/>
      <c r="R1784" s="13"/>
      <c r="S1784" s="4"/>
      <c r="T1784" s="30"/>
      <c r="U1784" s="9"/>
      <c r="V1784" s="9"/>
      <c r="W1784" s="28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</row>
    <row r="1785" spans="1:130" x14ac:dyDescent="0.15">
      <c r="A1785" s="36"/>
      <c r="B1785" s="14"/>
      <c r="C1785" s="6"/>
      <c r="D1785" s="12"/>
      <c r="E1785" s="13"/>
      <c r="F1785" s="13"/>
      <c r="G1785" s="13"/>
      <c r="H1785" s="13"/>
      <c r="I1785" s="12"/>
      <c r="J1785" s="30"/>
      <c r="K1785" s="2"/>
      <c r="L1785" s="15"/>
      <c r="M1785" s="11"/>
      <c r="N1785" s="11"/>
      <c r="O1785" s="15"/>
      <c r="P1785" s="13"/>
      <c r="Q1785" s="19"/>
      <c r="R1785" s="13"/>
      <c r="S1785" s="4"/>
      <c r="T1785" s="30"/>
      <c r="U1785" s="9"/>
      <c r="V1785" s="9"/>
      <c r="W1785" s="28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</row>
    <row r="1786" spans="1:130" x14ac:dyDescent="0.15">
      <c r="A1786" s="36"/>
      <c r="B1786" s="14"/>
      <c r="C1786" s="6"/>
      <c r="D1786" s="12"/>
      <c r="E1786" s="13"/>
      <c r="F1786" s="13"/>
      <c r="G1786" s="13"/>
      <c r="H1786" s="13"/>
      <c r="I1786" s="12"/>
      <c r="J1786" s="30"/>
      <c r="K1786" s="2"/>
      <c r="L1786" s="15"/>
      <c r="M1786" s="11"/>
      <c r="N1786" s="11"/>
      <c r="O1786" s="15"/>
      <c r="P1786" s="13"/>
      <c r="Q1786" s="19"/>
      <c r="R1786" s="13"/>
      <c r="S1786" s="4"/>
      <c r="T1786" s="30"/>
      <c r="U1786" s="9"/>
      <c r="V1786" s="9"/>
      <c r="W1786" s="28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</row>
    <row r="1787" spans="1:130" x14ac:dyDescent="0.15">
      <c r="A1787" s="36"/>
      <c r="B1787" s="14"/>
      <c r="C1787" s="6"/>
      <c r="D1787" s="12"/>
      <c r="E1787" s="13"/>
      <c r="F1787" s="13"/>
      <c r="G1787" s="13"/>
      <c r="H1787" s="13"/>
      <c r="I1787" s="12"/>
      <c r="J1787" s="30"/>
      <c r="K1787" s="2"/>
      <c r="L1787" s="15"/>
      <c r="M1787" s="11"/>
      <c r="N1787" s="11"/>
      <c r="O1787" s="15"/>
      <c r="P1787" s="13"/>
      <c r="Q1787" s="19"/>
      <c r="R1787" s="13"/>
      <c r="S1787" s="4"/>
      <c r="T1787" s="30"/>
      <c r="U1787" s="9"/>
      <c r="V1787" s="9"/>
      <c r="W1787" s="28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</row>
    <row r="1788" spans="1:130" x14ac:dyDescent="0.15">
      <c r="A1788" s="36"/>
      <c r="B1788" s="14"/>
      <c r="C1788" s="6"/>
      <c r="D1788" s="12"/>
      <c r="E1788" s="13"/>
      <c r="F1788" s="13"/>
      <c r="G1788" s="13"/>
      <c r="H1788" s="13"/>
      <c r="I1788" s="12"/>
      <c r="J1788" s="30"/>
      <c r="K1788" s="2"/>
      <c r="L1788" s="15"/>
      <c r="M1788" s="11"/>
      <c r="N1788" s="11"/>
      <c r="O1788" s="15"/>
      <c r="P1788" s="13"/>
      <c r="Q1788" s="19"/>
      <c r="R1788" s="13"/>
      <c r="S1788" s="4"/>
      <c r="T1788" s="30"/>
      <c r="U1788" s="9"/>
      <c r="V1788" s="9"/>
      <c r="W1788" s="28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</row>
    <row r="1789" spans="1:130" x14ac:dyDescent="0.15">
      <c r="A1789" s="36"/>
      <c r="B1789" s="14"/>
      <c r="C1789" s="6"/>
      <c r="D1789" s="12"/>
      <c r="E1789" s="13"/>
      <c r="F1789" s="13"/>
      <c r="G1789" s="13"/>
      <c r="H1789" s="13"/>
      <c r="I1789" s="12"/>
      <c r="J1789" s="30"/>
      <c r="K1789" s="2"/>
      <c r="L1789" s="15"/>
      <c r="M1789" s="11"/>
      <c r="N1789" s="11"/>
      <c r="O1789" s="15"/>
      <c r="P1789" s="13"/>
      <c r="Q1789" s="19"/>
      <c r="R1789" s="13"/>
      <c r="S1789" s="4"/>
      <c r="T1789" s="30"/>
      <c r="U1789" s="9"/>
      <c r="V1789" s="9"/>
      <c r="W1789" s="28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</row>
    <row r="1790" spans="1:130" x14ac:dyDescent="0.15">
      <c r="A1790" s="36"/>
      <c r="B1790" s="14"/>
      <c r="C1790" s="6"/>
      <c r="D1790" s="12"/>
      <c r="E1790" s="13"/>
      <c r="F1790" s="13"/>
      <c r="G1790" s="13"/>
      <c r="H1790" s="13"/>
      <c r="I1790" s="12"/>
      <c r="J1790" s="30"/>
      <c r="K1790" s="2"/>
      <c r="L1790" s="15"/>
      <c r="M1790" s="11"/>
      <c r="N1790" s="11"/>
      <c r="O1790" s="15"/>
      <c r="P1790" s="13"/>
      <c r="Q1790" s="19"/>
      <c r="R1790" s="13"/>
      <c r="S1790" s="4"/>
      <c r="T1790" s="30"/>
      <c r="U1790" s="9"/>
      <c r="V1790" s="9"/>
      <c r="W1790" s="28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</row>
    <row r="1791" spans="1:130" x14ac:dyDescent="0.15">
      <c r="A1791" s="36"/>
      <c r="B1791" s="14"/>
      <c r="C1791" s="6"/>
      <c r="D1791" s="12"/>
      <c r="E1791" s="13"/>
      <c r="F1791" s="13"/>
      <c r="G1791" s="13"/>
      <c r="H1791" s="13"/>
      <c r="I1791" s="12"/>
      <c r="J1791" s="30"/>
      <c r="K1791" s="2"/>
      <c r="L1791" s="15"/>
      <c r="M1791" s="11"/>
      <c r="N1791" s="11"/>
      <c r="O1791" s="15"/>
      <c r="P1791" s="13"/>
      <c r="Q1791" s="19"/>
      <c r="R1791" s="13"/>
      <c r="S1791" s="4"/>
      <c r="T1791" s="30"/>
      <c r="U1791" s="9"/>
      <c r="V1791" s="9"/>
      <c r="W1791" s="28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</row>
    <row r="1792" spans="1:130" x14ac:dyDescent="0.15">
      <c r="A1792" s="36"/>
      <c r="B1792" s="14"/>
      <c r="C1792" s="6"/>
      <c r="D1792" s="12"/>
      <c r="E1792" s="13"/>
      <c r="F1792" s="13"/>
      <c r="G1792" s="13"/>
      <c r="H1792" s="13"/>
      <c r="I1792" s="12"/>
      <c r="J1792" s="30"/>
      <c r="K1792" s="2"/>
      <c r="L1792" s="15"/>
      <c r="M1792" s="11"/>
      <c r="N1792" s="11"/>
      <c r="O1792" s="15"/>
      <c r="P1792" s="13"/>
      <c r="Q1792" s="19"/>
      <c r="R1792" s="13"/>
      <c r="S1792" s="4"/>
      <c r="T1792" s="30"/>
      <c r="U1792" s="9"/>
      <c r="V1792" s="9"/>
      <c r="W1792" s="28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</row>
    <row r="1793" spans="1:130" x14ac:dyDescent="0.15">
      <c r="A1793" s="36"/>
      <c r="B1793" s="14"/>
      <c r="C1793" s="6"/>
      <c r="D1793" s="12"/>
      <c r="E1793" s="13"/>
      <c r="F1793" s="13"/>
      <c r="G1793" s="13"/>
      <c r="H1793" s="13"/>
      <c r="I1793" s="12"/>
      <c r="J1793" s="30"/>
      <c r="K1793" s="2"/>
      <c r="L1793" s="15"/>
      <c r="M1793" s="11"/>
      <c r="N1793" s="11"/>
      <c r="O1793" s="15"/>
      <c r="P1793" s="13"/>
      <c r="Q1793" s="19"/>
      <c r="R1793" s="13"/>
      <c r="S1793" s="4"/>
      <c r="T1793" s="30"/>
      <c r="U1793" s="9"/>
      <c r="V1793" s="9"/>
      <c r="W1793" s="28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</row>
    <row r="1794" spans="1:130" x14ac:dyDescent="0.15">
      <c r="A1794" s="36"/>
      <c r="B1794" s="14"/>
      <c r="C1794" s="6"/>
      <c r="D1794" s="12"/>
      <c r="E1794" s="13"/>
      <c r="F1794" s="13"/>
      <c r="G1794" s="13"/>
      <c r="H1794" s="13"/>
      <c r="I1794" s="12"/>
      <c r="J1794" s="30"/>
      <c r="K1794" s="2"/>
      <c r="L1794" s="15"/>
      <c r="M1794" s="11"/>
      <c r="N1794" s="11"/>
      <c r="O1794" s="15"/>
      <c r="P1794" s="13"/>
      <c r="Q1794" s="19"/>
      <c r="R1794" s="13"/>
      <c r="S1794" s="4"/>
      <c r="T1794" s="30"/>
      <c r="U1794" s="9"/>
      <c r="V1794" s="9"/>
      <c r="W1794" s="28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</row>
    <row r="1795" spans="1:130" x14ac:dyDescent="0.15">
      <c r="A1795" s="36"/>
      <c r="B1795" s="14"/>
      <c r="C1795" s="6"/>
      <c r="D1795" s="12"/>
      <c r="E1795" s="13"/>
      <c r="F1795" s="13"/>
      <c r="G1795" s="13"/>
      <c r="H1795" s="13"/>
      <c r="I1795" s="12"/>
      <c r="J1795" s="30"/>
      <c r="K1795" s="2"/>
      <c r="L1795" s="15"/>
      <c r="M1795" s="11"/>
      <c r="N1795" s="11"/>
      <c r="O1795" s="15"/>
      <c r="P1795" s="13"/>
      <c r="Q1795" s="19"/>
      <c r="R1795" s="13"/>
      <c r="S1795" s="4"/>
      <c r="T1795" s="30"/>
      <c r="U1795" s="9"/>
      <c r="V1795" s="9"/>
      <c r="W1795" s="28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</row>
    <row r="1796" spans="1:130" x14ac:dyDescent="0.15">
      <c r="A1796" s="36"/>
      <c r="B1796" s="14"/>
      <c r="C1796" s="6"/>
      <c r="D1796" s="12"/>
      <c r="E1796" s="13"/>
      <c r="F1796" s="13"/>
      <c r="G1796" s="13"/>
      <c r="H1796" s="13"/>
      <c r="I1796" s="12"/>
      <c r="J1796" s="30"/>
      <c r="K1796" s="2"/>
      <c r="L1796" s="15"/>
      <c r="M1796" s="11"/>
      <c r="N1796" s="11"/>
      <c r="O1796" s="15"/>
      <c r="P1796" s="13"/>
      <c r="Q1796" s="19"/>
      <c r="R1796" s="13"/>
      <c r="S1796" s="4"/>
      <c r="T1796" s="30"/>
      <c r="U1796" s="9"/>
      <c r="V1796" s="9"/>
      <c r="W1796" s="28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</row>
    <row r="1797" spans="1:130" x14ac:dyDescent="0.15">
      <c r="A1797" s="36"/>
      <c r="B1797" s="14"/>
      <c r="C1797" s="6"/>
      <c r="D1797" s="12"/>
      <c r="E1797" s="13"/>
      <c r="F1797" s="13"/>
      <c r="G1797" s="13"/>
      <c r="H1797" s="13"/>
      <c r="I1797" s="12"/>
      <c r="J1797" s="30"/>
      <c r="K1797" s="2"/>
      <c r="L1797" s="15"/>
      <c r="M1797" s="11"/>
      <c r="N1797" s="11"/>
      <c r="O1797" s="15"/>
      <c r="P1797" s="13"/>
      <c r="Q1797" s="19"/>
      <c r="R1797" s="13"/>
      <c r="S1797" s="4"/>
      <c r="T1797" s="30"/>
      <c r="U1797" s="9"/>
      <c r="V1797" s="9"/>
      <c r="W1797" s="28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</row>
    <row r="1798" spans="1:130" x14ac:dyDescent="0.15">
      <c r="A1798" s="36"/>
      <c r="B1798" s="14"/>
      <c r="C1798" s="6"/>
      <c r="D1798" s="12"/>
      <c r="E1798" s="13"/>
      <c r="F1798" s="13"/>
      <c r="G1798" s="13"/>
      <c r="H1798" s="13"/>
      <c r="I1798" s="12"/>
      <c r="J1798" s="30"/>
      <c r="K1798" s="2"/>
      <c r="L1798" s="15"/>
      <c r="M1798" s="11"/>
      <c r="N1798" s="11"/>
      <c r="O1798" s="15"/>
      <c r="P1798" s="13"/>
      <c r="Q1798" s="19"/>
      <c r="R1798" s="13"/>
      <c r="S1798" s="4"/>
      <c r="T1798" s="30"/>
      <c r="U1798" s="9"/>
      <c r="V1798" s="9"/>
      <c r="W1798" s="28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</row>
    <row r="1799" spans="1:130" x14ac:dyDescent="0.15">
      <c r="A1799" s="36"/>
      <c r="B1799" s="14"/>
      <c r="C1799" s="6"/>
      <c r="D1799" s="12"/>
      <c r="E1799" s="13"/>
      <c r="F1799" s="13"/>
      <c r="G1799" s="13"/>
      <c r="H1799" s="13"/>
      <c r="I1799" s="12"/>
      <c r="J1799" s="30"/>
      <c r="K1799" s="2"/>
      <c r="L1799" s="15"/>
      <c r="M1799" s="11"/>
      <c r="N1799" s="11"/>
      <c r="O1799" s="15"/>
      <c r="P1799" s="13"/>
      <c r="Q1799" s="19"/>
      <c r="R1799" s="13"/>
      <c r="S1799" s="4"/>
      <c r="T1799" s="30"/>
      <c r="U1799" s="9"/>
      <c r="V1799" s="9"/>
      <c r="W1799" s="28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</row>
    <row r="1800" spans="1:130" x14ac:dyDescent="0.15">
      <c r="A1800" s="36"/>
      <c r="B1800" s="14"/>
      <c r="C1800" s="6"/>
      <c r="D1800" s="12"/>
      <c r="E1800" s="13"/>
      <c r="F1800" s="13"/>
      <c r="G1800" s="13"/>
      <c r="H1800" s="13"/>
      <c r="I1800" s="12"/>
      <c r="J1800" s="30"/>
      <c r="K1800" s="2"/>
      <c r="L1800" s="15"/>
      <c r="M1800" s="11"/>
      <c r="N1800" s="11"/>
      <c r="O1800" s="15"/>
      <c r="P1800" s="13"/>
      <c r="Q1800" s="19"/>
      <c r="R1800" s="13"/>
      <c r="S1800" s="4"/>
      <c r="T1800" s="30"/>
      <c r="U1800" s="9"/>
      <c r="V1800" s="9"/>
      <c r="W1800" s="28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</row>
    <row r="1801" spans="1:130" x14ac:dyDescent="0.15">
      <c r="A1801" s="36"/>
      <c r="B1801" s="14"/>
      <c r="C1801" s="6"/>
      <c r="D1801" s="12"/>
      <c r="E1801" s="13"/>
      <c r="F1801" s="13"/>
      <c r="G1801" s="13"/>
      <c r="H1801" s="13"/>
      <c r="I1801" s="12"/>
      <c r="J1801" s="30"/>
      <c r="K1801" s="2"/>
      <c r="L1801" s="15"/>
      <c r="M1801" s="11"/>
      <c r="N1801" s="11"/>
      <c r="O1801" s="15"/>
      <c r="P1801" s="13"/>
      <c r="Q1801" s="19"/>
      <c r="R1801" s="13"/>
      <c r="S1801" s="4"/>
      <c r="T1801" s="30"/>
      <c r="U1801" s="9"/>
      <c r="V1801" s="9"/>
      <c r="W1801" s="28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</row>
    <row r="1802" spans="1:130" x14ac:dyDescent="0.15">
      <c r="A1802" s="36"/>
      <c r="B1802" s="14"/>
      <c r="C1802" s="6"/>
      <c r="D1802" s="12"/>
      <c r="E1802" s="13"/>
      <c r="F1802" s="13"/>
      <c r="G1802" s="13"/>
      <c r="H1802" s="13"/>
      <c r="I1802" s="12"/>
      <c r="J1802" s="30"/>
      <c r="K1802" s="2"/>
      <c r="L1802" s="15"/>
      <c r="M1802" s="11"/>
      <c r="N1802" s="11"/>
      <c r="O1802" s="15"/>
      <c r="P1802" s="13"/>
      <c r="Q1802" s="19"/>
      <c r="R1802" s="13"/>
      <c r="S1802" s="4"/>
      <c r="T1802" s="30"/>
      <c r="U1802" s="9"/>
      <c r="V1802" s="9"/>
      <c r="W1802" s="28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</row>
    <row r="1803" spans="1:130" x14ac:dyDescent="0.15">
      <c r="A1803" s="36"/>
      <c r="B1803" s="14"/>
      <c r="C1803" s="6"/>
      <c r="D1803" s="12"/>
      <c r="E1803" s="13"/>
      <c r="F1803" s="13"/>
      <c r="G1803" s="13"/>
      <c r="H1803" s="13"/>
      <c r="I1803" s="12"/>
      <c r="J1803" s="30"/>
      <c r="K1803" s="2"/>
      <c r="L1803" s="15"/>
      <c r="M1803" s="11"/>
      <c r="N1803" s="11"/>
      <c r="O1803" s="15"/>
      <c r="P1803" s="13"/>
      <c r="Q1803" s="19"/>
      <c r="R1803" s="13"/>
      <c r="S1803" s="4"/>
      <c r="T1803" s="30"/>
      <c r="U1803" s="9"/>
      <c r="V1803" s="9"/>
      <c r="W1803" s="28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</row>
    <row r="1804" spans="1:130" x14ac:dyDescent="0.15">
      <c r="A1804" s="36"/>
      <c r="B1804" s="14"/>
      <c r="C1804" s="6"/>
      <c r="D1804" s="12"/>
      <c r="E1804" s="13"/>
      <c r="F1804" s="13"/>
      <c r="G1804" s="13"/>
      <c r="H1804" s="13"/>
      <c r="I1804" s="12"/>
      <c r="J1804" s="30"/>
      <c r="K1804" s="2"/>
      <c r="L1804" s="15"/>
      <c r="M1804" s="11"/>
      <c r="N1804" s="11"/>
      <c r="O1804" s="15"/>
      <c r="P1804" s="13"/>
      <c r="Q1804" s="19"/>
      <c r="R1804" s="13"/>
      <c r="S1804" s="4"/>
      <c r="T1804" s="30"/>
      <c r="U1804" s="9"/>
      <c r="V1804" s="9"/>
      <c r="W1804" s="28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</row>
    <row r="1805" spans="1:130" x14ac:dyDescent="0.15">
      <c r="A1805" s="36"/>
      <c r="B1805" s="14"/>
      <c r="C1805" s="6"/>
      <c r="D1805" s="12"/>
      <c r="E1805" s="13"/>
      <c r="F1805" s="13"/>
      <c r="G1805" s="13"/>
      <c r="H1805" s="13"/>
      <c r="I1805" s="12"/>
      <c r="J1805" s="30"/>
      <c r="K1805" s="2"/>
      <c r="L1805" s="15"/>
      <c r="M1805" s="11"/>
      <c r="N1805" s="11"/>
      <c r="O1805" s="15"/>
      <c r="P1805" s="13"/>
      <c r="Q1805" s="19"/>
      <c r="R1805" s="13"/>
      <c r="S1805" s="4"/>
      <c r="T1805" s="30"/>
      <c r="U1805" s="9"/>
      <c r="V1805" s="9"/>
      <c r="W1805" s="28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</row>
    <row r="1806" spans="1:130" x14ac:dyDescent="0.15">
      <c r="A1806" s="36"/>
      <c r="B1806" s="14"/>
      <c r="C1806" s="6"/>
      <c r="D1806" s="12"/>
      <c r="E1806" s="13"/>
      <c r="F1806" s="13"/>
      <c r="G1806" s="13"/>
      <c r="H1806" s="13"/>
      <c r="I1806" s="12"/>
      <c r="J1806" s="30"/>
      <c r="K1806" s="2"/>
      <c r="L1806" s="15"/>
      <c r="M1806" s="11"/>
      <c r="N1806" s="11"/>
      <c r="O1806" s="15"/>
      <c r="P1806" s="13"/>
      <c r="Q1806" s="19"/>
      <c r="R1806" s="13"/>
      <c r="S1806" s="4"/>
      <c r="T1806" s="30"/>
      <c r="U1806" s="9"/>
      <c r="V1806" s="9"/>
      <c r="W1806" s="28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</row>
    <row r="1807" spans="1:130" x14ac:dyDescent="0.15">
      <c r="A1807" s="36"/>
      <c r="B1807" s="14"/>
      <c r="C1807" s="6"/>
      <c r="D1807" s="12"/>
      <c r="E1807" s="13"/>
      <c r="F1807" s="13"/>
      <c r="G1807" s="13"/>
      <c r="H1807" s="13"/>
      <c r="I1807" s="12"/>
      <c r="J1807" s="30"/>
      <c r="K1807" s="2"/>
      <c r="L1807" s="15"/>
      <c r="M1807" s="11"/>
      <c r="N1807" s="11"/>
      <c r="O1807" s="15"/>
      <c r="P1807" s="13"/>
      <c r="Q1807" s="19"/>
      <c r="R1807" s="13"/>
      <c r="S1807" s="4"/>
      <c r="T1807" s="30"/>
      <c r="U1807" s="9"/>
      <c r="V1807" s="9"/>
      <c r="W1807" s="28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</row>
    <row r="1808" spans="1:130" x14ac:dyDescent="0.15">
      <c r="A1808" s="36"/>
      <c r="B1808" s="14"/>
      <c r="C1808" s="6"/>
      <c r="D1808" s="12"/>
      <c r="E1808" s="13"/>
      <c r="F1808" s="13"/>
      <c r="G1808" s="13"/>
      <c r="H1808" s="13"/>
      <c r="I1808" s="12"/>
      <c r="J1808" s="30"/>
      <c r="K1808" s="2"/>
      <c r="L1808" s="15"/>
      <c r="M1808" s="11"/>
      <c r="N1808" s="11"/>
      <c r="O1808" s="15"/>
      <c r="P1808" s="13"/>
      <c r="Q1808" s="19"/>
      <c r="R1808" s="13"/>
      <c r="S1808" s="4"/>
      <c r="T1808" s="30"/>
      <c r="U1808" s="9"/>
      <c r="V1808" s="9"/>
      <c r="W1808" s="28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</row>
    <row r="1809" spans="1:130" x14ac:dyDescent="0.15">
      <c r="A1809" s="36"/>
      <c r="B1809" s="14"/>
      <c r="C1809" s="6"/>
      <c r="D1809" s="12"/>
      <c r="E1809" s="13"/>
      <c r="F1809" s="13"/>
      <c r="G1809" s="13"/>
      <c r="H1809" s="13"/>
      <c r="I1809" s="12"/>
      <c r="J1809" s="30"/>
      <c r="K1809" s="2"/>
      <c r="L1809" s="15"/>
      <c r="M1809" s="11"/>
      <c r="N1809" s="11"/>
      <c r="O1809" s="15"/>
      <c r="P1809" s="13"/>
      <c r="Q1809" s="19"/>
      <c r="R1809" s="13"/>
      <c r="S1809" s="4"/>
      <c r="T1809" s="30"/>
      <c r="U1809" s="9"/>
      <c r="V1809" s="9"/>
      <c r="W1809" s="28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</row>
    <row r="1810" spans="1:130" x14ac:dyDescent="0.15">
      <c r="A1810" s="36"/>
      <c r="B1810" s="14"/>
      <c r="C1810" s="6"/>
      <c r="D1810" s="12"/>
      <c r="E1810" s="13"/>
      <c r="F1810" s="13"/>
      <c r="G1810" s="13"/>
      <c r="H1810" s="13"/>
      <c r="I1810" s="12"/>
      <c r="J1810" s="30"/>
      <c r="K1810" s="2"/>
      <c r="L1810" s="15"/>
      <c r="M1810" s="11"/>
      <c r="N1810" s="11"/>
      <c r="O1810" s="15"/>
      <c r="P1810" s="13"/>
      <c r="Q1810" s="19"/>
      <c r="R1810" s="13"/>
      <c r="S1810" s="4"/>
      <c r="T1810" s="30"/>
      <c r="U1810" s="9"/>
      <c r="V1810" s="9"/>
      <c r="W1810" s="28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</row>
    <row r="1811" spans="1:130" x14ac:dyDescent="0.15">
      <c r="A1811" s="36"/>
      <c r="B1811" s="14"/>
      <c r="C1811" s="6"/>
      <c r="D1811" s="12"/>
      <c r="E1811" s="13"/>
      <c r="F1811" s="13"/>
      <c r="G1811" s="13"/>
      <c r="H1811" s="13"/>
      <c r="I1811" s="12"/>
      <c r="J1811" s="30"/>
      <c r="K1811" s="2"/>
      <c r="L1811" s="15"/>
      <c r="M1811" s="11"/>
      <c r="N1811" s="11"/>
      <c r="O1811" s="15"/>
      <c r="P1811" s="13"/>
      <c r="Q1811" s="19"/>
      <c r="R1811" s="13"/>
      <c r="S1811" s="4"/>
      <c r="T1811" s="30"/>
      <c r="U1811" s="9"/>
      <c r="V1811" s="9"/>
      <c r="W1811" s="28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</row>
    <row r="1812" spans="1:130" x14ac:dyDescent="0.15">
      <c r="A1812" s="36"/>
      <c r="B1812" s="14"/>
      <c r="C1812" s="6"/>
      <c r="D1812" s="12"/>
      <c r="E1812" s="13"/>
      <c r="F1812" s="13"/>
      <c r="G1812" s="13"/>
      <c r="H1812" s="13"/>
      <c r="I1812" s="12"/>
      <c r="J1812" s="30"/>
      <c r="K1812" s="2"/>
      <c r="L1812" s="15"/>
      <c r="M1812" s="11"/>
      <c r="N1812" s="11"/>
      <c r="O1812" s="15"/>
      <c r="P1812" s="13"/>
      <c r="Q1812" s="19"/>
      <c r="R1812" s="13"/>
      <c r="S1812" s="4"/>
      <c r="T1812" s="30"/>
      <c r="U1812" s="9"/>
      <c r="V1812" s="9"/>
      <c r="W1812" s="28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</row>
    <row r="1813" spans="1:130" x14ac:dyDescent="0.15">
      <c r="A1813" s="36"/>
      <c r="B1813" s="14"/>
      <c r="C1813" s="6"/>
      <c r="D1813" s="12"/>
      <c r="E1813" s="13"/>
      <c r="F1813" s="13"/>
      <c r="G1813" s="13"/>
      <c r="H1813" s="13"/>
      <c r="I1813" s="12"/>
      <c r="J1813" s="30"/>
      <c r="K1813" s="2"/>
      <c r="L1813" s="15"/>
      <c r="M1813" s="11"/>
      <c r="N1813" s="11"/>
      <c r="O1813" s="15"/>
      <c r="P1813" s="13"/>
      <c r="Q1813" s="19"/>
      <c r="R1813" s="13"/>
      <c r="S1813" s="4"/>
      <c r="T1813" s="30"/>
      <c r="U1813" s="9"/>
      <c r="V1813" s="9"/>
      <c r="W1813" s="28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</row>
    <row r="1814" spans="1:130" x14ac:dyDescent="0.15">
      <c r="A1814" s="36"/>
      <c r="B1814" s="14"/>
      <c r="C1814" s="6"/>
      <c r="D1814" s="12"/>
      <c r="E1814" s="13"/>
      <c r="F1814" s="13"/>
      <c r="G1814" s="13"/>
      <c r="H1814" s="13"/>
      <c r="I1814" s="12"/>
      <c r="J1814" s="30"/>
      <c r="K1814" s="2"/>
      <c r="L1814" s="15"/>
      <c r="M1814" s="11"/>
      <c r="N1814" s="11"/>
      <c r="O1814" s="15"/>
      <c r="P1814" s="13"/>
      <c r="Q1814" s="19"/>
      <c r="R1814" s="13"/>
      <c r="S1814" s="4"/>
      <c r="T1814" s="30"/>
      <c r="U1814" s="9"/>
      <c r="V1814" s="9"/>
      <c r="W1814" s="28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</row>
    <row r="1815" spans="1:130" x14ac:dyDescent="0.15">
      <c r="A1815" s="36"/>
      <c r="B1815" s="14"/>
      <c r="C1815" s="6"/>
      <c r="D1815" s="12"/>
      <c r="E1815" s="13"/>
      <c r="F1815" s="13"/>
      <c r="G1815" s="13"/>
      <c r="H1815" s="13"/>
      <c r="I1815" s="12"/>
      <c r="J1815" s="30"/>
      <c r="K1815" s="2"/>
      <c r="L1815" s="15"/>
      <c r="M1815" s="11"/>
      <c r="N1815" s="11"/>
      <c r="O1815" s="15"/>
      <c r="P1815" s="13"/>
      <c r="Q1815" s="19"/>
      <c r="R1815" s="13"/>
      <c r="S1815" s="4"/>
      <c r="T1815" s="30"/>
      <c r="U1815" s="9"/>
      <c r="V1815" s="9"/>
      <c r="W1815" s="28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</row>
    <row r="1816" spans="1:130" x14ac:dyDescent="0.15">
      <c r="A1816" s="36"/>
      <c r="B1816" s="14"/>
      <c r="C1816" s="6"/>
      <c r="D1816" s="12"/>
      <c r="E1816" s="13"/>
      <c r="F1816" s="13"/>
      <c r="G1816" s="13"/>
      <c r="H1816" s="13"/>
      <c r="I1816" s="12"/>
      <c r="J1816" s="30"/>
      <c r="K1816" s="2"/>
      <c r="L1816" s="15"/>
      <c r="M1816" s="11"/>
      <c r="N1816" s="11"/>
      <c r="O1816" s="15"/>
      <c r="P1816" s="13"/>
      <c r="Q1816" s="19"/>
      <c r="R1816" s="13"/>
      <c r="S1816" s="4"/>
      <c r="T1816" s="30"/>
      <c r="U1816" s="9"/>
      <c r="V1816" s="9"/>
      <c r="W1816" s="28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</row>
    <row r="1817" spans="1:130" x14ac:dyDescent="0.15">
      <c r="A1817" s="36"/>
      <c r="B1817" s="14"/>
      <c r="C1817" s="6"/>
      <c r="D1817" s="12"/>
      <c r="E1817" s="13"/>
      <c r="F1817" s="13"/>
      <c r="G1817" s="13"/>
      <c r="H1817" s="13"/>
      <c r="I1817" s="12"/>
      <c r="J1817" s="30"/>
      <c r="K1817" s="2"/>
      <c r="L1817" s="15"/>
      <c r="M1817" s="11"/>
      <c r="N1817" s="11"/>
      <c r="O1817" s="15"/>
      <c r="P1817" s="13"/>
      <c r="Q1817" s="19"/>
      <c r="R1817" s="13"/>
      <c r="S1817" s="4"/>
      <c r="T1817" s="30"/>
      <c r="U1817" s="9"/>
      <c r="V1817" s="9"/>
      <c r="W1817" s="28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</row>
    <row r="1818" spans="1:130" x14ac:dyDescent="0.15">
      <c r="A1818" s="36"/>
      <c r="B1818" s="14"/>
      <c r="C1818" s="6"/>
      <c r="D1818" s="12"/>
      <c r="E1818" s="13"/>
      <c r="F1818" s="13"/>
      <c r="G1818" s="13"/>
      <c r="H1818" s="13"/>
      <c r="I1818" s="12"/>
      <c r="J1818" s="30"/>
      <c r="K1818" s="2"/>
      <c r="L1818" s="15"/>
      <c r="M1818" s="11"/>
      <c r="N1818" s="11"/>
      <c r="O1818" s="15"/>
      <c r="P1818" s="13"/>
      <c r="Q1818" s="19"/>
      <c r="R1818" s="13"/>
      <c r="S1818" s="4"/>
      <c r="T1818" s="30"/>
      <c r="U1818" s="9"/>
      <c r="V1818" s="9"/>
      <c r="W1818" s="28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</row>
    <row r="1819" spans="1:130" x14ac:dyDescent="0.15">
      <c r="A1819" s="36"/>
      <c r="B1819" s="14"/>
      <c r="C1819" s="6"/>
      <c r="D1819" s="12"/>
      <c r="E1819" s="13"/>
      <c r="F1819" s="13"/>
      <c r="G1819" s="13"/>
      <c r="H1819" s="13"/>
      <c r="I1819" s="12"/>
      <c r="J1819" s="30"/>
      <c r="K1819" s="2"/>
      <c r="L1819" s="15"/>
      <c r="M1819" s="11"/>
      <c r="N1819" s="11"/>
      <c r="O1819" s="15"/>
      <c r="P1819" s="13"/>
      <c r="Q1819" s="19"/>
      <c r="R1819" s="13"/>
      <c r="S1819" s="4"/>
      <c r="T1819" s="30"/>
      <c r="U1819" s="9"/>
      <c r="V1819" s="9"/>
      <c r="W1819" s="28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</row>
    <row r="1820" spans="1:130" x14ac:dyDescent="0.15">
      <c r="A1820" s="36"/>
      <c r="B1820" s="14"/>
      <c r="C1820" s="6"/>
      <c r="D1820" s="12"/>
      <c r="E1820" s="13"/>
      <c r="F1820" s="13"/>
      <c r="G1820" s="13"/>
      <c r="H1820" s="13"/>
      <c r="I1820" s="12"/>
      <c r="J1820" s="30"/>
      <c r="K1820" s="2"/>
      <c r="L1820" s="15"/>
      <c r="M1820" s="11"/>
      <c r="N1820" s="11"/>
      <c r="O1820" s="15"/>
      <c r="P1820" s="13"/>
      <c r="Q1820" s="19"/>
      <c r="R1820" s="13"/>
      <c r="S1820" s="4"/>
      <c r="T1820" s="30"/>
      <c r="U1820" s="9"/>
      <c r="V1820" s="9"/>
      <c r="W1820" s="28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</row>
    <row r="1821" spans="1:130" x14ac:dyDescent="0.15">
      <c r="A1821" s="36"/>
      <c r="B1821" s="14"/>
      <c r="C1821" s="6"/>
      <c r="D1821" s="12"/>
      <c r="E1821" s="13"/>
      <c r="F1821" s="13"/>
      <c r="G1821" s="13"/>
      <c r="H1821" s="13"/>
      <c r="I1821" s="12"/>
      <c r="J1821" s="30"/>
      <c r="K1821" s="2"/>
      <c r="L1821" s="15"/>
      <c r="M1821" s="11"/>
      <c r="N1821" s="11"/>
      <c r="O1821" s="15"/>
      <c r="P1821" s="13"/>
      <c r="Q1821" s="19"/>
      <c r="R1821" s="13"/>
      <c r="S1821" s="4"/>
      <c r="T1821" s="30"/>
      <c r="U1821" s="9"/>
      <c r="V1821" s="9"/>
      <c r="W1821" s="28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</row>
    <row r="1822" spans="1:130" x14ac:dyDescent="0.15">
      <c r="A1822" s="36"/>
      <c r="B1822" s="14"/>
      <c r="C1822" s="6"/>
      <c r="D1822" s="12"/>
      <c r="E1822" s="13"/>
      <c r="F1822" s="13"/>
      <c r="G1822" s="13"/>
      <c r="H1822" s="13"/>
      <c r="I1822" s="12"/>
      <c r="J1822" s="30"/>
      <c r="K1822" s="2"/>
      <c r="L1822" s="15"/>
      <c r="M1822" s="11"/>
      <c r="N1822" s="11"/>
      <c r="O1822" s="15"/>
      <c r="P1822" s="13"/>
      <c r="Q1822" s="19"/>
      <c r="R1822" s="13"/>
      <c r="S1822" s="4"/>
      <c r="T1822" s="30"/>
      <c r="U1822" s="9"/>
      <c r="V1822" s="9"/>
      <c r="W1822" s="28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</row>
    <row r="1823" spans="1:130" x14ac:dyDescent="0.15">
      <c r="A1823" s="36"/>
      <c r="B1823" s="14"/>
      <c r="C1823" s="6"/>
      <c r="D1823" s="12"/>
      <c r="E1823" s="13"/>
      <c r="F1823" s="13"/>
      <c r="G1823" s="13"/>
      <c r="H1823" s="13"/>
      <c r="I1823" s="12"/>
      <c r="J1823" s="30"/>
      <c r="K1823" s="2"/>
      <c r="L1823" s="15"/>
      <c r="M1823" s="11"/>
      <c r="N1823" s="11"/>
      <c r="O1823" s="15"/>
      <c r="P1823" s="13"/>
      <c r="Q1823" s="19"/>
      <c r="R1823" s="13"/>
      <c r="S1823" s="4"/>
      <c r="T1823" s="30"/>
      <c r="U1823" s="9"/>
      <c r="V1823" s="9"/>
      <c r="W1823" s="28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</row>
    <row r="1824" spans="1:130" x14ac:dyDescent="0.15">
      <c r="A1824" s="36"/>
      <c r="B1824" s="14"/>
      <c r="C1824" s="6"/>
      <c r="D1824" s="12"/>
      <c r="E1824" s="13"/>
      <c r="F1824" s="13"/>
      <c r="G1824" s="13"/>
      <c r="H1824" s="13"/>
      <c r="I1824" s="12"/>
      <c r="J1824" s="30"/>
      <c r="K1824" s="2"/>
      <c r="L1824" s="15"/>
      <c r="M1824" s="11"/>
      <c r="N1824" s="11"/>
      <c r="O1824" s="15"/>
      <c r="P1824" s="13"/>
      <c r="Q1824" s="19"/>
      <c r="R1824" s="13"/>
      <c r="S1824" s="4"/>
      <c r="T1824" s="30"/>
      <c r="U1824" s="9"/>
      <c r="V1824" s="9"/>
      <c r="W1824" s="28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</row>
    <row r="1825" spans="1:130" x14ac:dyDescent="0.15">
      <c r="A1825" s="36"/>
      <c r="B1825" s="14"/>
      <c r="C1825" s="6"/>
      <c r="D1825" s="12"/>
      <c r="E1825" s="13"/>
      <c r="F1825" s="13"/>
      <c r="G1825" s="13"/>
      <c r="H1825" s="13"/>
      <c r="I1825" s="12"/>
      <c r="J1825" s="30"/>
      <c r="K1825" s="2"/>
      <c r="L1825" s="15"/>
      <c r="M1825" s="11"/>
      <c r="N1825" s="11"/>
      <c r="O1825" s="15"/>
      <c r="P1825" s="13"/>
      <c r="Q1825" s="19"/>
      <c r="R1825" s="13"/>
      <c r="S1825" s="4"/>
      <c r="T1825" s="30"/>
      <c r="U1825" s="9"/>
      <c r="V1825" s="9"/>
      <c r="W1825" s="28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</row>
    <row r="1826" spans="1:130" x14ac:dyDescent="0.15">
      <c r="A1826" s="36"/>
      <c r="B1826" s="14"/>
      <c r="C1826" s="6"/>
      <c r="D1826" s="12"/>
      <c r="E1826" s="13"/>
      <c r="F1826" s="13"/>
      <c r="G1826" s="13"/>
      <c r="H1826" s="13"/>
      <c r="I1826" s="12"/>
      <c r="J1826" s="30"/>
      <c r="K1826" s="2"/>
      <c r="L1826" s="15"/>
      <c r="M1826" s="11"/>
      <c r="N1826" s="11"/>
      <c r="O1826" s="15"/>
      <c r="P1826" s="13"/>
      <c r="Q1826" s="19"/>
      <c r="R1826" s="13"/>
      <c r="S1826" s="4"/>
      <c r="T1826" s="30"/>
      <c r="U1826" s="9"/>
      <c r="V1826" s="9"/>
      <c r="W1826" s="28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</row>
    <row r="1827" spans="1:130" x14ac:dyDescent="0.15">
      <c r="A1827" s="36"/>
      <c r="B1827" s="14"/>
      <c r="C1827" s="6"/>
      <c r="D1827" s="12"/>
      <c r="E1827" s="13"/>
      <c r="F1827" s="13"/>
      <c r="G1827" s="13"/>
      <c r="H1827" s="13"/>
      <c r="I1827" s="12"/>
      <c r="J1827" s="30"/>
      <c r="K1827" s="2"/>
      <c r="L1827" s="15"/>
      <c r="M1827" s="11"/>
      <c r="N1827" s="11"/>
      <c r="O1827" s="15"/>
      <c r="P1827" s="13"/>
      <c r="Q1827" s="19"/>
      <c r="R1827" s="13"/>
      <c r="S1827" s="4"/>
      <c r="T1827" s="30"/>
      <c r="U1827" s="9"/>
      <c r="V1827" s="9"/>
      <c r="W1827" s="28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</row>
    <row r="1828" spans="1:130" x14ac:dyDescent="0.15">
      <c r="A1828" s="36"/>
      <c r="B1828" s="14"/>
      <c r="C1828" s="6"/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4"/>
      <c r="T1828" s="30"/>
      <c r="U1828" s="9"/>
      <c r="V1828" s="9"/>
      <c r="W1828" s="28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</row>
    <row r="1829" spans="1:130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4"/>
      <c r="T1829" s="30"/>
      <c r="U1829" s="9"/>
      <c r="V1829" s="9"/>
      <c r="W1829" s="28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</row>
    <row r="1830" spans="1:130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4"/>
      <c r="T1830" s="30"/>
      <c r="U1830" s="9"/>
      <c r="V1830" s="9"/>
      <c r="W1830" s="28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</row>
    <row r="1831" spans="1:130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4"/>
      <c r="T1831" s="30"/>
      <c r="U1831" s="9"/>
      <c r="V1831" s="9"/>
      <c r="W1831" s="28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</row>
    <row r="1832" spans="1:130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4"/>
      <c r="T1832" s="30"/>
      <c r="U1832" s="9"/>
      <c r="V1832" s="9"/>
      <c r="W1832" s="28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</row>
    <row r="1833" spans="1:130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4"/>
      <c r="T1833" s="30"/>
      <c r="U1833" s="9"/>
      <c r="V1833" s="9"/>
      <c r="W1833" s="28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</row>
    <row r="1834" spans="1:130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4"/>
      <c r="T1834" s="30"/>
      <c r="U1834" s="9"/>
      <c r="V1834" s="9"/>
      <c r="W1834" s="28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</row>
    <row r="1835" spans="1:130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4"/>
      <c r="T1835" s="30"/>
      <c r="U1835" s="9"/>
      <c r="V1835" s="9"/>
      <c r="W1835" s="28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</row>
    <row r="1836" spans="1:130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4"/>
      <c r="T1836" s="30"/>
      <c r="U1836" s="9"/>
      <c r="V1836" s="9"/>
      <c r="W1836" s="28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</row>
    <row r="1837" spans="1:130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4"/>
      <c r="T1837" s="30"/>
      <c r="U1837" s="9"/>
      <c r="V1837" s="9"/>
      <c r="W1837" s="28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</row>
    <row r="1838" spans="1:130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4"/>
      <c r="T1838" s="30"/>
      <c r="U1838" s="27"/>
      <c r="V1838" s="27"/>
      <c r="W1838" s="32"/>
      <c r="X1838" s="20"/>
      <c r="Y1838" s="23"/>
      <c r="Z1838" s="27"/>
      <c r="AA1838" s="20"/>
      <c r="AB1838" s="20"/>
      <c r="AC1838" s="20"/>
      <c r="AD1838" s="27"/>
      <c r="AE1838" s="21"/>
      <c r="AF1838" s="27"/>
      <c r="AG1838" s="23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</row>
    <row r="1839" spans="1:130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4"/>
      <c r="T1839" s="30"/>
      <c r="U1839" s="27"/>
      <c r="V1839" s="27"/>
      <c r="W1839" s="32"/>
      <c r="X1839" s="20"/>
      <c r="Y1839" s="23"/>
      <c r="Z1839" s="27"/>
      <c r="AA1839" s="20"/>
      <c r="AB1839" s="20"/>
      <c r="AC1839" s="20"/>
      <c r="AD1839" s="27"/>
      <c r="AE1839" s="21"/>
      <c r="AF1839" s="27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</row>
    <row r="1840" spans="1:130" x14ac:dyDescent="0.15">
      <c r="A1840" s="36"/>
      <c r="B1840" s="14"/>
      <c r="C1840" s="6"/>
      <c r="D1840" s="12"/>
      <c r="E1840" s="13"/>
      <c r="F1840" s="13"/>
      <c r="G1840" s="13"/>
      <c r="H1840" s="13"/>
      <c r="I1840" s="12"/>
      <c r="J1840" s="30"/>
      <c r="K1840" s="2"/>
      <c r="L1840" s="15"/>
      <c r="M1840" s="11"/>
      <c r="N1840" s="11"/>
      <c r="O1840" s="15"/>
      <c r="P1840" s="13"/>
      <c r="Q1840" s="19"/>
      <c r="R1840" s="13"/>
      <c r="S1840" s="4"/>
      <c r="T1840" s="30"/>
      <c r="U1840" s="9"/>
      <c r="V1840" s="9"/>
      <c r="W1840" s="28"/>
      <c r="X1840" s="3"/>
      <c r="Y1840" s="1"/>
      <c r="Z1840" s="9"/>
      <c r="AA1840" s="3"/>
      <c r="AB1840" s="3"/>
      <c r="AC1840" s="3"/>
      <c r="AD1840" s="9"/>
      <c r="AE1840" s="10"/>
      <c r="AF1840" s="9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</row>
    <row r="1841" spans="1:130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4"/>
      <c r="T1841" s="30"/>
      <c r="U1841" s="9"/>
      <c r="V1841" s="9"/>
      <c r="W1841" s="28"/>
      <c r="X1841" s="3"/>
      <c r="Y1841" s="1"/>
      <c r="Z1841" s="9"/>
      <c r="AA1841" s="3"/>
      <c r="AB1841" s="3"/>
      <c r="AC1841" s="3"/>
      <c r="AD1841" s="9"/>
      <c r="AE1841" s="10"/>
      <c r="AF1841" s="9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</row>
    <row r="1842" spans="1:130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4"/>
      <c r="T1842" s="30"/>
      <c r="U1842" s="9"/>
      <c r="V1842" s="9"/>
      <c r="W1842" s="28"/>
      <c r="X1842" s="3"/>
      <c r="Y1842" s="1"/>
      <c r="Z1842" s="9"/>
      <c r="AA1842" s="3"/>
      <c r="AB1842" s="3"/>
      <c r="AC1842" s="3"/>
      <c r="AD1842" s="9"/>
      <c r="AE1842" s="10"/>
      <c r="AF1842" s="9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</row>
    <row r="1843" spans="1:130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4"/>
      <c r="T1843" s="30"/>
      <c r="U1843" s="9"/>
      <c r="V1843" s="9"/>
      <c r="W1843" s="28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</row>
    <row r="1844" spans="1:130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4"/>
      <c r="T1844" s="30"/>
      <c r="U1844" s="9"/>
      <c r="V1844" s="9"/>
      <c r="W1844" s="28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</row>
    <row r="1845" spans="1:130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4"/>
      <c r="T1845" s="30"/>
      <c r="U1845" s="9"/>
      <c r="V1845" s="9"/>
      <c r="W1845" s="28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</row>
    <row r="1846" spans="1:130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4"/>
      <c r="T1846" s="30"/>
      <c r="U1846" s="9"/>
      <c r="V1846" s="9"/>
      <c r="W1846" s="28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</row>
    <row r="1847" spans="1:130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4"/>
      <c r="T1847" s="30"/>
      <c r="U1847" s="9"/>
      <c r="V1847" s="9"/>
      <c r="W1847" s="28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</row>
    <row r="1848" spans="1:130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4"/>
      <c r="T1848" s="30"/>
      <c r="U1848" s="9"/>
      <c r="V1848" s="9"/>
      <c r="W1848" s="28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</row>
    <row r="1849" spans="1:130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4"/>
      <c r="T1849" s="30"/>
      <c r="U1849" s="9"/>
      <c r="V1849" s="9"/>
      <c r="W1849" s="28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</row>
    <row r="1850" spans="1:130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4"/>
      <c r="T1850" s="30"/>
      <c r="U1850" s="9"/>
      <c r="V1850" s="9"/>
      <c r="W1850" s="28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</row>
    <row r="1851" spans="1:130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4"/>
      <c r="T1851" s="30"/>
      <c r="U1851" s="9"/>
      <c r="V1851" s="9"/>
      <c r="W1851" s="28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</row>
    <row r="1852" spans="1:130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4"/>
      <c r="T1852" s="30"/>
      <c r="U1852" s="9"/>
      <c r="V1852" s="9"/>
      <c r="W1852" s="28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</row>
    <row r="1853" spans="1:130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4"/>
      <c r="T1853" s="30"/>
      <c r="U1853" s="9"/>
      <c r="V1853" s="9"/>
      <c r="W1853" s="28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</row>
    <row r="1854" spans="1:130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4"/>
      <c r="T1854" s="30"/>
      <c r="U1854" s="9"/>
      <c r="V1854" s="9"/>
      <c r="W1854" s="28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</row>
    <row r="1855" spans="1:130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4"/>
      <c r="T1855" s="30"/>
      <c r="U1855" s="9"/>
      <c r="V1855" s="9"/>
      <c r="W1855" s="28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</row>
    <row r="1856" spans="1:130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4"/>
      <c r="T1856" s="30"/>
      <c r="U1856" s="9"/>
      <c r="V1856" s="9"/>
      <c r="W1856" s="28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</row>
    <row r="1857" spans="1:130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4"/>
      <c r="T1857" s="30"/>
      <c r="U1857" s="9"/>
      <c r="V1857" s="9"/>
      <c r="W1857" s="28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</row>
    <row r="1858" spans="1:130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4"/>
      <c r="T1858" s="30"/>
      <c r="U1858" s="9"/>
      <c r="V1858" s="9"/>
      <c r="W1858" s="28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</row>
    <row r="1859" spans="1:130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4"/>
      <c r="T1859" s="30"/>
      <c r="U1859" s="9"/>
      <c r="V1859" s="9"/>
      <c r="W1859" s="28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</row>
    <row r="1860" spans="1:130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4"/>
      <c r="T1860" s="30"/>
      <c r="U1860" s="9"/>
      <c r="V1860" s="9"/>
      <c r="W1860" s="28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</row>
    <row r="1861" spans="1:130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4"/>
      <c r="T1861" s="30"/>
      <c r="U1861" s="9"/>
      <c r="V1861" s="9"/>
      <c r="W1861" s="28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</row>
    <row r="1862" spans="1:130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4"/>
      <c r="T1862" s="30"/>
      <c r="U1862" s="9"/>
      <c r="V1862" s="9"/>
      <c r="W1862" s="28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</row>
    <row r="1863" spans="1:130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4"/>
      <c r="T1863" s="30"/>
      <c r="U1863" s="9"/>
      <c r="V1863" s="9"/>
      <c r="W1863" s="28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</row>
    <row r="1864" spans="1:130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4"/>
      <c r="T1864" s="30"/>
      <c r="U1864" s="9"/>
      <c r="V1864" s="9"/>
      <c r="W1864" s="28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</row>
    <row r="1865" spans="1:130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4"/>
      <c r="T1865" s="30"/>
      <c r="U1865" s="9"/>
      <c r="V1865" s="9"/>
      <c r="W1865" s="28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</row>
    <row r="1866" spans="1:130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4"/>
      <c r="T1866" s="30"/>
      <c r="U1866" s="9"/>
      <c r="V1866" s="9"/>
      <c r="W1866" s="28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</row>
    <row r="1867" spans="1:130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4"/>
      <c r="T1867" s="30"/>
      <c r="U1867" s="9"/>
      <c r="V1867" s="9"/>
      <c r="W1867" s="28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</row>
    <row r="1868" spans="1:130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4"/>
      <c r="T1868" s="30"/>
      <c r="U1868" s="9"/>
      <c r="V1868" s="9"/>
      <c r="W1868" s="28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</row>
    <row r="1869" spans="1:130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4"/>
      <c r="T1869" s="30"/>
      <c r="U1869" s="9"/>
      <c r="V1869" s="9"/>
      <c r="W1869" s="28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</row>
    <row r="1870" spans="1:130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4"/>
      <c r="T1870" s="30"/>
      <c r="U1870" s="9"/>
      <c r="V1870" s="9"/>
      <c r="W1870" s="28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</row>
    <row r="1871" spans="1:130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4"/>
      <c r="T1871" s="30"/>
      <c r="U1871" s="9"/>
      <c r="V1871" s="9"/>
      <c r="W1871" s="28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</row>
    <row r="1872" spans="1:130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4"/>
      <c r="T1872" s="30"/>
      <c r="U1872" s="9"/>
      <c r="V1872" s="9"/>
      <c r="W1872" s="28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</row>
    <row r="1873" spans="1:130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4"/>
      <c r="T1873" s="30"/>
      <c r="U1873" s="9"/>
      <c r="V1873" s="9"/>
      <c r="W1873" s="28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</row>
    <row r="1874" spans="1:130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4"/>
      <c r="T1874" s="30"/>
      <c r="U1874" s="9"/>
      <c r="V1874" s="9"/>
      <c r="W1874" s="28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</row>
    <row r="1875" spans="1:130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4"/>
      <c r="T1875" s="30"/>
      <c r="U1875" s="9"/>
      <c r="V1875" s="9"/>
      <c r="W1875" s="28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</row>
    <row r="1876" spans="1:130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4"/>
      <c r="T1876" s="30"/>
      <c r="U1876" s="9"/>
      <c r="V1876" s="9"/>
      <c r="W1876" s="28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</row>
    <row r="1877" spans="1:130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4"/>
      <c r="T1877" s="30"/>
      <c r="U1877" s="9"/>
      <c r="V1877" s="9"/>
      <c r="W1877" s="28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</row>
    <row r="1878" spans="1:130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4"/>
      <c r="T1878" s="30"/>
      <c r="U1878" s="9"/>
      <c r="V1878" s="9"/>
      <c r="W1878" s="28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</row>
    <row r="1879" spans="1:130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4"/>
      <c r="T1879" s="30"/>
      <c r="U1879" s="9"/>
      <c r="V1879" s="9"/>
      <c r="W1879" s="28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</row>
    <row r="1880" spans="1:130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4"/>
      <c r="T1880" s="30"/>
      <c r="U1880" s="9"/>
      <c r="V1880" s="9"/>
      <c r="W1880" s="28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</row>
    <row r="1881" spans="1:130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4"/>
      <c r="T1881" s="30"/>
      <c r="U1881" s="9"/>
      <c r="V1881" s="9"/>
      <c r="W1881" s="28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</row>
    <row r="1882" spans="1:130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4"/>
      <c r="T1882" s="30"/>
      <c r="U1882" s="9"/>
      <c r="V1882" s="9"/>
      <c r="W1882" s="28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</row>
    <row r="1883" spans="1:130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4"/>
      <c r="T1883" s="30"/>
      <c r="U1883" s="9"/>
      <c r="V1883" s="9"/>
      <c r="W1883" s="28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</row>
    <row r="1884" spans="1:130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4"/>
      <c r="T1884" s="30"/>
      <c r="U1884" s="9"/>
      <c r="V1884" s="9"/>
      <c r="W1884" s="28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</row>
    <row r="1885" spans="1:130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4"/>
      <c r="T1885" s="30"/>
      <c r="U1885" s="9"/>
      <c r="V1885" s="9"/>
      <c r="W1885" s="28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</row>
    <row r="1886" spans="1:130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4"/>
      <c r="T1886" s="30"/>
      <c r="U1886" s="9"/>
      <c r="V1886" s="9"/>
      <c r="W1886" s="28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</row>
    <row r="1887" spans="1:130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4"/>
      <c r="T1887" s="30"/>
      <c r="U1887" s="9"/>
      <c r="V1887" s="9"/>
      <c r="W1887" s="28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</row>
    <row r="1888" spans="1:130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4"/>
      <c r="T1888" s="30"/>
      <c r="U1888" s="9"/>
      <c r="V1888" s="9"/>
      <c r="W1888" s="28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</row>
    <row r="1889" spans="1:130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4"/>
      <c r="T1889" s="30"/>
      <c r="U1889" s="9"/>
      <c r="V1889" s="9"/>
      <c r="W1889" s="28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</row>
    <row r="1890" spans="1:130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4"/>
      <c r="T1890" s="30"/>
      <c r="U1890" s="9"/>
      <c r="V1890" s="9"/>
      <c r="W1890" s="28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</row>
    <row r="1891" spans="1:130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4"/>
      <c r="T1891" s="30"/>
      <c r="U1891" s="9"/>
      <c r="V1891" s="9"/>
      <c r="W1891" s="28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</row>
    <row r="1892" spans="1:130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4"/>
      <c r="T1892" s="30"/>
      <c r="U1892" s="9"/>
      <c r="V1892" s="9"/>
      <c r="W1892" s="28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</row>
    <row r="1893" spans="1:130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4"/>
      <c r="T1893" s="30"/>
      <c r="U1893" s="9"/>
      <c r="V1893" s="9"/>
      <c r="W1893" s="28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</row>
    <row r="1894" spans="1:130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4"/>
      <c r="T1894" s="30"/>
      <c r="U1894" s="9"/>
      <c r="V1894" s="9"/>
      <c r="W1894" s="28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</row>
    <row r="1895" spans="1:130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4"/>
      <c r="T1895" s="30"/>
      <c r="U1895" s="9"/>
      <c r="V1895" s="9"/>
      <c r="W1895" s="28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</row>
    <row r="1896" spans="1:130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4"/>
      <c r="T1896" s="30"/>
      <c r="U1896" s="9"/>
      <c r="V1896" s="9"/>
      <c r="W1896" s="28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</row>
    <row r="1897" spans="1:130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4"/>
      <c r="T1897" s="30"/>
      <c r="U1897" s="9"/>
      <c r="V1897" s="9"/>
      <c r="W1897" s="28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</row>
    <row r="1898" spans="1:130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4"/>
      <c r="T1898" s="30"/>
      <c r="U1898" s="9"/>
      <c r="V1898" s="9"/>
      <c r="W1898" s="28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</row>
    <row r="1899" spans="1:130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4"/>
      <c r="T1899" s="30"/>
      <c r="U1899" s="9"/>
      <c r="V1899" s="9"/>
      <c r="W1899" s="28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</row>
    <row r="1900" spans="1:130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4"/>
      <c r="T1900" s="30"/>
      <c r="U1900" s="9"/>
      <c r="V1900" s="9"/>
      <c r="W1900" s="28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</row>
    <row r="1901" spans="1:130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4"/>
      <c r="T1901" s="30"/>
      <c r="U1901" s="9"/>
      <c r="V1901" s="9"/>
      <c r="W1901" s="28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</row>
    <row r="1902" spans="1:130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4"/>
      <c r="T1902" s="30"/>
      <c r="U1902" s="9"/>
      <c r="V1902" s="9"/>
      <c r="W1902" s="28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</row>
    <row r="1903" spans="1:130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4"/>
      <c r="T1903" s="30"/>
      <c r="U1903" s="9"/>
      <c r="V1903" s="9"/>
      <c r="W1903" s="28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</row>
    <row r="1904" spans="1:130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4"/>
      <c r="T1904" s="30"/>
      <c r="U1904" s="9"/>
      <c r="V1904" s="9"/>
      <c r="W1904" s="28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</row>
    <row r="1905" spans="1:130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4"/>
      <c r="T1905" s="30"/>
      <c r="U1905" s="9"/>
      <c r="V1905" s="9"/>
      <c r="W1905" s="28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</row>
    <row r="1906" spans="1:130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4"/>
      <c r="T1906" s="30"/>
      <c r="U1906" s="9"/>
      <c r="V1906" s="9"/>
      <c r="W1906" s="28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</row>
    <row r="1907" spans="1:130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4"/>
      <c r="T1907" s="30"/>
      <c r="U1907" s="9"/>
      <c r="V1907" s="9"/>
      <c r="W1907" s="28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</row>
    <row r="1908" spans="1:130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4"/>
      <c r="T1908" s="30"/>
      <c r="U1908" s="9"/>
      <c r="V1908" s="9"/>
      <c r="W1908" s="28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</row>
    <row r="1909" spans="1:130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4"/>
      <c r="T1909" s="30"/>
      <c r="U1909" s="9"/>
      <c r="V1909" s="9"/>
      <c r="W1909" s="28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</row>
    <row r="1910" spans="1:130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4"/>
      <c r="T1910" s="30"/>
      <c r="U1910" s="9"/>
      <c r="V1910" s="9"/>
      <c r="W1910" s="28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</row>
    <row r="1911" spans="1:130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4"/>
      <c r="T1911" s="30"/>
      <c r="U1911" s="9"/>
      <c r="V1911" s="9"/>
      <c r="W1911" s="28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</row>
    <row r="1912" spans="1:130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4"/>
      <c r="T1912" s="30"/>
      <c r="U1912" s="9"/>
      <c r="V1912" s="9"/>
      <c r="W1912" s="28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</row>
    <row r="1913" spans="1:130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4"/>
      <c r="T1913" s="30"/>
      <c r="U1913" s="9"/>
      <c r="V1913" s="9"/>
      <c r="W1913" s="28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</row>
    <row r="1914" spans="1:130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4"/>
      <c r="T1914" s="30"/>
      <c r="U1914" s="9"/>
      <c r="V1914" s="9"/>
      <c r="W1914" s="28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</row>
    <row r="1915" spans="1:130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4"/>
      <c r="T1915" s="30"/>
      <c r="U1915" s="9"/>
      <c r="V1915" s="9"/>
      <c r="W1915" s="28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</row>
    <row r="1916" spans="1:130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4"/>
      <c r="T1916" s="30"/>
      <c r="U1916" s="9"/>
      <c r="V1916" s="9"/>
      <c r="W1916" s="28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</row>
    <row r="1917" spans="1:130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4"/>
      <c r="T1917" s="30"/>
      <c r="U1917" s="9"/>
      <c r="V1917" s="9"/>
      <c r="W1917" s="28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</row>
    <row r="1918" spans="1:130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4"/>
      <c r="T1918" s="30"/>
      <c r="U1918" s="9"/>
      <c r="V1918" s="9"/>
      <c r="W1918" s="28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</row>
    <row r="1919" spans="1:130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4"/>
      <c r="T1919" s="30"/>
      <c r="U1919" s="9"/>
      <c r="V1919" s="9"/>
      <c r="W1919" s="28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</row>
    <row r="1920" spans="1:130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4"/>
      <c r="T1920" s="30"/>
      <c r="U1920" s="9"/>
      <c r="V1920" s="9"/>
      <c r="W1920" s="28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</row>
    <row r="1921" spans="1:130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4"/>
      <c r="T1921" s="30"/>
      <c r="U1921" s="9"/>
      <c r="V1921" s="9"/>
      <c r="W1921" s="28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</row>
    <row r="1922" spans="1:130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4"/>
      <c r="T1922" s="30"/>
      <c r="U1922" s="9"/>
      <c r="V1922" s="9"/>
      <c r="W1922" s="28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</row>
    <row r="1923" spans="1:130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4"/>
      <c r="T1923" s="30"/>
      <c r="U1923" s="9"/>
      <c r="V1923" s="9"/>
      <c r="W1923" s="28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</row>
    <row r="1924" spans="1:130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4"/>
      <c r="T1924" s="30"/>
      <c r="U1924" s="9"/>
      <c r="V1924" s="9"/>
      <c r="W1924" s="28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</row>
    <row r="1925" spans="1:130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4"/>
      <c r="T1925" s="30"/>
      <c r="U1925" s="9"/>
      <c r="V1925" s="9"/>
      <c r="W1925" s="28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</row>
    <row r="1926" spans="1:130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4"/>
      <c r="T1926" s="30"/>
      <c r="U1926" s="9"/>
      <c r="V1926" s="9"/>
      <c r="W1926" s="28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</row>
    <row r="1927" spans="1:130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4"/>
      <c r="T1927" s="30"/>
      <c r="U1927" s="9"/>
      <c r="V1927" s="9"/>
      <c r="W1927" s="28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</row>
    <row r="1928" spans="1:130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4"/>
      <c r="T1928" s="30"/>
      <c r="U1928" s="9"/>
      <c r="V1928" s="9"/>
      <c r="W1928" s="28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</row>
    <row r="1929" spans="1:130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4"/>
      <c r="T1929" s="30"/>
      <c r="U1929" s="9"/>
      <c r="V1929" s="9"/>
      <c r="W1929" s="28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</row>
    <row r="1930" spans="1:130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4"/>
      <c r="T1930" s="30"/>
      <c r="U1930" s="9"/>
      <c r="V1930" s="9"/>
      <c r="W1930" s="28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</row>
    <row r="1931" spans="1:130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4"/>
      <c r="T1931" s="30"/>
      <c r="U1931" s="9"/>
      <c r="V1931" s="9"/>
      <c r="W1931" s="28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</row>
    <row r="1932" spans="1:130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4"/>
      <c r="T1932" s="30"/>
      <c r="U1932" s="9"/>
      <c r="V1932" s="9"/>
      <c r="W1932" s="28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</row>
    <row r="1933" spans="1:130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4"/>
      <c r="T1933" s="30"/>
      <c r="U1933" s="9"/>
      <c r="V1933" s="9"/>
      <c r="W1933" s="28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</row>
    <row r="1934" spans="1:130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4"/>
      <c r="T1934" s="30"/>
      <c r="U1934" s="9"/>
      <c r="V1934" s="9"/>
      <c r="W1934" s="28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</row>
    <row r="1935" spans="1:130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4"/>
      <c r="T1935" s="30"/>
      <c r="U1935" s="9"/>
      <c r="V1935" s="9"/>
      <c r="W1935" s="28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</row>
    <row r="1936" spans="1:130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4"/>
      <c r="T1936" s="30"/>
      <c r="U1936" s="9"/>
      <c r="V1936" s="9"/>
      <c r="W1936" s="28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</row>
    <row r="1937" spans="1:130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4"/>
      <c r="T1937" s="30"/>
      <c r="U1937" s="9"/>
      <c r="V1937" s="9"/>
      <c r="W1937" s="28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</row>
    <row r="1938" spans="1:130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4"/>
      <c r="T1938" s="30"/>
      <c r="U1938" s="9"/>
      <c r="V1938" s="9"/>
      <c r="W1938" s="28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</row>
    <row r="1939" spans="1:130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4"/>
      <c r="T1939" s="30"/>
      <c r="U1939" s="9"/>
      <c r="V1939" s="9"/>
      <c r="W1939" s="28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</row>
    <row r="1940" spans="1:130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4"/>
      <c r="T1940" s="30"/>
      <c r="U1940" s="9"/>
      <c r="V1940" s="9"/>
      <c r="W1940" s="28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</row>
    <row r="1941" spans="1:130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4"/>
      <c r="T1941" s="30"/>
      <c r="U1941" s="9"/>
      <c r="V1941" s="9"/>
      <c r="W1941" s="28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</row>
    <row r="1942" spans="1:130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4"/>
      <c r="T1942" s="30"/>
      <c r="U1942" s="9"/>
      <c r="V1942" s="9"/>
      <c r="W1942" s="28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</row>
    <row r="1943" spans="1:130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4"/>
      <c r="T1943" s="30"/>
      <c r="U1943" s="9"/>
      <c r="V1943" s="9"/>
      <c r="W1943" s="28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</row>
    <row r="1944" spans="1:130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4"/>
      <c r="T1944" s="30"/>
      <c r="U1944" s="9"/>
      <c r="V1944" s="9"/>
      <c r="W1944" s="28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</row>
    <row r="1945" spans="1:130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4"/>
      <c r="T1945" s="30"/>
      <c r="U1945" s="9"/>
      <c r="V1945" s="9"/>
      <c r="W1945" s="28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</row>
    <row r="1946" spans="1:130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4"/>
      <c r="T1946" s="30"/>
      <c r="U1946" s="9"/>
      <c r="V1946" s="9"/>
      <c r="W1946" s="28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</row>
    <row r="1947" spans="1:130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4"/>
      <c r="T1947" s="30"/>
      <c r="U1947" s="9"/>
      <c r="V1947" s="9"/>
      <c r="W1947" s="28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</row>
    <row r="1948" spans="1:130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4"/>
      <c r="T1948" s="30"/>
      <c r="U1948" s="9"/>
      <c r="V1948" s="9"/>
      <c r="W1948" s="28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</row>
    <row r="1949" spans="1:130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4"/>
      <c r="T1949" s="30"/>
      <c r="U1949" s="9"/>
      <c r="V1949" s="9"/>
      <c r="W1949" s="28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</row>
    <row r="1950" spans="1:130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4"/>
      <c r="T1950" s="30"/>
      <c r="U1950" s="9"/>
      <c r="V1950" s="9"/>
      <c r="W1950" s="28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</row>
    <row r="1951" spans="1:130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4"/>
      <c r="T1951" s="30"/>
      <c r="U1951" s="9"/>
      <c r="V1951" s="9"/>
      <c r="W1951" s="28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</row>
    <row r="1952" spans="1:130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4"/>
      <c r="T1952" s="30"/>
      <c r="U1952" s="9"/>
      <c r="V1952" s="9"/>
      <c r="W1952" s="28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</row>
    <row r="1953" spans="1:130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4"/>
      <c r="T1953" s="30"/>
      <c r="U1953" s="9"/>
      <c r="V1953" s="9"/>
      <c r="W1953" s="28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</row>
    <row r="1954" spans="1:130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4"/>
      <c r="T1954" s="30"/>
      <c r="U1954" s="9"/>
      <c r="V1954" s="9"/>
      <c r="W1954" s="28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</row>
    <row r="1955" spans="1:130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4"/>
      <c r="T1955" s="30"/>
      <c r="U1955" s="9"/>
      <c r="V1955" s="9"/>
      <c r="W1955" s="28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</row>
    <row r="1956" spans="1:130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4"/>
      <c r="T1956" s="30"/>
      <c r="U1956" s="9"/>
      <c r="V1956" s="9"/>
      <c r="W1956" s="28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</row>
    <row r="1957" spans="1:130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4"/>
      <c r="T1957" s="30"/>
      <c r="U1957" s="9"/>
      <c r="V1957" s="9"/>
      <c r="W1957" s="28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</row>
    <row r="1958" spans="1:130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4"/>
      <c r="T1958" s="30"/>
      <c r="U1958" s="9"/>
      <c r="V1958" s="9"/>
      <c r="W1958" s="28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</row>
    <row r="1959" spans="1:130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4"/>
      <c r="T1959" s="30"/>
      <c r="U1959" s="9"/>
      <c r="V1959" s="9"/>
      <c r="W1959" s="28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</row>
    <row r="1960" spans="1:130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4"/>
      <c r="T1960" s="30"/>
      <c r="U1960" s="9"/>
      <c r="V1960" s="9"/>
      <c r="W1960" s="28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</row>
    <row r="1961" spans="1:130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4"/>
      <c r="T1961" s="30"/>
      <c r="U1961" s="9"/>
      <c r="V1961" s="9"/>
      <c r="W1961" s="28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</row>
    <row r="1962" spans="1:130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4"/>
      <c r="T1962" s="30"/>
      <c r="U1962" s="9"/>
      <c r="V1962" s="9"/>
      <c r="W1962" s="28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</row>
    <row r="1963" spans="1:130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4"/>
      <c r="T1963" s="30"/>
      <c r="U1963" s="9"/>
      <c r="V1963" s="9"/>
      <c r="W1963" s="28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</row>
    <row r="1964" spans="1:130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4"/>
      <c r="T1964" s="30"/>
      <c r="U1964" s="9"/>
      <c r="V1964" s="9"/>
      <c r="W1964" s="28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</row>
    <row r="1965" spans="1:130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4"/>
      <c r="T1965" s="30"/>
      <c r="U1965" s="9"/>
      <c r="V1965" s="9"/>
      <c r="W1965" s="28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</row>
    <row r="1966" spans="1:130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4"/>
      <c r="T1966" s="30"/>
      <c r="U1966" s="9"/>
      <c r="V1966" s="9"/>
      <c r="W1966" s="28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</row>
    <row r="1967" spans="1:130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4"/>
      <c r="T1967" s="30"/>
      <c r="U1967" s="9"/>
      <c r="V1967" s="9"/>
      <c r="W1967" s="28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</row>
    <row r="1968" spans="1:130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4"/>
      <c r="T1968" s="30"/>
      <c r="U1968" s="9"/>
      <c r="V1968" s="9"/>
      <c r="W1968" s="28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</row>
    <row r="1969" spans="1:130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4"/>
      <c r="T1969" s="30"/>
      <c r="U1969" s="9"/>
      <c r="V1969" s="9"/>
      <c r="W1969" s="28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</row>
    <row r="1970" spans="1:130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4"/>
      <c r="T1970" s="30"/>
      <c r="U1970" s="9"/>
      <c r="V1970" s="9"/>
      <c r="W1970" s="28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</row>
    <row r="1971" spans="1:130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4"/>
      <c r="T1971" s="30"/>
      <c r="U1971" s="9"/>
      <c r="V1971" s="9"/>
      <c r="W1971" s="28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</row>
    <row r="1972" spans="1:130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4"/>
      <c r="T1972" s="30"/>
      <c r="U1972" s="9"/>
      <c r="V1972" s="9"/>
      <c r="W1972" s="28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</row>
    <row r="1973" spans="1:130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4"/>
      <c r="T1973" s="30"/>
      <c r="U1973" s="9"/>
      <c r="V1973" s="9"/>
      <c r="W1973" s="28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</row>
    <row r="1974" spans="1:130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4"/>
      <c r="T1974" s="30"/>
      <c r="U1974" s="9"/>
      <c r="V1974" s="9"/>
      <c r="W1974" s="28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</row>
    <row r="1975" spans="1:130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4"/>
      <c r="T1975" s="30"/>
      <c r="U1975" s="9"/>
      <c r="V1975" s="9"/>
      <c r="W1975" s="28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</row>
    <row r="1976" spans="1:130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4"/>
      <c r="T1976" s="30"/>
      <c r="U1976" s="9"/>
      <c r="V1976" s="9"/>
      <c r="W1976" s="28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</row>
    <row r="1977" spans="1:130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4"/>
      <c r="T1977" s="30"/>
      <c r="U1977" s="9"/>
      <c r="V1977" s="9"/>
      <c r="W1977" s="28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</row>
    <row r="1978" spans="1:130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4"/>
      <c r="T1978" s="30"/>
      <c r="U1978" s="9"/>
      <c r="V1978" s="9"/>
      <c r="W1978" s="28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</row>
    <row r="1979" spans="1:130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4"/>
      <c r="T1979" s="30"/>
      <c r="U1979" s="9"/>
      <c r="V1979" s="9"/>
      <c r="W1979" s="28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</row>
    <row r="1980" spans="1:130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4"/>
      <c r="T1980" s="30"/>
      <c r="U1980" s="9"/>
      <c r="V1980" s="9"/>
      <c r="W1980" s="28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</row>
    <row r="1981" spans="1:130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4"/>
      <c r="T1981" s="30"/>
      <c r="U1981" s="9"/>
      <c r="V1981" s="9"/>
      <c r="W1981" s="28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</row>
    <row r="1982" spans="1:130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4"/>
      <c r="T1982" s="30"/>
      <c r="U1982" s="9"/>
      <c r="V1982" s="9"/>
      <c r="W1982" s="28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</row>
    <row r="1983" spans="1:130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4"/>
      <c r="T1983" s="30"/>
      <c r="U1983" s="9"/>
      <c r="V1983" s="9"/>
      <c r="W1983" s="28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</row>
    <row r="1984" spans="1:130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4"/>
      <c r="T1984" s="30"/>
      <c r="U1984" s="9"/>
      <c r="V1984" s="9"/>
      <c r="W1984" s="28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</row>
    <row r="1985" spans="1:130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4"/>
      <c r="T1985" s="30"/>
      <c r="U1985" s="9"/>
      <c r="V1985" s="9"/>
      <c r="W1985" s="28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</row>
    <row r="1986" spans="1:130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4"/>
      <c r="T1986" s="30"/>
      <c r="U1986" s="9"/>
      <c r="V1986" s="9"/>
      <c r="W1986" s="28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</row>
    <row r="1987" spans="1:130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4"/>
      <c r="T1987" s="30"/>
      <c r="U1987" s="9"/>
      <c r="V1987" s="9"/>
      <c r="W1987" s="28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</row>
    <row r="1988" spans="1:130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4"/>
      <c r="T1988" s="30"/>
      <c r="U1988" s="9"/>
      <c r="V1988" s="9"/>
      <c r="W1988" s="28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</row>
    <row r="1989" spans="1:130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4"/>
      <c r="T1989" s="30"/>
      <c r="U1989" s="9"/>
      <c r="V1989" s="9"/>
      <c r="W1989" s="28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</row>
    <row r="1990" spans="1:130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4"/>
      <c r="T1990" s="30"/>
      <c r="U1990" s="9"/>
      <c r="V1990" s="9"/>
      <c r="W1990" s="28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</row>
    <row r="1991" spans="1:130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4"/>
      <c r="T1991" s="30"/>
      <c r="U1991" s="9"/>
      <c r="V1991" s="9"/>
      <c r="W1991" s="28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</row>
    <row r="1992" spans="1:130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4"/>
      <c r="T1992" s="30"/>
      <c r="U1992" s="9"/>
      <c r="V1992" s="9"/>
      <c r="W1992" s="28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</row>
    <row r="1993" spans="1:130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4"/>
      <c r="T1993" s="30"/>
      <c r="U1993" s="9"/>
      <c r="V1993" s="9"/>
      <c r="W1993" s="28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</row>
    <row r="1994" spans="1:130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4"/>
      <c r="T1994" s="30"/>
      <c r="U1994" s="9"/>
      <c r="V1994" s="9"/>
      <c r="W1994" s="28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</row>
    <row r="1995" spans="1:130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4"/>
      <c r="T1995" s="30"/>
      <c r="U1995" s="9"/>
      <c r="V1995" s="9"/>
      <c r="W1995" s="28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</row>
    <row r="1996" spans="1:130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4"/>
      <c r="T1996" s="30"/>
      <c r="U1996" s="9"/>
      <c r="V1996" s="9"/>
      <c r="W1996" s="28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</row>
    <row r="1997" spans="1:130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4"/>
      <c r="T1997" s="30"/>
      <c r="U1997" s="9"/>
      <c r="V1997" s="9"/>
      <c r="W1997" s="28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</row>
    <row r="1998" spans="1:130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4"/>
      <c r="T1998" s="30"/>
      <c r="U1998" s="9"/>
      <c r="V1998" s="9"/>
      <c r="W1998" s="28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</row>
    <row r="1999" spans="1:130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4"/>
      <c r="T1999" s="30"/>
      <c r="U1999" s="9"/>
      <c r="V1999" s="9"/>
      <c r="W1999" s="28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</row>
    <row r="2000" spans="1:130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4"/>
      <c r="T2000" s="30"/>
      <c r="U2000" s="9"/>
      <c r="V2000" s="9"/>
      <c r="W2000" s="28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</row>
    <row r="2001" spans="1:130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4"/>
      <c r="T2001" s="30"/>
      <c r="U2001" s="9"/>
      <c r="V2001" s="9"/>
      <c r="W2001" s="28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</row>
    <row r="2002" spans="1:130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4"/>
      <c r="T2002" s="30"/>
      <c r="U2002" s="9"/>
      <c r="V2002" s="9"/>
      <c r="W2002" s="28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</row>
    <row r="2003" spans="1:130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4"/>
      <c r="T2003" s="30"/>
      <c r="U2003" s="9"/>
      <c r="V2003" s="9"/>
      <c r="W2003" s="28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</row>
    <row r="2004" spans="1:130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4"/>
      <c r="T2004" s="30"/>
      <c r="U2004" s="9"/>
      <c r="V2004" s="9"/>
      <c r="W2004" s="28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</row>
    <row r="2005" spans="1:130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4"/>
      <c r="T2005" s="30"/>
      <c r="U2005" s="9"/>
      <c r="V2005" s="9"/>
      <c r="W2005" s="28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</row>
    <row r="2006" spans="1:130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4"/>
      <c r="T2006" s="30"/>
      <c r="U2006" s="9"/>
      <c r="V2006" s="9"/>
      <c r="W2006" s="28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</row>
    <row r="2007" spans="1:130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4"/>
      <c r="T2007" s="30"/>
      <c r="U2007" s="9"/>
      <c r="V2007" s="9"/>
      <c r="W2007" s="28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</row>
    <row r="2008" spans="1:130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4"/>
      <c r="T2008" s="30"/>
      <c r="U2008" s="9"/>
      <c r="V2008" s="9"/>
      <c r="W2008" s="28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</row>
    <row r="2009" spans="1:130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4"/>
      <c r="T2009" s="30"/>
      <c r="U2009" s="9"/>
      <c r="V2009" s="9"/>
      <c r="W2009" s="28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</row>
    <row r="2010" spans="1:130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4"/>
      <c r="T2010" s="30"/>
      <c r="U2010" s="9"/>
      <c r="V2010" s="9"/>
      <c r="W2010" s="28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</row>
    <row r="2011" spans="1:130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4"/>
      <c r="T2011" s="30"/>
      <c r="U2011" s="9"/>
      <c r="V2011" s="9"/>
      <c r="W2011" s="28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</row>
    <row r="2012" spans="1:130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4"/>
      <c r="T2012" s="30"/>
      <c r="U2012" s="9"/>
      <c r="V2012" s="9"/>
      <c r="W2012" s="28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</row>
    <row r="2013" spans="1:130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4"/>
      <c r="T2013" s="30"/>
      <c r="U2013" s="9"/>
      <c r="V2013" s="9"/>
      <c r="W2013" s="28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</row>
    <row r="2014" spans="1:130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4"/>
      <c r="T2014" s="30"/>
      <c r="U2014" s="9"/>
      <c r="V2014" s="9"/>
      <c r="W2014" s="28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</row>
    <row r="2015" spans="1:130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4"/>
      <c r="T2015" s="30"/>
      <c r="U2015" s="9"/>
      <c r="V2015" s="9"/>
      <c r="W2015" s="28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</row>
    <row r="2016" spans="1:130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4"/>
      <c r="T2016" s="30"/>
      <c r="U2016" s="9"/>
      <c r="V2016" s="9"/>
      <c r="W2016" s="28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</row>
    <row r="2017" spans="1:130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4"/>
      <c r="T2017" s="30"/>
      <c r="U2017" s="9"/>
      <c r="V2017" s="9"/>
      <c r="W2017" s="28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</row>
    <row r="2018" spans="1:130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4"/>
      <c r="T2018" s="30"/>
      <c r="U2018" s="9"/>
      <c r="V2018" s="9"/>
      <c r="W2018" s="28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</row>
    <row r="2019" spans="1:130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4"/>
      <c r="T2019" s="30"/>
      <c r="U2019" s="9"/>
      <c r="V2019" s="9"/>
      <c r="W2019" s="28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</row>
    <row r="2020" spans="1:130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4"/>
      <c r="T2020" s="30"/>
      <c r="U2020" s="9"/>
      <c r="V2020" s="9"/>
      <c r="W2020" s="28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</row>
    <row r="2021" spans="1:130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4"/>
      <c r="T2021" s="30"/>
      <c r="U2021" s="27"/>
      <c r="V2021" s="27"/>
      <c r="W2021" s="32"/>
      <c r="X2021" s="20"/>
      <c r="Y2021" s="23"/>
      <c r="Z2021" s="27"/>
      <c r="AA2021" s="20"/>
      <c r="AB2021" s="20"/>
      <c r="AC2021" s="20"/>
      <c r="AD2021" s="27"/>
      <c r="AE2021" s="21"/>
      <c r="AF2021" s="27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</row>
    <row r="2022" spans="1:130" x14ac:dyDescent="0.15">
      <c r="A2022" s="36"/>
      <c r="B2022" s="14"/>
      <c r="C2022" s="6"/>
      <c r="D2022" s="12"/>
      <c r="E2022" s="13"/>
      <c r="F2022" s="13"/>
      <c r="G2022" s="13"/>
      <c r="H2022" s="13"/>
      <c r="I2022" s="13"/>
      <c r="J2022" s="30"/>
      <c r="K2022" s="2"/>
      <c r="L2022" s="15"/>
      <c r="M2022" s="11"/>
      <c r="N2022" s="11"/>
      <c r="O2022" s="15"/>
      <c r="P2022" s="13"/>
      <c r="Q2022" s="19"/>
      <c r="R2022" s="13"/>
      <c r="S2022" s="4"/>
      <c r="T2022" s="30"/>
      <c r="U2022" s="27"/>
      <c r="V2022" s="27"/>
      <c r="W2022" s="32"/>
      <c r="X2022" s="20"/>
      <c r="Y2022" s="23"/>
      <c r="Z2022" s="27"/>
      <c r="AA2022" s="20"/>
      <c r="AB2022" s="20"/>
      <c r="AC2022" s="20"/>
      <c r="AD2022" s="27"/>
      <c r="AE2022" s="21"/>
      <c r="AF2022" s="27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</row>
    <row r="2023" spans="1:130" x14ac:dyDescent="0.15">
      <c r="A2023" s="36"/>
      <c r="B2023" s="14"/>
      <c r="C2023" s="6"/>
      <c r="D2023" s="12"/>
      <c r="E2023" s="13"/>
      <c r="F2023" s="13"/>
      <c r="G2023" s="13"/>
      <c r="H2023" s="13"/>
      <c r="I2023" s="12"/>
      <c r="J2023" s="30"/>
      <c r="K2023" s="2"/>
      <c r="L2023" s="15"/>
      <c r="M2023" s="11"/>
      <c r="N2023" s="11"/>
      <c r="O2023" s="15"/>
      <c r="P2023" s="13"/>
      <c r="Q2023" s="19"/>
      <c r="R2023" s="13"/>
      <c r="S2023" s="4"/>
      <c r="T2023" s="30"/>
      <c r="U2023" s="9"/>
      <c r="V2023" s="9"/>
      <c r="W2023" s="28"/>
      <c r="X2023" s="3"/>
      <c r="Y2023" s="1"/>
      <c r="Z2023" s="9"/>
      <c r="AA2023" s="3"/>
      <c r="AB2023" s="3"/>
      <c r="AC2023" s="3"/>
      <c r="AD2023" s="9"/>
      <c r="AE2023" s="10"/>
      <c r="AF2023" s="9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</row>
    <row r="2024" spans="1:130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4"/>
      <c r="T2024" s="30"/>
      <c r="U2024" s="9"/>
      <c r="V2024" s="9"/>
      <c r="W2024" s="28"/>
      <c r="X2024" s="3"/>
      <c r="Y2024" s="1"/>
      <c r="Z2024" s="9"/>
      <c r="AA2024" s="3"/>
      <c r="AB2024" s="3"/>
      <c r="AC2024" s="3"/>
      <c r="AD2024" s="9"/>
      <c r="AE2024" s="10"/>
      <c r="AF2024" s="9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</row>
    <row r="2025" spans="1:130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4"/>
      <c r="T2025" s="30"/>
      <c r="U2025" s="9"/>
      <c r="V2025" s="9"/>
      <c r="W2025" s="28"/>
      <c r="X2025" s="3"/>
      <c r="Y2025" s="1"/>
      <c r="Z2025" s="9"/>
      <c r="AA2025" s="3"/>
      <c r="AB2025" s="3"/>
      <c r="AC2025" s="3"/>
      <c r="AD2025" s="9"/>
      <c r="AE2025" s="10"/>
      <c r="AF2025" s="9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</row>
    <row r="2026" spans="1:130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4"/>
      <c r="T2026" s="30"/>
      <c r="U2026" s="9"/>
      <c r="V2026" s="9"/>
      <c r="W2026" s="28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</row>
    <row r="2027" spans="1:130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4"/>
      <c r="T2027" s="30"/>
      <c r="U2027" s="9"/>
      <c r="V2027" s="9"/>
      <c r="W2027" s="28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</row>
    <row r="2028" spans="1:130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4"/>
      <c r="T2028" s="30"/>
      <c r="U2028" s="9"/>
      <c r="V2028" s="9"/>
      <c r="W2028" s="28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</row>
    <row r="2029" spans="1:130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4"/>
      <c r="T2029" s="30"/>
      <c r="U2029" s="9"/>
      <c r="V2029" s="9"/>
      <c r="W2029" s="28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</row>
    <row r="2030" spans="1:130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4"/>
      <c r="T2030" s="30"/>
      <c r="U2030" s="9"/>
      <c r="V2030" s="9"/>
      <c r="W2030" s="28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</row>
    <row r="2031" spans="1:130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4"/>
      <c r="T2031" s="30"/>
      <c r="U2031" s="9"/>
      <c r="V2031" s="9"/>
      <c r="W2031" s="28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</row>
    <row r="2032" spans="1:130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4"/>
      <c r="T2032" s="30"/>
      <c r="U2032" s="9"/>
      <c r="V2032" s="9"/>
      <c r="W2032" s="28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</row>
    <row r="2033" spans="1:130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4"/>
      <c r="T2033" s="30"/>
      <c r="U2033" s="9"/>
      <c r="V2033" s="9"/>
      <c r="W2033" s="28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</row>
    <row r="2034" spans="1:130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4"/>
      <c r="T2034" s="30"/>
      <c r="U2034" s="9"/>
      <c r="V2034" s="9"/>
      <c r="W2034" s="28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</row>
    <row r="2035" spans="1:130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4"/>
      <c r="T2035" s="30"/>
      <c r="U2035" s="9"/>
      <c r="V2035" s="9"/>
      <c r="W2035" s="28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</row>
    <row r="2036" spans="1:130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4"/>
      <c r="T2036" s="30"/>
      <c r="U2036" s="9"/>
      <c r="V2036" s="9"/>
      <c r="W2036" s="28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</row>
    <row r="2037" spans="1:130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4"/>
      <c r="T2037" s="30"/>
      <c r="U2037" s="9"/>
      <c r="V2037" s="9"/>
      <c r="W2037" s="28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</row>
    <row r="2038" spans="1:130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4"/>
      <c r="T2038" s="30"/>
      <c r="U2038" s="9"/>
      <c r="V2038" s="9"/>
      <c r="W2038" s="28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</row>
    <row r="2039" spans="1:130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4"/>
      <c r="T2039" s="30"/>
      <c r="U2039" s="9"/>
      <c r="V2039" s="9"/>
      <c r="W2039" s="28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</row>
    <row r="2040" spans="1:130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4"/>
      <c r="T2040" s="30"/>
      <c r="U2040" s="9"/>
      <c r="V2040" s="9"/>
      <c r="W2040" s="28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</row>
    <row r="2041" spans="1:130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4"/>
      <c r="T2041" s="30"/>
      <c r="U2041" s="9"/>
      <c r="V2041" s="9"/>
      <c r="W2041" s="28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</row>
    <row r="2042" spans="1:130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4"/>
      <c r="T2042" s="30"/>
      <c r="U2042" s="9"/>
      <c r="V2042" s="9"/>
      <c r="W2042" s="28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</row>
    <row r="2043" spans="1:130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4"/>
      <c r="T2043" s="30"/>
      <c r="U2043" s="9"/>
      <c r="V2043" s="9"/>
      <c r="W2043" s="28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</row>
    <row r="2044" spans="1:130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4"/>
      <c r="T2044" s="30"/>
      <c r="U2044" s="9"/>
      <c r="V2044" s="9"/>
      <c r="W2044" s="28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</row>
    <row r="2045" spans="1:130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4"/>
      <c r="T2045" s="30"/>
      <c r="U2045" s="9"/>
      <c r="V2045" s="9"/>
      <c r="W2045" s="28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</row>
    <row r="2046" spans="1:130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4"/>
      <c r="T2046" s="30"/>
      <c r="U2046" s="9"/>
      <c r="V2046" s="9"/>
      <c r="W2046" s="28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</row>
    <row r="2047" spans="1:130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4"/>
      <c r="T2047" s="30"/>
      <c r="U2047" s="9"/>
      <c r="V2047" s="9"/>
      <c r="W2047" s="28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</row>
    <row r="2048" spans="1:130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4"/>
      <c r="T2048" s="30"/>
      <c r="U2048" s="9"/>
      <c r="V2048" s="9"/>
      <c r="W2048" s="28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</row>
    <row r="2049" spans="1:130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4"/>
      <c r="T2049" s="30"/>
      <c r="U2049" s="9"/>
      <c r="V2049" s="9"/>
      <c r="W2049" s="28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</row>
    <row r="2050" spans="1:130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4"/>
      <c r="T2050" s="30"/>
      <c r="U2050" s="9"/>
      <c r="V2050" s="9"/>
      <c r="W2050" s="28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</row>
    <row r="2051" spans="1:130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4"/>
      <c r="T2051" s="30"/>
      <c r="U2051" s="9"/>
      <c r="V2051" s="9"/>
      <c r="W2051" s="28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</row>
    <row r="2052" spans="1:130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4"/>
      <c r="T2052" s="30"/>
      <c r="U2052" s="9"/>
      <c r="V2052" s="9"/>
      <c r="W2052" s="28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</row>
    <row r="2053" spans="1:130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4"/>
      <c r="T2053" s="30"/>
      <c r="U2053" s="9"/>
      <c r="V2053" s="9"/>
      <c r="W2053" s="28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</row>
    <row r="2054" spans="1:130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4"/>
      <c r="T2054" s="30"/>
      <c r="U2054" s="9"/>
      <c r="V2054" s="9"/>
      <c r="W2054" s="28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</row>
    <row r="2055" spans="1:130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4"/>
      <c r="T2055" s="30"/>
      <c r="U2055" s="9"/>
      <c r="V2055" s="9"/>
      <c r="W2055" s="28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</row>
    <row r="2056" spans="1:130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4"/>
      <c r="T2056" s="30"/>
      <c r="U2056" s="9"/>
      <c r="V2056" s="9"/>
      <c r="W2056" s="28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</row>
    <row r="2057" spans="1:130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4"/>
      <c r="T2057" s="30"/>
      <c r="U2057" s="9"/>
      <c r="V2057" s="9"/>
      <c r="W2057" s="28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</row>
    <row r="2058" spans="1:130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4"/>
      <c r="T2058" s="30"/>
      <c r="U2058" s="9"/>
      <c r="V2058" s="9"/>
      <c r="W2058" s="28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</row>
    <row r="2059" spans="1:130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4"/>
      <c r="T2059" s="30"/>
      <c r="U2059" s="9"/>
      <c r="V2059" s="9"/>
      <c r="W2059" s="28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</row>
    <row r="2060" spans="1:130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4"/>
      <c r="T2060" s="30"/>
      <c r="U2060" s="9"/>
      <c r="V2060" s="9"/>
      <c r="W2060" s="28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</row>
    <row r="2061" spans="1:130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4"/>
      <c r="T2061" s="30"/>
      <c r="U2061" s="9"/>
      <c r="V2061" s="9"/>
      <c r="W2061" s="28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</row>
    <row r="2062" spans="1:130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4"/>
      <c r="T2062" s="30"/>
      <c r="U2062" s="9"/>
      <c r="V2062" s="9"/>
      <c r="W2062" s="28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</row>
    <row r="2063" spans="1:130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4"/>
      <c r="T2063" s="30"/>
      <c r="U2063" s="9"/>
      <c r="V2063" s="9"/>
      <c r="W2063" s="28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</row>
    <row r="2064" spans="1:130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4"/>
      <c r="T2064" s="30"/>
      <c r="U2064" s="9"/>
      <c r="V2064" s="9"/>
      <c r="W2064" s="28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</row>
    <row r="2065" spans="1:130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4"/>
      <c r="T2065" s="30"/>
      <c r="U2065" s="9"/>
      <c r="V2065" s="9"/>
      <c r="W2065" s="28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</row>
    <row r="2066" spans="1:130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4"/>
      <c r="T2066" s="30"/>
      <c r="U2066" s="9"/>
      <c r="V2066" s="9"/>
      <c r="W2066" s="28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</row>
    <row r="2067" spans="1:130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4"/>
      <c r="T2067" s="30"/>
      <c r="U2067" s="9"/>
      <c r="V2067" s="9"/>
      <c r="W2067" s="28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</row>
    <row r="2068" spans="1:130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4"/>
      <c r="T2068" s="30"/>
      <c r="U2068" s="9"/>
      <c r="V2068" s="9"/>
      <c r="W2068" s="28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</row>
    <row r="2069" spans="1:130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4"/>
      <c r="T2069" s="30"/>
      <c r="U2069" s="9"/>
      <c r="V2069" s="9"/>
      <c r="W2069" s="28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</row>
    <row r="2070" spans="1:130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4"/>
      <c r="T2070" s="30"/>
      <c r="U2070" s="9"/>
      <c r="V2070" s="9"/>
      <c r="W2070" s="28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</row>
    <row r="2071" spans="1:130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4"/>
      <c r="T2071" s="30"/>
      <c r="U2071" s="9"/>
      <c r="V2071" s="9"/>
      <c r="W2071" s="28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</row>
    <row r="2072" spans="1:130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4"/>
      <c r="T2072" s="30"/>
      <c r="U2072" s="9"/>
      <c r="V2072" s="9"/>
      <c r="W2072" s="28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</row>
    <row r="2073" spans="1:130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4"/>
      <c r="T2073" s="30"/>
      <c r="U2073" s="9"/>
      <c r="V2073" s="9"/>
      <c r="W2073" s="28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</row>
    <row r="2074" spans="1:130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4"/>
      <c r="T2074" s="30"/>
      <c r="U2074" s="9"/>
      <c r="V2074" s="9"/>
      <c r="W2074" s="28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</row>
    <row r="2075" spans="1:130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4"/>
      <c r="T2075" s="30"/>
      <c r="U2075" s="9"/>
      <c r="V2075" s="9"/>
      <c r="W2075" s="28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</row>
    <row r="2076" spans="1:130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4"/>
      <c r="T2076" s="30"/>
      <c r="U2076" s="9"/>
      <c r="V2076" s="9"/>
      <c r="W2076" s="28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</row>
    <row r="2077" spans="1:130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4"/>
      <c r="T2077" s="30"/>
      <c r="U2077" s="9"/>
      <c r="V2077" s="9"/>
      <c r="W2077" s="28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</row>
    <row r="2078" spans="1:130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4"/>
      <c r="T2078" s="30"/>
      <c r="U2078" s="9"/>
      <c r="V2078" s="9"/>
      <c r="W2078" s="28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</row>
    <row r="2079" spans="1:130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4"/>
      <c r="T2079" s="30"/>
      <c r="U2079" s="9"/>
      <c r="V2079" s="9"/>
      <c r="W2079" s="28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</row>
    <row r="2080" spans="1:130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4"/>
      <c r="T2080" s="30"/>
      <c r="U2080" s="9"/>
      <c r="V2080" s="9"/>
      <c r="W2080" s="28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</row>
    <row r="2081" spans="1:130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4"/>
      <c r="T2081" s="30"/>
      <c r="U2081" s="9"/>
      <c r="V2081" s="9"/>
      <c r="W2081" s="28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</row>
    <row r="2082" spans="1:130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4"/>
      <c r="T2082" s="30"/>
      <c r="U2082" s="9"/>
      <c r="V2082" s="9"/>
      <c r="W2082" s="28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</row>
    <row r="2083" spans="1:130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4"/>
      <c r="T2083" s="30"/>
      <c r="U2083" s="9"/>
      <c r="V2083" s="9"/>
      <c r="W2083" s="28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</row>
    <row r="2084" spans="1:130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4"/>
      <c r="T2084" s="30"/>
      <c r="U2084" s="9"/>
      <c r="V2084" s="9"/>
      <c r="W2084" s="28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</row>
    <row r="2085" spans="1:130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4"/>
      <c r="T2085" s="30"/>
      <c r="U2085" s="9"/>
      <c r="V2085" s="9"/>
      <c r="W2085" s="28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</row>
    <row r="2086" spans="1:130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4"/>
      <c r="T2086" s="30"/>
      <c r="U2086" s="9"/>
      <c r="V2086" s="9"/>
      <c r="W2086" s="28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</row>
    <row r="2087" spans="1:130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4"/>
      <c r="T2087" s="30"/>
      <c r="U2087" s="9"/>
      <c r="V2087" s="9"/>
      <c r="W2087" s="28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</row>
    <row r="2088" spans="1:130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4"/>
      <c r="T2088" s="30"/>
      <c r="U2088" s="9"/>
      <c r="V2088" s="9"/>
      <c r="W2088" s="28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</row>
    <row r="2089" spans="1:130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4"/>
      <c r="T2089" s="30"/>
      <c r="U2089" s="9"/>
      <c r="V2089" s="9"/>
      <c r="W2089" s="28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</row>
    <row r="2090" spans="1:130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4"/>
      <c r="T2090" s="30"/>
      <c r="U2090" s="9"/>
      <c r="V2090" s="9"/>
      <c r="W2090" s="28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</row>
    <row r="2091" spans="1:130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4"/>
      <c r="T2091" s="30"/>
      <c r="U2091" s="9"/>
      <c r="V2091" s="9"/>
      <c r="W2091" s="28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</row>
    <row r="2092" spans="1:130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4"/>
      <c r="T2092" s="30"/>
      <c r="U2092" s="9"/>
      <c r="V2092" s="9"/>
      <c r="W2092" s="28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</row>
    <row r="2093" spans="1:130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4"/>
      <c r="T2093" s="30"/>
      <c r="U2093" s="9"/>
      <c r="V2093" s="9"/>
      <c r="W2093" s="28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</row>
    <row r="2094" spans="1:130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4"/>
      <c r="T2094" s="30"/>
      <c r="U2094" s="9"/>
      <c r="V2094" s="9"/>
      <c r="W2094" s="28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</row>
    <row r="2095" spans="1:130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4"/>
      <c r="T2095" s="30"/>
      <c r="U2095" s="9"/>
      <c r="V2095" s="9"/>
      <c r="W2095" s="28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</row>
    <row r="2096" spans="1:130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4"/>
      <c r="T2096" s="30"/>
      <c r="U2096" s="9"/>
      <c r="V2096" s="9"/>
      <c r="W2096" s="28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</row>
    <row r="2097" spans="1:130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4"/>
      <c r="T2097" s="30"/>
      <c r="U2097" s="9"/>
      <c r="V2097" s="9"/>
      <c r="W2097" s="28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</row>
    <row r="2098" spans="1:130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4"/>
      <c r="T2098" s="30"/>
      <c r="U2098" s="9"/>
      <c r="V2098" s="9"/>
      <c r="W2098" s="28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</row>
    <row r="2099" spans="1:130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4"/>
      <c r="T2099" s="30"/>
      <c r="U2099" s="9"/>
      <c r="V2099" s="9"/>
      <c r="W2099" s="28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</row>
    <row r="2100" spans="1:130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4"/>
      <c r="T2100" s="30"/>
      <c r="U2100" s="9"/>
      <c r="V2100" s="9"/>
      <c r="W2100" s="28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</row>
    <row r="2101" spans="1:130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4"/>
      <c r="T2101" s="30"/>
      <c r="U2101" s="9"/>
      <c r="V2101" s="9"/>
      <c r="W2101" s="28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</row>
    <row r="2102" spans="1:130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4"/>
      <c r="T2102" s="30"/>
      <c r="U2102" s="9"/>
      <c r="V2102" s="9"/>
      <c r="W2102" s="28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</row>
    <row r="2103" spans="1:130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4"/>
      <c r="T2103" s="30"/>
      <c r="U2103" s="9"/>
      <c r="V2103" s="9"/>
      <c r="W2103" s="28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</row>
    <row r="2104" spans="1:130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4"/>
      <c r="T2104" s="30"/>
      <c r="U2104" s="9"/>
      <c r="V2104" s="9"/>
      <c r="W2104" s="28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</row>
    <row r="2105" spans="1:130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4"/>
      <c r="T2105" s="30"/>
      <c r="U2105" s="9"/>
      <c r="V2105" s="9"/>
      <c r="W2105" s="28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</row>
    <row r="2106" spans="1:130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4"/>
      <c r="T2106" s="30"/>
      <c r="U2106" s="9"/>
      <c r="V2106" s="9"/>
      <c r="W2106" s="28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</row>
    <row r="2107" spans="1:130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4"/>
      <c r="T2107" s="30"/>
      <c r="U2107" s="9"/>
      <c r="V2107" s="9"/>
      <c r="W2107" s="28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</row>
    <row r="2108" spans="1:130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4"/>
      <c r="T2108" s="30"/>
      <c r="U2108" s="9"/>
      <c r="V2108" s="9"/>
      <c r="W2108" s="28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</row>
    <row r="2109" spans="1:130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4"/>
      <c r="T2109" s="30"/>
      <c r="U2109" s="9"/>
      <c r="V2109" s="9"/>
      <c r="W2109" s="28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</row>
    <row r="2110" spans="1:130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4"/>
      <c r="T2110" s="30"/>
      <c r="U2110" s="9"/>
      <c r="V2110" s="9"/>
      <c r="W2110" s="28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</row>
    <row r="2111" spans="1:130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4"/>
      <c r="T2111" s="30"/>
      <c r="U2111" s="9"/>
      <c r="V2111" s="9"/>
      <c r="W2111" s="28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</row>
    <row r="2112" spans="1:130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4"/>
      <c r="T2112" s="30"/>
      <c r="U2112" s="9"/>
      <c r="V2112" s="9"/>
      <c r="W2112" s="28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</row>
    <row r="2113" spans="1:130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4"/>
      <c r="T2113" s="30"/>
      <c r="U2113" s="9"/>
      <c r="V2113" s="9"/>
      <c r="W2113" s="28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</row>
    <row r="2114" spans="1:130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4"/>
      <c r="T2114" s="30"/>
      <c r="U2114" s="9"/>
      <c r="V2114" s="9"/>
      <c r="W2114" s="28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</row>
    <row r="2115" spans="1:130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4"/>
      <c r="T2115" s="30"/>
      <c r="U2115" s="9"/>
      <c r="V2115" s="9"/>
      <c r="W2115" s="28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</row>
    <row r="2116" spans="1:130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4"/>
      <c r="T2116" s="30"/>
      <c r="U2116" s="9"/>
      <c r="V2116" s="9"/>
      <c r="W2116" s="28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</row>
    <row r="2117" spans="1:130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4"/>
      <c r="T2117" s="30"/>
      <c r="U2117" s="9"/>
      <c r="V2117" s="9"/>
      <c r="W2117" s="28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</row>
    <row r="2118" spans="1:130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4"/>
      <c r="T2118" s="30"/>
      <c r="U2118" s="9"/>
      <c r="V2118" s="9"/>
      <c r="W2118" s="28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</row>
    <row r="2119" spans="1:130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4"/>
      <c r="T2119" s="30"/>
      <c r="U2119" s="9"/>
      <c r="V2119" s="9"/>
      <c r="W2119" s="28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</row>
    <row r="2120" spans="1:130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4"/>
      <c r="T2120" s="30"/>
      <c r="U2120" s="9"/>
      <c r="V2120" s="9"/>
      <c r="W2120" s="28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</row>
    <row r="2121" spans="1:130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4"/>
      <c r="T2121" s="30"/>
      <c r="U2121" s="9"/>
      <c r="V2121" s="9"/>
      <c r="W2121" s="28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</row>
    <row r="2122" spans="1:130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4"/>
      <c r="T2122" s="30"/>
      <c r="U2122" s="9"/>
      <c r="V2122" s="9"/>
      <c r="W2122" s="28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</row>
    <row r="2123" spans="1:130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4"/>
      <c r="T2123" s="30"/>
      <c r="U2123" s="9"/>
      <c r="V2123" s="9"/>
      <c r="W2123" s="28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</row>
    <row r="2124" spans="1:130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4"/>
      <c r="T2124" s="30"/>
      <c r="U2124" s="9"/>
      <c r="V2124" s="9"/>
      <c r="W2124" s="28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</row>
    <row r="2125" spans="1:130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4"/>
      <c r="T2125" s="30"/>
      <c r="U2125" s="9"/>
      <c r="V2125" s="9"/>
      <c r="W2125" s="28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</row>
    <row r="2126" spans="1:130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4"/>
      <c r="T2126" s="30"/>
      <c r="U2126" s="9"/>
      <c r="V2126" s="9"/>
      <c r="W2126" s="28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</row>
    <row r="2127" spans="1:130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4"/>
      <c r="T2127" s="30"/>
      <c r="U2127" s="9"/>
      <c r="V2127" s="9"/>
      <c r="W2127" s="28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</row>
    <row r="2128" spans="1:130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4"/>
      <c r="T2128" s="30"/>
      <c r="U2128" s="9"/>
      <c r="V2128" s="9"/>
      <c r="W2128" s="28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</row>
    <row r="2129" spans="1:130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4"/>
      <c r="T2129" s="30"/>
      <c r="U2129" s="9"/>
      <c r="V2129" s="9"/>
      <c r="W2129" s="28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</row>
    <row r="2130" spans="1:130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4"/>
      <c r="T2130" s="30"/>
      <c r="U2130" s="9"/>
      <c r="V2130" s="9"/>
      <c r="W2130" s="28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</row>
    <row r="2131" spans="1:130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4"/>
      <c r="T2131" s="30"/>
      <c r="U2131" s="9"/>
      <c r="V2131" s="9"/>
      <c r="W2131" s="28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</row>
    <row r="2132" spans="1:130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4"/>
      <c r="T2132" s="30"/>
      <c r="U2132" s="9"/>
      <c r="V2132" s="9"/>
      <c r="W2132" s="28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</row>
    <row r="2133" spans="1:130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4"/>
      <c r="T2133" s="30"/>
      <c r="U2133" s="9"/>
      <c r="V2133" s="9"/>
      <c r="W2133" s="28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</row>
    <row r="2134" spans="1:130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4"/>
      <c r="T2134" s="30"/>
      <c r="U2134" s="9"/>
      <c r="V2134" s="9"/>
      <c r="W2134" s="28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</row>
    <row r="2135" spans="1:130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4"/>
      <c r="T2135" s="30"/>
      <c r="U2135" s="9"/>
      <c r="V2135" s="9"/>
      <c r="W2135" s="28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</row>
    <row r="2136" spans="1:130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4"/>
      <c r="T2136" s="30"/>
      <c r="U2136" s="9"/>
      <c r="V2136" s="9"/>
      <c r="W2136" s="28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</row>
    <row r="2137" spans="1:130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4"/>
      <c r="T2137" s="30"/>
      <c r="U2137" s="9"/>
      <c r="V2137" s="9"/>
      <c r="W2137" s="28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</row>
    <row r="2138" spans="1:130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4"/>
      <c r="T2138" s="30"/>
      <c r="U2138" s="9"/>
      <c r="V2138" s="9"/>
      <c r="W2138" s="28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</row>
    <row r="2139" spans="1:130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4"/>
      <c r="T2139" s="30"/>
      <c r="U2139" s="9"/>
      <c r="V2139" s="9"/>
      <c r="W2139" s="28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</row>
    <row r="2140" spans="1:130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4"/>
      <c r="T2140" s="30"/>
      <c r="U2140" s="9"/>
      <c r="V2140" s="9"/>
      <c r="W2140" s="28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</row>
    <row r="2141" spans="1:130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4"/>
      <c r="T2141" s="30"/>
      <c r="U2141" s="9"/>
      <c r="V2141" s="9"/>
      <c r="W2141" s="28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</row>
    <row r="2142" spans="1:130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4"/>
      <c r="T2142" s="30"/>
      <c r="U2142" s="9"/>
      <c r="V2142" s="9"/>
      <c r="W2142" s="28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</row>
    <row r="2143" spans="1:130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4"/>
      <c r="T2143" s="30"/>
      <c r="U2143" s="9"/>
      <c r="V2143" s="9"/>
      <c r="W2143" s="28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</row>
    <row r="2144" spans="1:130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4"/>
      <c r="T2144" s="30"/>
      <c r="U2144" s="9"/>
      <c r="V2144" s="9"/>
      <c r="W2144" s="28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</row>
    <row r="2145" spans="1:130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4"/>
      <c r="T2145" s="30"/>
      <c r="U2145" s="9"/>
      <c r="V2145" s="9"/>
      <c r="W2145" s="28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</row>
    <row r="2146" spans="1:130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4"/>
      <c r="T2146" s="30"/>
      <c r="U2146" s="9"/>
      <c r="V2146" s="9"/>
      <c r="W2146" s="28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</row>
    <row r="2147" spans="1:130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4"/>
      <c r="T2147" s="30"/>
      <c r="U2147" s="9"/>
      <c r="V2147" s="9"/>
      <c r="W2147" s="28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</row>
    <row r="2148" spans="1:130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4"/>
      <c r="T2148" s="30"/>
      <c r="U2148" s="9"/>
      <c r="V2148" s="9"/>
      <c r="W2148" s="28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</row>
    <row r="2149" spans="1:130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4"/>
      <c r="T2149" s="30"/>
      <c r="U2149" s="9"/>
      <c r="V2149" s="9"/>
      <c r="W2149" s="28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</row>
    <row r="2150" spans="1:130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4"/>
      <c r="T2150" s="30"/>
      <c r="U2150" s="9"/>
      <c r="V2150" s="9"/>
      <c r="W2150" s="28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</row>
    <row r="2151" spans="1:130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4"/>
      <c r="T2151" s="30"/>
      <c r="U2151" s="9"/>
      <c r="V2151" s="9"/>
      <c r="W2151" s="28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</row>
    <row r="2152" spans="1:130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4"/>
      <c r="T2152" s="30"/>
      <c r="U2152" s="9"/>
      <c r="V2152" s="9"/>
      <c r="W2152" s="28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</row>
    <row r="2153" spans="1:130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4"/>
      <c r="T2153" s="30"/>
      <c r="U2153" s="9"/>
      <c r="V2153" s="9"/>
      <c r="W2153" s="28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</row>
    <row r="2154" spans="1:130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4"/>
      <c r="T2154" s="30"/>
      <c r="U2154" s="9"/>
      <c r="V2154" s="9"/>
      <c r="W2154" s="28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</row>
    <row r="2155" spans="1:130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4"/>
      <c r="T2155" s="30"/>
      <c r="U2155" s="9"/>
      <c r="V2155" s="9"/>
      <c r="W2155" s="28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</row>
    <row r="2156" spans="1:130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4"/>
      <c r="T2156" s="30"/>
      <c r="U2156" s="9"/>
      <c r="V2156" s="9"/>
      <c r="W2156" s="28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</row>
    <row r="2157" spans="1:130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4"/>
      <c r="T2157" s="30"/>
      <c r="U2157" s="9"/>
      <c r="V2157" s="9"/>
      <c r="W2157" s="28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</row>
    <row r="2158" spans="1:130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4"/>
      <c r="T2158" s="30"/>
      <c r="U2158" s="9"/>
      <c r="V2158" s="9"/>
      <c r="W2158" s="28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</row>
    <row r="2159" spans="1:130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4"/>
      <c r="T2159" s="30"/>
      <c r="U2159" s="9"/>
      <c r="V2159" s="9"/>
      <c r="W2159" s="28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</row>
    <row r="2160" spans="1:130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4"/>
      <c r="T2160" s="30"/>
      <c r="U2160" s="9"/>
      <c r="V2160" s="9"/>
      <c r="W2160" s="28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</row>
    <row r="2161" spans="1:130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4"/>
      <c r="T2161" s="30"/>
      <c r="U2161" s="9"/>
      <c r="V2161" s="9"/>
      <c r="W2161" s="28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</row>
    <row r="2162" spans="1:130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4"/>
      <c r="T2162" s="30"/>
      <c r="U2162" s="9"/>
      <c r="V2162" s="9"/>
      <c r="W2162" s="28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</row>
    <row r="2163" spans="1:130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4"/>
      <c r="T2163" s="30"/>
      <c r="U2163" s="9"/>
      <c r="V2163" s="9"/>
      <c r="W2163" s="28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</row>
    <row r="2164" spans="1:130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4"/>
      <c r="T2164" s="30"/>
      <c r="U2164" s="9"/>
      <c r="V2164" s="9"/>
      <c r="W2164" s="28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</row>
    <row r="2165" spans="1:130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4"/>
      <c r="T2165" s="30"/>
      <c r="U2165" s="9"/>
      <c r="V2165" s="9"/>
      <c r="W2165" s="28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</row>
    <row r="2166" spans="1:130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4"/>
      <c r="T2166" s="30"/>
      <c r="U2166" s="9"/>
      <c r="V2166" s="9"/>
      <c r="W2166" s="28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</row>
    <row r="2167" spans="1:130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4"/>
      <c r="T2167" s="30"/>
      <c r="U2167" s="9"/>
      <c r="V2167" s="9"/>
      <c r="W2167" s="28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</row>
    <row r="2168" spans="1:130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4"/>
      <c r="T2168" s="30"/>
      <c r="U2168" s="9"/>
      <c r="V2168" s="9"/>
      <c r="W2168" s="28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</row>
    <row r="2169" spans="1:130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4"/>
      <c r="T2169" s="30"/>
      <c r="U2169" s="9"/>
      <c r="V2169" s="9"/>
      <c r="W2169" s="28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</row>
    <row r="2170" spans="1:130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4"/>
      <c r="T2170" s="30"/>
      <c r="U2170" s="9"/>
      <c r="V2170" s="9"/>
      <c r="W2170" s="28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</row>
    <row r="2171" spans="1:130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4"/>
      <c r="T2171" s="30"/>
      <c r="U2171" s="9"/>
      <c r="V2171" s="9"/>
      <c r="W2171" s="28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</row>
    <row r="2172" spans="1:130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4"/>
      <c r="T2172" s="30"/>
      <c r="U2172" s="9"/>
      <c r="V2172" s="9"/>
      <c r="W2172" s="28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</row>
    <row r="2173" spans="1:130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4"/>
      <c r="T2173" s="30"/>
      <c r="U2173" s="9"/>
      <c r="V2173" s="9"/>
      <c r="W2173" s="28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</row>
    <row r="2174" spans="1:130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4"/>
      <c r="T2174" s="30"/>
      <c r="U2174" s="9"/>
      <c r="V2174" s="9"/>
      <c r="W2174" s="28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</row>
    <row r="2175" spans="1:130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4"/>
      <c r="T2175" s="30"/>
      <c r="U2175" s="9"/>
      <c r="V2175" s="9"/>
      <c r="W2175" s="28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</row>
    <row r="2176" spans="1:130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4"/>
      <c r="T2176" s="30"/>
      <c r="U2176" s="9"/>
      <c r="V2176" s="9"/>
      <c r="W2176" s="28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</row>
    <row r="2177" spans="1:130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4"/>
      <c r="T2177" s="30"/>
      <c r="U2177" s="9"/>
      <c r="V2177" s="9"/>
      <c r="W2177" s="28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</row>
    <row r="2178" spans="1:130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4"/>
      <c r="T2178" s="30"/>
      <c r="U2178" s="9"/>
      <c r="V2178" s="9"/>
      <c r="W2178" s="28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</row>
    <row r="2179" spans="1:130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4"/>
      <c r="T2179" s="30"/>
      <c r="U2179" s="9"/>
      <c r="V2179" s="9"/>
      <c r="W2179" s="28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</row>
    <row r="2180" spans="1:130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4"/>
      <c r="T2180" s="30"/>
      <c r="U2180" s="9"/>
      <c r="V2180" s="9"/>
      <c r="W2180" s="28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</row>
    <row r="2181" spans="1:130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4"/>
      <c r="T2181" s="30"/>
      <c r="U2181" s="9"/>
      <c r="V2181" s="9"/>
      <c r="W2181" s="28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</row>
    <row r="2182" spans="1:130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4"/>
      <c r="T2182" s="30"/>
      <c r="U2182" s="9"/>
      <c r="V2182" s="9"/>
      <c r="W2182" s="28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</row>
    <row r="2183" spans="1:130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4"/>
      <c r="T2183" s="30"/>
      <c r="U2183" s="9"/>
      <c r="V2183" s="9"/>
      <c r="W2183" s="28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</row>
    <row r="2184" spans="1:130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4"/>
      <c r="T2184" s="30"/>
      <c r="U2184" s="9"/>
      <c r="V2184" s="9"/>
      <c r="W2184" s="28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</row>
    <row r="2185" spans="1:130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4"/>
      <c r="T2185" s="30"/>
      <c r="U2185" s="9"/>
      <c r="V2185" s="9"/>
      <c r="W2185" s="28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</row>
    <row r="2186" spans="1:130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4"/>
      <c r="T2186" s="30"/>
      <c r="U2186" s="9"/>
      <c r="V2186" s="9"/>
      <c r="W2186" s="28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</row>
    <row r="2187" spans="1:130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4"/>
      <c r="T2187" s="30"/>
      <c r="U2187" s="9"/>
      <c r="V2187" s="9"/>
      <c r="W2187" s="28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</row>
    <row r="2188" spans="1:130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4"/>
      <c r="T2188" s="30"/>
      <c r="U2188" s="9"/>
      <c r="V2188" s="9"/>
      <c r="W2188" s="28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</row>
    <row r="2189" spans="1:130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4"/>
      <c r="T2189" s="30"/>
      <c r="U2189" s="9"/>
      <c r="V2189" s="9"/>
      <c r="W2189" s="28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</row>
    <row r="2190" spans="1:130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4"/>
      <c r="T2190" s="30"/>
      <c r="U2190" s="9"/>
      <c r="V2190" s="9"/>
      <c r="W2190" s="28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</row>
    <row r="2191" spans="1:130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4"/>
      <c r="T2191" s="30"/>
      <c r="U2191" s="9"/>
      <c r="V2191" s="9"/>
      <c r="W2191" s="28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</row>
    <row r="2192" spans="1:130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4"/>
      <c r="T2192" s="30"/>
      <c r="U2192" s="9"/>
      <c r="V2192" s="9"/>
      <c r="W2192" s="28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</row>
    <row r="2193" spans="1:130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4"/>
      <c r="T2193" s="30"/>
      <c r="U2193" s="9"/>
      <c r="V2193" s="9"/>
      <c r="W2193" s="28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</row>
    <row r="2194" spans="1:130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4"/>
      <c r="T2194" s="30"/>
      <c r="U2194" s="9"/>
      <c r="V2194" s="9"/>
      <c r="W2194" s="28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</row>
    <row r="2195" spans="1:130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4"/>
      <c r="T2195" s="30"/>
      <c r="U2195" s="9"/>
      <c r="V2195" s="9"/>
      <c r="W2195" s="28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</row>
    <row r="2196" spans="1:130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4"/>
      <c r="T2196" s="30"/>
      <c r="U2196" s="9"/>
      <c r="V2196" s="9"/>
      <c r="W2196" s="28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</row>
    <row r="2197" spans="1:130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4"/>
      <c r="T2197" s="30"/>
      <c r="U2197" s="9"/>
      <c r="V2197" s="9"/>
      <c r="W2197" s="28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</row>
    <row r="2198" spans="1:130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4"/>
      <c r="T2198" s="30"/>
      <c r="U2198" s="9"/>
      <c r="V2198" s="9"/>
      <c r="W2198" s="28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</row>
    <row r="2199" spans="1:130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4"/>
      <c r="T2199" s="30"/>
      <c r="U2199" s="9"/>
      <c r="V2199" s="9"/>
      <c r="W2199" s="28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</row>
    <row r="2200" spans="1:130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4"/>
      <c r="T2200" s="30"/>
      <c r="U2200" s="9"/>
      <c r="V2200" s="9"/>
      <c r="W2200" s="28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</row>
    <row r="2201" spans="1:130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4"/>
      <c r="T2201" s="30"/>
      <c r="U2201" s="9"/>
      <c r="V2201" s="9"/>
      <c r="W2201" s="28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</row>
    <row r="2202" spans="1:130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4"/>
      <c r="T2202" s="30"/>
      <c r="U2202" s="9"/>
      <c r="V2202" s="9"/>
      <c r="W2202" s="28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</row>
    <row r="2203" spans="1:130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4"/>
      <c r="T2203" s="30"/>
      <c r="U2203" s="27"/>
      <c r="V2203" s="27"/>
      <c r="W2203" s="32"/>
      <c r="X2203" s="20"/>
      <c r="Y2203" s="23"/>
      <c r="Z2203" s="27"/>
      <c r="AA2203" s="20"/>
      <c r="AB2203" s="20"/>
      <c r="AC2203" s="20"/>
      <c r="AD2203" s="27"/>
      <c r="AE2203" s="21"/>
      <c r="AF2203" s="27"/>
      <c r="AG2203" s="23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</row>
    <row r="2204" spans="1:130" ht="18.75" x14ac:dyDescent="0.3">
      <c r="A2204" s="36"/>
      <c r="B2204" s="14"/>
      <c r="C2204" s="6"/>
      <c r="D2204" s="12"/>
      <c r="E2204" s="13"/>
      <c r="F2204" s="13"/>
      <c r="G2204" s="13"/>
      <c r="H2204" s="13"/>
      <c r="I2204" s="115"/>
      <c r="J2204" s="30"/>
      <c r="K2204" s="2"/>
      <c r="L2204" s="15"/>
      <c r="M2204" s="11"/>
      <c r="N2204" s="11"/>
      <c r="O2204" s="15"/>
      <c r="P2204" s="13"/>
      <c r="Q2204" s="19"/>
      <c r="R2204" s="13"/>
      <c r="S2204" s="4"/>
      <c r="T2204" s="30"/>
      <c r="U2204" s="27"/>
      <c r="V2204" s="27"/>
      <c r="W2204" s="32"/>
      <c r="X2204" s="20"/>
      <c r="Y2204" s="23"/>
      <c r="Z2204" s="27"/>
      <c r="AA2204" s="20"/>
      <c r="AB2204" s="20"/>
      <c r="AC2204" s="20"/>
      <c r="AD2204" s="27"/>
      <c r="AE2204" s="21"/>
      <c r="AF2204" s="27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</row>
    <row r="2205" spans="1:130" x14ac:dyDescent="0.15">
      <c r="A2205" s="36"/>
      <c r="B2205" s="14"/>
      <c r="C2205" s="6"/>
      <c r="D2205" s="12"/>
      <c r="E2205" s="13"/>
      <c r="F2205" s="13"/>
      <c r="G2205" s="13"/>
      <c r="H2205" s="13"/>
      <c r="I2205" s="12"/>
      <c r="J2205" s="30"/>
      <c r="K2205" s="2"/>
      <c r="L2205" s="15"/>
      <c r="M2205" s="11"/>
      <c r="N2205" s="11"/>
      <c r="O2205" s="15"/>
      <c r="P2205" s="13"/>
      <c r="Q2205" s="19"/>
      <c r="R2205" s="13"/>
      <c r="S2205" s="4"/>
      <c r="T2205" s="30"/>
      <c r="U2205" s="9"/>
      <c r="V2205" s="9"/>
      <c r="W2205" s="28"/>
      <c r="X2205" s="3"/>
      <c r="Y2205" s="1"/>
      <c r="Z2205" s="9"/>
      <c r="AA2205" s="3"/>
      <c r="AB2205" s="3"/>
      <c r="AC2205" s="3"/>
      <c r="AD2205" s="9"/>
      <c r="AE2205" s="10"/>
      <c r="AF2205" s="9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</row>
    <row r="2206" spans="1:130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4"/>
      <c r="T2206" s="30"/>
      <c r="U2206" s="9"/>
      <c r="V2206" s="9"/>
      <c r="W2206" s="28"/>
      <c r="X2206" s="3"/>
      <c r="Y2206" s="1"/>
      <c r="Z2206" s="9"/>
      <c r="AA2206" s="3"/>
      <c r="AB2206" s="3"/>
      <c r="AC2206" s="3"/>
      <c r="AD2206" s="9"/>
      <c r="AE2206" s="10"/>
      <c r="AF2206" s="9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</row>
    <row r="2207" spans="1:130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4"/>
      <c r="T2207" s="30"/>
      <c r="U2207" s="9"/>
      <c r="V2207" s="9"/>
      <c r="W2207" s="28"/>
      <c r="X2207" s="3"/>
      <c r="Y2207" s="1"/>
      <c r="Z2207" s="9"/>
      <c r="AA2207" s="3"/>
      <c r="AB2207" s="3"/>
      <c r="AC2207" s="3"/>
      <c r="AD2207" s="9"/>
      <c r="AE2207" s="10"/>
      <c r="AF2207" s="9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</row>
    <row r="2208" spans="1:130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4"/>
      <c r="T2208" s="30"/>
      <c r="U2208" s="9"/>
      <c r="V2208" s="9"/>
      <c r="W2208" s="28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</row>
    <row r="2209" spans="1:130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4"/>
      <c r="T2209" s="30"/>
      <c r="U2209" s="9"/>
      <c r="V2209" s="9"/>
      <c r="W2209" s="28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</row>
    <row r="2210" spans="1:130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4"/>
      <c r="T2210" s="30"/>
      <c r="U2210" s="9"/>
      <c r="V2210" s="9"/>
      <c r="W2210" s="28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</row>
    <row r="2211" spans="1:130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4"/>
      <c r="T2211" s="30"/>
      <c r="U2211" s="9"/>
      <c r="V2211" s="9"/>
      <c r="W2211" s="28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</row>
    <row r="2212" spans="1:130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4"/>
      <c r="T2212" s="30"/>
      <c r="U2212" s="9"/>
      <c r="V2212" s="9"/>
      <c r="W2212" s="28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</row>
    <row r="2213" spans="1:130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4"/>
      <c r="T2213" s="30"/>
      <c r="U2213" s="9"/>
      <c r="V2213" s="9"/>
      <c r="W2213" s="28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</row>
    <row r="2214" spans="1:130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4"/>
      <c r="T2214" s="30"/>
      <c r="U2214" s="9"/>
      <c r="V2214" s="9"/>
      <c r="W2214" s="28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</row>
    <row r="2215" spans="1:130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4"/>
      <c r="T2215" s="30"/>
      <c r="U2215" s="9"/>
      <c r="V2215" s="9"/>
      <c r="W2215" s="28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</row>
    <row r="2216" spans="1:130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4"/>
      <c r="T2216" s="30"/>
      <c r="U2216" s="9"/>
      <c r="V2216" s="9"/>
      <c r="W2216" s="28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</row>
    <row r="2217" spans="1:130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4"/>
      <c r="T2217" s="30"/>
      <c r="U2217" s="9"/>
      <c r="V2217" s="9"/>
      <c r="W2217" s="28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</row>
    <row r="2218" spans="1:130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4"/>
      <c r="T2218" s="30"/>
      <c r="U2218" s="9"/>
      <c r="V2218" s="9"/>
      <c r="W2218" s="28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</row>
    <row r="2219" spans="1:130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4"/>
      <c r="T2219" s="30"/>
      <c r="U2219" s="9"/>
      <c r="V2219" s="9"/>
      <c r="W2219" s="28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</row>
    <row r="2220" spans="1:130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4"/>
      <c r="T2220" s="30"/>
      <c r="U2220" s="9"/>
      <c r="V2220" s="9"/>
      <c r="W2220" s="28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</row>
    <row r="2221" spans="1:130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4"/>
      <c r="T2221" s="30"/>
      <c r="U2221" s="9"/>
      <c r="V2221" s="9"/>
      <c r="W2221" s="28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</row>
    <row r="2222" spans="1:130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4"/>
      <c r="T2222" s="30"/>
      <c r="U2222" s="9"/>
      <c r="V2222" s="9"/>
      <c r="W2222" s="28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</row>
    <row r="2223" spans="1:130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4"/>
      <c r="T2223" s="30"/>
      <c r="U2223" s="9"/>
      <c r="V2223" s="9"/>
      <c r="W2223" s="28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</row>
    <row r="2224" spans="1:130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4"/>
      <c r="T2224" s="30"/>
      <c r="U2224" s="9"/>
      <c r="V2224" s="9"/>
      <c r="W2224" s="28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</row>
    <row r="2225" spans="1:130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4"/>
      <c r="T2225" s="30"/>
      <c r="U2225" s="9"/>
      <c r="V2225" s="9"/>
      <c r="W2225" s="28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</row>
    <row r="2226" spans="1:130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4"/>
      <c r="T2226" s="30"/>
      <c r="U2226" s="9"/>
      <c r="V2226" s="9"/>
      <c r="W2226" s="28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</row>
    <row r="2227" spans="1:130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4"/>
      <c r="T2227" s="30"/>
      <c r="U2227" s="9"/>
      <c r="V2227" s="9"/>
      <c r="W2227" s="28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</row>
    <row r="2228" spans="1:130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4"/>
      <c r="T2228" s="30"/>
      <c r="U2228" s="9"/>
      <c r="V2228" s="9"/>
      <c r="W2228" s="28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</row>
    <row r="2229" spans="1:130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4"/>
      <c r="T2229" s="30"/>
      <c r="U2229" s="9"/>
      <c r="V2229" s="9"/>
      <c r="W2229" s="28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</row>
    <row r="2230" spans="1:130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4"/>
      <c r="T2230" s="30"/>
      <c r="U2230" s="9"/>
      <c r="V2230" s="9"/>
      <c r="W2230" s="28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</row>
    <row r="2231" spans="1:130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4"/>
      <c r="T2231" s="30"/>
      <c r="U2231" s="9"/>
      <c r="V2231" s="9"/>
      <c r="W2231" s="28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</row>
    <row r="2232" spans="1:130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4"/>
      <c r="T2232" s="30"/>
      <c r="U2232" s="9"/>
      <c r="V2232" s="9"/>
      <c r="W2232" s="28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</row>
    <row r="2233" spans="1:130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4"/>
      <c r="T2233" s="30"/>
      <c r="U2233" s="9"/>
      <c r="V2233" s="9"/>
      <c r="W2233" s="28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</row>
    <row r="2234" spans="1:130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4"/>
      <c r="T2234" s="30"/>
      <c r="U2234" s="9"/>
      <c r="V2234" s="9"/>
      <c r="W2234" s="28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</row>
    <row r="2235" spans="1:130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4"/>
      <c r="T2235" s="30"/>
      <c r="U2235" s="9"/>
      <c r="V2235" s="9"/>
      <c r="W2235" s="28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</row>
    <row r="2236" spans="1:130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4"/>
      <c r="T2236" s="30"/>
      <c r="U2236" s="9"/>
      <c r="V2236" s="9"/>
      <c r="W2236" s="28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</row>
    <row r="2237" spans="1:130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4"/>
      <c r="T2237" s="30"/>
      <c r="U2237" s="9"/>
      <c r="V2237" s="9"/>
      <c r="W2237" s="28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</row>
    <row r="2238" spans="1:130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4"/>
      <c r="T2238" s="30"/>
      <c r="U2238" s="9"/>
      <c r="V2238" s="9"/>
      <c r="W2238" s="28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</row>
    <row r="2239" spans="1:130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4"/>
      <c r="T2239" s="30"/>
      <c r="U2239" s="9"/>
      <c r="V2239" s="9"/>
      <c r="W2239" s="28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</row>
    <row r="2240" spans="1:130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4"/>
      <c r="T2240" s="30"/>
      <c r="U2240" s="9"/>
      <c r="V2240" s="9"/>
      <c r="W2240" s="28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</row>
    <row r="2241" spans="1:130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4"/>
      <c r="T2241" s="30"/>
      <c r="U2241" s="9"/>
      <c r="V2241" s="9"/>
      <c r="W2241" s="28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</row>
    <row r="2242" spans="1:130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4"/>
      <c r="T2242" s="30"/>
      <c r="U2242" s="9"/>
      <c r="V2242" s="9"/>
      <c r="W2242" s="28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</row>
    <row r="2243" spans="1:130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4"/>
      <c r="T2243" s="30"/>
      <c r="U2243" s="9"/>
      <c r="V2243" s="9"/>
      <c r="W2243" s="28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</row>
    <row r="2244" spans="1:130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4"/>
      <c r="T2244" s="30"/>
      <c r="U2244" s="9"/>
      <c r="V2244" s="9"/>
      <c r="W2244" s="28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</row>
    <row r="2245" spans="1:130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4"/>
      <c r="T2245" s="30"/>
      <c r="U2245" s="9"/>
      <c r="V2245" s="9"/>
      <c r="W2245" s="28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</row>
    <row r="2246" spans="1:130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4"/>
      <c r="T2246" s="30"/>
      <c r="U2246" s="9"/>
      <c r="V2246" s="9"/>
      <c r="W2246" s="28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</row>
    <row r="2247" spans="1:130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4"/>
      <c r="T2247" s="30"/>
      <c r="U2247" s="9"/>
      <c r="V2247" s="9"/>
      <c r="W2247" s="28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</row>
    <row r="2248" spans="1:130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4"/>
      <c r="T2248" s="30"/>
      <c r="U2248" s="9"/>
      <c r="V2248" s="9"/>
      <c r="W2248" s="28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</row>
    <row r="2249" spans="1:130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4"/>
      <c r="T2249" s="30"/>
      <c r="U2249" s="9"/>
      <c r="V2249" s="9"/>
      <c r="W2249" s="28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</row>
    <row r="2250" spans="1:130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4"/>
      <c r="T2250" s="30"/>
      <c r="U2250" s="9"/>
      <c r="V2250" s="9"/>
      <c r="W2250" s="28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</row>
    <row r="2251" spans="1:130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4"/>
      <c r="T2251" s="30"/>
      <c r="U2251" s="9"/>
      <c r="V2251" s="9"/>
      <c r="W2251" s="28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</row>
    <row r="2252" spans="1:130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4"/>
      <c r="T2252" s="30"/>
      <c r="U2252" s="9"/>
      <c r="V2252" s="9"/>
      <c r="W2252" s="28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</row>
    <row r="2253" spans="1:130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4"/>
      <c r="T2253" s="30"/>
      <c r="U2253" s="9"/>
      <c r="V2253" s="9"/>
      <c r="W2253" s="28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</row>
    <row r="2254" spans="1:130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4"/>
      <c r="T2254" s="30"/>
      <c r="U2254" s="9"/>
      <c r="V2254" s="9"/>
      <c r="W2254" s="28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</row>
    <row r="2255" spans="1:130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4"/>
      <c r="T2255" s="30"/>
      <c r="U2255" s="9"/>
      <c r="V2255" s="9"/>
      <c r="W2255" s="28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</row>
    <row r="2256" spans="1:130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4"/>
      <c r="T2256" s="30"/>
      <c r="U2256" s="9"/>
      <c r="V2256" s="9"/>
      <c r="W2256" s="28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</row>
    <row r="2257" spans="1:130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4"/>
      <c r="T2257" s="30"/>
      <c r="U2257" s="9"/>
      <c r="V2257" s="9"/>
      <c r="W2257" s="28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</row>
    <row r="2258" spans="1:130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4"/>
      <c r="T2258" s="30"/>
      <c r="U2258" s="9"/>
      <c r="V2258" s="9"/>
      <c r="W2258" s="28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</row>
    <row r="2259" spans="1:130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4"/>
      <c r="T2259" s="30"/>
      <c r="U2259" s="9"/>
      <c r="V2259" s="9"/>
      <c r="W2259" s="28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</row>
    <row r="2260" spans="1:130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4"/>
      <c r="T2260" s="30"/>
      <c r="U2260" s="9"/>
      <c r="V2260" s="9"/>
      <c r="W2260" s="28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</row>
    <row r="2261" spans="1:130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4"/>
      <c r="T2261" s="30"/>
      <c r="U2261" s="9"/>
      <c r="V2261" s="9"/>
      <c r="W2261" s="28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</row>
    <row r="2262" spans="1:130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4"/>
      <c r="T2262" s="30"/>
      <c r="U2262" s="9"/>
      <c r="V2262" s="9"/>
      <c r="W2262" s="28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</row>
    <row r="2263" spans="1:130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4"/>
      <c r="T2263" s="30"/>
      <c r="U2263" s="9"/>
      <c r="V2263" s="9"/>
      <c r="W2263" s="28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</row>
    <row r="2264" spans="1:130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4"/>
      <c r="T2264" s="30"/>
      <c r="U2264" s="9"/>
      <c r="V2264" s="9"/>
      <c r="W2264" s="28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</row>
    <row r="2265" spans="1:130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4"/>
      <c r="T2265" s="30"/>
      <c r="U2265" s="9"/>
      <c r="V2265" s="9"/>
      <c r="W2265" s="28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</row>
    <row r="2266" spans="1:130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4"/>
      <c r="T2266" s="30"/>
      <c r="U2266" s="9"/>
      <c r="V2266" s="9"/>
      <c r="W2266" s="28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</row>
    <row r="2267" spans="1:130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4"/>
      <c r="T2267" s="30"/>
      <c r="U2267" s="9"/>
      <c r="V2267" s="9"/>
      <c r="W2267" s="28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</row>
    <row r="2268" spans="1:130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4"/>
      <c r="T2268" s="30"/>
      <c r="U2268" s="9"/>
      <c r="V2268" s="9"/>
      <c r="W2268" s="28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</row>
    <row r="2269" spans="1:130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4"/>
      <c r="T2269" s="30"/>
      <c r="U2269" s="9"/>
      <c r="V2269" s="9"/>
      <c r="W2269" s="28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</row>
    <row r="2270" spans="1:130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4"/>
      <c r="T2270" s="30"/>
      <c r="U2270" s="9"/>
      <c r="V2270" s="9"/>
      <c r="W2270" s="28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</row>
    <row r="2271" spans="1:130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4"/>
      <c r="T2271" s="30"/>
      <c r="U2271" s="9"/>
      <c r="V2271" s="9"/>
      <c r="W2271" s="28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</row>
    <row r="2272" spans="1:130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4"/>
      <c r="T2272" s="30"/>
      <c r="U2272" s="9"/>
      <c r="V2272" s="9"/>
      <c r="W2272" s="28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</row>
    <row r="2273" spans="1:130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4"/>
      <c r="T2273" s="30"/>
      <c r="U2273" s="9"/>
      <c r="V2273" s="9"/>
      <c r="W2273" s="28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</row>
    <row r="2274" spans="1:130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4"/>
      <c r="T2274" s="30"/>
      <c r="U2274" s="9"/>
      <c r="V2274" s="9"/>
      <c r="W2274" s="28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</row>
    <row r="2275" spans="1:130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4"/>
      <c r="T2275" s="30"/>
      <c r="U2275" s="9"/>
      <c r="V2275" s="9"/>
      <c r="W2275" s="28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</row>
    <row r="2276" spans="1:130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4"/>
      <c r="T2276" s="30"/>
      <c r="U2276" s="9"/>
      <c r="V2276" s="9"/>
      <c r="W2276" s="28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</row>
    <row r="2277" spans="1:130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4"/>
      <c r="T2277" s="30"/>
      <c r="U2277" s="9"/>
      <c r="V2277" s="9"/>
      <c r="W2277" s="28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</row>
    <row r="2278" spans="1:130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4"/>
      <c r="T2278" s="30"/>
      <c r="U2278" s="9"/>
      <c r="V2278" s="9"/>
      <c r="W2278" s="28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</row>
    <row r="2279" spans="1:130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4"/>
      <c r="T2279" s="30"/>
      <c r="U2279" s="9"/>
      <c r="V2279" s="9"/>
      <c r="W2279" s="28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</row>
    <row r="2280" spans="1:130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4"/>
      <c r="T2280" s="30"/>
      <c r="U2280" s="9"/>
      <c r="V2280" s="9"/>
      <c r="W2280" s="28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</row>
    <row r="2281" spans="1:130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4"/>
      <c r="T2281" s="30"/>
      <c r="U2281" s="9"/>
      <c r="V2281" s="9"/>
      <c r="W2281" s="28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</row>
    <row r="2282" spans="1:130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4"/>
      <c r="T2282" s="30"/>
      <c r="U2282" s="9"/>
      <c r="V2282" s="9"/>
      <c r="W2282" s="28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</row>
    <row r="2283" spans="1:130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4"/>
      <c r="T2283" s="30"/>
      <c r="U2283" s="9"/>
      <c r="V2283" s="9"/>
      <c r="W2283" s="28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</row>
    <row r="2284" spans="1:130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4"/>
      <c r="T2284" s="30"/>
      <c r="U2284" s="9"/>
      <c r="V2284" s="9"/>
      <c r="W2284" s="28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</row>
    <row r="2285" spans="1:130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4"/>
      <c r="T2285" s="30"/>
      <c r="U2285" s="9"/>
      <c r="V2285" s="9"/>
      <c r="W2285" s="28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</row>
    <row r="2286" spans="1:130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4"/>
      <c r="T2286" s="30"/>
      <c r="U2286" s="9"/>
      <c r="V2286" s="9"/>
      <c r="W2286" s="28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</row>
    <row r="2287" spans="1:130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4"/>
      <c r="T2287" s="30"/>
      <c r="U2287" s="9"/>
      <c r="V2287" s="9"/>
      <c r="W2287" s="28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</row>
    <row r="2288" spans="1:130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4"/>
      <c r="T2288" s="30"/>
      <c r="U2288" s="9"/>
      <c r="V2288" s="9"/>
      <c r="W2288" s="28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</row>
    <row r="2289" spans="1:130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4"/>
      <c r="T2289" s="30"/>
      <c r="U2289" s="9"/>
      <c r="V2289" s="9"/>
      <c r="W2289" s="28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</row>
    <row r="2290" spans="1:130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4"/>
      <c r="T2290" s="30"/>
      <c r="U2290" s="9"/>
      <c r="V2290" s="9"/>
      <c r="W2290" s="28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</row>
    <row r="2291" spans="1:130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4"/>
      <c r="T2291" s="30"/>
      <c r="U2291" s="9"/>
      <c r="V2291" s="9"/>
      <c r="W2291" s="28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</row>
    <row r="2292" spans="1:130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4"/>
      <c r="T2292" s="30"/>
      <c r="U2292" s="9"/>
      <c r="V2292" s="9"/>
      <c r="W2292" s="28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</row>
    <row r="2293" spans="1:130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4"/>
      <c r="T2293" s="30"/>
      <c r="U2293" s="9"/>
      <c r="V2293" s="9"/>
      <c r="W2293" s="28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</row>
    <row r="2294" spans="1:130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4"/>
      <c r="T2294" s="30"/>
      <c r="U2294" s="9"/>
      <c r="V2294" s="9"/>
      <c r="W2294" s="28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</row>
    <row r="2295" spans="1:130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4"/>
      <c r="T2295" s="30"/>
      <c r="U2295" s="9"/>
      <c r="V2295" s="9"/>
      <c r="W2295" s="28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</row>
    <row r="2296" spans="1:130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4"/>
      <c r="T2296" s="30"/>
      <c r="U2296" s="9"/>
      <c r="V2296" s="9"/>
      <c r="W2296" s="28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</row>
    <row r="2297" spans="1:130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4"/>
      <c r="T2297" s="30"/>
      <c r="U2297" s="9"/>
      <c r="V2297" s="9"/>
      <c r="W2297" s="28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</row>
    <row r="2298" spans="1:130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4"/>
      <c r="T2298" s="30"/>
      <c r="U2298" s="9"/>
      <c r="V2298" s="9"/>
      <c r="W2298" s="28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</row>
    <row r="2299" spans="1:130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4"/>
      <c r="T2299" s="30"/>
      <c r="U2299" s="9"/>
      <c r="V2299" s="9"/>
      <c r="W2299" s="28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</row>
    <row r="2300" spans="1:130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4"/>
      <c r="T2300" s="30"/>
      <c r="U2300" s="9"/>
      <c r="V2300" s="9"/>
      <c r="W2300" s="28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</row>
    <row r="2301" spans="1:130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4"/>
      <c r="T2301" s="30"/>
      <c r="U2301" s="9"/>
      <c r="V2301" s="9"/>
      <c r="W2301" s="28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</row>
    <row r="2302" spans="1:130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4"/>
      <c r="T2302" s="30"/>
      <c r="U2302" s="9"/>
      <c r="V2302" s="9"/>
      <c r="W2302" s="28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</row>
    <row r="2303" spans="1:130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4"/>
      <c r="T2303" s="30"/>
      <c r="U2303" s="9"/>
      <c r="V2303" s="9"/>
      <c r="W2303" s="28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</row>
    <row r="2304" spans="1:130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4"/>
      <c r="T2304" s="30"/>
      <c r="U2304" s="9"/>
      <c r="V2304" s="9"/>
      <c r="W2304" s="28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</row>
    <row r="2305" spans="1:130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4"/>
      <c r="T2305" s="30"/>
      <c r="U2305" s="9"/>
      <c r="V2305" s="9"/>
      <c r="W2305" s="28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</row>
    <row r="2306" spans="1:130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4"/>
      <c r="T2306" s="30"/>
      <c r="U2306" s="9"/>
      <c r="V2306" s="9"/>
      <c r="W2306" s="28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</row>
    <row r="2307" spans="1:130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4"/>
      <c r="T2307" s="30"/>
      <c r="U2307" s="9"/>
      <c r="V2307" s="9"/>
      <c r="W2307" s="28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</row>
    <row r="2308" spans="1:130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4"/>
      <c r="T2308" s="30"/>
      <c r="U2308" s="9"/>
      <c r="V2308" s="9"/>
      <c r="W2308" s="28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</row>
    <row r="2309" spans="1:130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4"/>
      <c r="T2309" s="30"/>
      <c r="U2309" s="9"/>
      <c r="V2309" s="9"/>
      <c r="W2309" s="28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</row>
    <row r="2310" spans="1:130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4"/>
      <c r="T2310" s="30"/>
      <c r="U2310" s="9"/>
      <c r="V2310" s="9"/>
      <c r="W2310" s="28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</row>
    <row r="2311" spans="1:130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4"/>
      <c r="T2311" s="30"/>
      <c r="U2311" s="9"/>
      <c r="V2311" s="9"/>
      <c r="W2311" s="28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</row>
    <row r="2312" spans="1:130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4"/>
      <c r="T2312" s="30"/>
      <c r="U2312" s="9"/>
      <c r="V2312" s="9"/>
      <c r="W2312" s="28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</row>
    <row r="2313" spans="1:130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4"/>
      <c r="T2313" s="30"/>
      <c r="U2313" s="9"/>
      <c r="V2313" s="9"/>
      <c r="W2313" s="28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</row>
    <row r="2314" spans="1:130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4"/>
      <c r="T2314" s="30"/>
      <c r="U2314" s="9"/>
      <c r="V2314" s="9"/>
      <c r="W2314" s="28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</row>
    <row r="2315" spans="1:130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4"/>
      <c r="T2315" s="30"/>
      <c r="U2315" s="9"/>
      <c r="V2315" s="9"/>
      <c r="W2315" s="28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</row>
    <row r="2316" spans="1:130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4"/>
      <c r="T2316" s="30"/>
      <c r="U2316" s="9"/>
      <c r="V2316" s="9"/>
      <c r="W2316" s="28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</row>
    <row r="2317" spans="1:130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4"/>
      <c r="T2317" s="30"/>
      <c r="U2317" s="9"/>
      <c r="V2317" s="9"/>
      <c r="W2317" s="28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</row>
    <row r="2318" spans="1:130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4"/>
      <c r="T2318" s="30"/>
      <c r="U2318" s="9"/>
      <c r="V2318" s="9"/>
      <c r="W2318" s="28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</row>
    <row r="2319" spans="1:130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4"/>
      <c r="T2319" s="30"/>
      <c r="U2319" s="9"/>
      <c r="V2319" s="9"/>
      <c r="W2319" s="28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</row>
    <row r="2320" spans="1:130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4"/>
      <c r="T2320" s="30"/>
      <c r="U2320" s="9"/>
      <c r="V2320" s="9"/>
      <c r="W2320" s="28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</row>
    <row r="2321" spans="1:130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4"/>
      <c r="T2321" s="30"/>
      <c r="U2321" s="9"/>
      <c r="V2321" s="9"/>
      <c r="W2321" s="28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</row>
    <row r="2322" spans="1:130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4"/>
      <c r="T2322" s="30"/>
      <c r="U2322" s="9"/>
      <c r="V2322" s="9"/>
      <c r="W2322" s="28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</row>
    <row r="2323" spans="1:130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4"/>
      <c r="T2323" s="30"/>
      <c r="U2323" s="9"/>
      <c r="V2323" s="9"/>
      <c r="W2323" s="28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</row>
    <row r="2324" spans="1:130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4"/>
      <c r="T2324" s="30"/>
      <c r="U2324" s="9"/>
      <c r="V2324" s="9"/>
      <c r="W2324" s="28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</row>
    <row r="2325" spans="1:130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4"/>
      <c r="T2325" s="30"/>
      <c r="U2325" s="9"/>
      <c r="V2325" s="9"/>
      <c r="W2325" s="28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</row>
    <row r="2326" spans="1:130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4"/>
      <c r="T2326" s="30"/>
      <c r="U2326" s="9"/>
      <c r="V2326" s="9"/>
      <c r="W2326" s="28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</row>
    <row r="2327" spans="1:130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4"/>
      <c r="T2327" s="30"/>
      <c r="U2327" s="9"/>
      <c r="V2327" s="9"/>
      <c r="W2327" s="28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</row>
    <row r="2328" spans="1:130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4"/>
      <c r="T2328" s="30"/>
      <c r="U2328" s="9"/>
      <c r="V2328" s="9"/>
      <c r="W2328" s="28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</row>
    <row r="2329" spans="1:130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4"/>
      <c r="T2329" s="30"/>
      <c r="U2329" s="9"/>
      <c r="V2329" s="9"/>
      <c r="W2329" s="28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</row>
    <row r="2330" spans="1:130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4"/>
      <c r="T2330" s="30"/>
      <c r="U2330" s="9"/>
      <c r="V2330" s="9"/>
      <c r="W2330" s="28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</row>
    <row r="2331" spans="1:130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4"/>
      <c r="T2331" s="30"/>
      <c r="U2331" s="9"/>
      <c r="V2331" s="9"/>
      <c r="W2331" s="28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</row>
    <row r="2332" spans="1:130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4"/>
      <c r="T2332" s="30"/>
      <c r="U2332" s="9"/>
      <c r="V2332" s="9"/>
      <c r="W2332" s="28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</row>
    <row r="2333" spans="1:130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4"/>
      <c r="T2333" s="30"/>
      <c r="U2333" s="9"/>
      <c r="V2333" s="9"/>
      <c r="W2333" s="28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</row>
    <row r="2334" spans="1:130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4"/>
      <c r="T2334" s="30"/>
      <c r="U2334" s="9"/>
      <c r="V2334" s="9"/>
      <c r="W2334" s="28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</row>
    <row r="2335" spans="1:130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4"/>
      <c r="T2335" s="30"/>
      <c r="U2335" s="9"/>
      <c r="V2335" s="9"/>
      <c r="W2335" s="28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</row>
    <row r="2336" spans="1:130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4"/>
      <c r="T2336" s="30"/>
      <c r="U2336" s="9"/>
      <c r="V2336" s="9"/>
      <c r="W2336" s="28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</row>
    <row r="2337" spans="1:130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4"/>
      <c r="T2337" s="30"/>
      <c r="U2337" s="9"/>
      <c r="V2337" s="9"/>
      <c r="W2337" s="28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</row>
    <row r="2338" spans="1:130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4"/>
      <c r="T2338" s="30"/>
      <c r="U2338" s="9"/>
      <c r="V2338" s="9"/>
      <c r="W2338" s="28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</row>
    <row r="2339" spans="1:130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4"/>
      <c r="T2339" s="30"/>
      <c r="U2339" s="9"/>
      <c r="V2339" s="9"/>
      <c r="W2339" s="28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</row>
    <row r="2340" spans="1:130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4"/>
      <c r="T2340" s="30"/>
      <c r="U2340" s="9"/>
      <c r="V2340" s="9"/>
      <c r="W2340" s="28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</row>
    <row r="2341" spans="1:130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4"/>
      <c r="T2341" s="30"/>
      <c r="U2341" s="9"/>
      <c r="V2341" s="9"/>
      <c r="W2341" s="28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</row>
    <row r="2342" spans="1:130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4"/>
      <c r="T2342" s="30"/>
      <c r="U2342" s="9"/>
      <c r="V2342" s="9"/>
      <c r="W2342" s="28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</row>
    <row r="2343" spans="1:130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4"/>
      <c r="T2343" s="30"/>
      <c r="U2343" s="9"/>
      <c r="V2343" s="9"/>
      <c r="W2343" s="28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</row>
    <row r="2344" spans="1:130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4"/>
      <c r="T2344" s="30"/>
      <c r="U2344" s="9"/>
      <c r="V2344" s="9"/>
      <c r="W2344" s="28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</row>
    <row r="2345" spans="1:130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4"/>
      <c r="T2345" s="30"/>
      <c r="U2345" s="9"/>
      <c r="V2345" s="9"/>
      <c r="W2345" s="28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</row>
    <row r="2346" spans="1:130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4"/>
      <c r="T2346" s="30"/>
      <c r="U2346" s="9"/>
      <c r="V2346" s="9"/>
      <c r="W2346" s="28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</row>
    <row r="2347" spans="1:130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4"/>
      <c r="T2347" s="30"/>
      <c r="U2347" s="9"/>
      <c r="V2347" s="9"/>
      <c r="W2347" s="28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</row>
    <row r="2348" spans="1:130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4"/>
      <c r="T2348" s="30"/>
      <c r="U2348" s="9"/>
      <c r="V2348" s="9"/>
      <c r="W2348" s="28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</row>
    <row r="2349" spans="1:130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4"/>
      <c r="T2349" s="30"/>
      <c r="U2349" s="9"/>
      <c r="V2349" s="9"/>
      <c r="W2349" s="28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</row>
    <row r="2350" spans="1:130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4"/>
      <c r="T2350" s="30"/>
      <c r="U2350" s="9"/>
      <c r="V2350" s="9"/>
      <c r="W2350" s="28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</row>
    <row r="2351" spans="1:130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4"/>
      <c r="T2351" s="30"/>
      <c r="U2351" s="9"/>
      <c r="V2351" s="9"/>
      <c r="W2351" s="28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</row>
    <row r="2352" spans="1:130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4"/>
      <c r="T2352" s="30"/>
      <c r="U2352" s="9"/>
      <c r="V2352" s="9"/>
      <c r="W2352" s="28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</row>
    <row r="2353" spans="1:130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4"/>
      <c r="T2353" s="30"/>
      <c r="U2353" s="9"/>
      <c r="V2353" s="9"/>
      <c r="W2353" s="28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</row>
    <row r="2354" spans="1:130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4"/>
      <c r="T2354" s="30"/>
      <c r="U2354" s="9"/>
      <c r="V2354" s="9"/>
      <c r="W2354" s="28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</row>
    <row r="2355" spans="1:130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4"/>
      <c r="T2355" s="30"/>
      <c r="U2355" s="9"/>
      <c r="V2355" s="9"/>
      <c r="W2355" s="28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</row>
    <row r="2356" spans="1:130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4"/>
      <c r="T2356" s="30"/>
      <c r="U2356" s="9"/>
      <c r="V2356" s="9"/>
      <c r="W2356" s="28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</row>
    <row r="2357" spans="1:130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4"/>
      <c r="T2357" s="30"/>
      <c r="U2357" s="9"/>
      <c r="V2357" s="9"/>
      <c r="W2357" s="28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</row>
    <row r="2358" spans="1:130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4"/>
      <c r="T2358" s="30"/>
      <c r="U2358" s="9"/>
      <c r="V2358" s="9"/>
      <c r="W2358" s="28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</row>
    <row r="2359" spans="1:130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4"/>
      <c r="T2359" s="30"/>
      <c r="U2359" s="9"/>
      <c r="V2359" s="9"/>
      <c r="W2359" s="28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</row>
    <row r="2360" spans="1:130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4"/>
      <c r="T2360" s="30"/>
      <c r="U2360" s="9"/>
      <c r="V2360" s="9"/>
      <c r="W2360" s="28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</row>
    <row r="2361" spans="1:130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4"/>
      <c r="T2361" s="30"/>
      <c r="U2361" s="9"/>
      <c r="V2361" s="9"/>
      <c r="W2361" s="28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</row>
    <row r="2362" spans="1:130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4"/>
      <c r="T2362" s="30"/>
      <c r="U2362" s="9"/>
      <c r="V2362" s="9"/>
      <c r="W2362" s="28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</row>
    <row r="2363" spans="1:130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4"/>
      <c r="T2363" s="30"/>
      <c r="U2363" s="9"/>
      <c r="V2363" s="9"/>
      <c r="W2363" s="28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</row>
    <row r="2364" spans="1:130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4"/>
      <c r="T2364" s="30"/>
      <c r="U2364" s="9"/>
      <c r="V2364" s="9"/>
      <c r="W2364" s="28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</row>
    <row r="2365" spans="1:130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4"/>
      <c r="T2365" s="30"/>
      <c r="U2365" s="9"/>
      <c r="V2365" s="9"/>
      <c r="W2365" s="28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</row>
    <row r="2366" spans="1:130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4"/>
      <c r="T2366" s="30"/>
      <c r="U2366" s="9"/>
      <c r="V2366" s="9"/>
      <c r="W2366" s="28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</row>
    <row r="2367" spans="1:130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4"/>
      <c r="T2367" s="30"/>
      <c r="U2367" s="9"/>
      <c r="V2367" s="9"/>
      <c r="W2367" s="28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</row>
    <row r="2368" spans="1:130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4"/>
      <c r="T2368" s="30"/>
      <c r="U2368" s="9"/>
      <c r="V2368" s="9"/>
      <c r="W2368" s="28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</row>
    <row r="2369" spans="1:130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4"/>
      <c r="T2369" s="30"/>
      <c r="U2369" s="9"/>
      <c r="V2369" s="9"/>
      <c r="W2369" s="28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</row>
    <row r="2370" spans="1:130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4"/>
      <c r="T2370" s="30"/>
      <c r="U2370" s="9"/>
      <c r="V2370" s="9"/>
      <c r="W2370" s="28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</row>
    <row r="2371" spans="1:130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4"/>
      <c r="T2371" s="30"/>
      <c r="U2371" s="9"/>
      <c r="V2371" s="9"/>
      <c r="W2371" s="28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</row>
    <row r="2372" spans="1:130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4"/>
      <c r="T2372" s="30"/>
      <c r="U2372" s="9"/>
      <c r="V2372" s="9"/>
      <c r="W2372" s="28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</row>
    <row r="2373" spans="1:130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4"/>
      <c r="T2373" s="30"/>
      <c r="U2373" s="9"/>
      <c r="V2373" s="9"/>
      <c r="W2373" s="28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</row>
    <row r="2374" spans="1:130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4"/>
      <c r="T2374" s="30"/>
      <c r="U2374" s="9"/>
      <c r="V2374" s="9"/>
      <c r="W2374" s="28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</row>
    <row r="2375" spans="1:130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4"/>
      <c r="T2375" s="30"/>
      <c r="U2375" s="9"/>
      <c r="V2375" s="9"/>
      <c r="W2375" s="28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</row>
    <row r="2376" spans="1:130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4"/>
      <c r="T2376" s="30"/>
      <c r="U2376" s="9"/>
      <c r="V2376" s="9"/>
      <c r="W2376" s="28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</row>
    <row r="2377" spans="1:130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4"/>
      <c r="T2377" s="30"/>
      <c r="U2377" s="9"/>
      <c r="V2377" s="9"/>
      <c r="W2377" s="28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</row>
    <row r="2378" spans="1:130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4"/>
      <c r="T2378" s="30"/>
      <c r="U2378" s="9"/>
      <c r="V2378" s="9"/>
      <c r="W2378" s="28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</row>
    <row r="2379" spans="1:130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4"/>
      <c r="T2379" s="30"/>
      <c r="U2379" s="9"/>
      <c r="V2379" s="9"/>
      <c r="W2379" s="28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</row>
    <row r="2380" spans="1:130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4"/>
      <c r="T2380" s="30"/>
      <c r="U2380" s="9"/>
      <c r="V2380" s="9"/>
      <c r="W2380" s="28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</row>
    <row r="2381" spans="1:130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4"/>
      <c r="T2381" s="30"/>
      <c r="U2381" s="9"/>
      <c r="V2381" s="9"/>
      <c r="W2381" s="28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</row>
    <row r="2382" spans="1:130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4"/>
      <c r="T2382" s="30"/>
      <c r="U2382" s="9"/>
      <c r="V2382" s="9"/>
      <c r="W2382" s="28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</row>
    <row r="2383" spans="1:130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4"/>
      <c r="T2383" s="30"/>
      <c r="U2383" s="9"/>
      <c r="V2383" s="9"/>
      <c r="W2383" s="28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</row>
    <row r="2384" spans="1:130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4"/>
      <c r="T2384" s="30"/>
      <c r="U2384" s="9"/>
      <c r="V2384" s="9"/>
      <c r="W2384" s="28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</row>
    <row r="2385" spans="1:130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4"/>
      <c r="T2385" s="30"/>
      <c r="U2385" s="27"/>
      <c r="V2385" s="27"/>
      <c r="W2385" s="32"/>
      <c r="X2385" s="20"/>
      <c r="Y2385" s="23"/>
      <c r="Z2385" s="27"/>
      <c r="AA2385" s="20"/>
      <c r="AB2385" s="20"/>
      <c r="AC2385" s="20"/>
      <c r="AD2385" s="27"/>
      <c r="AE2385" s="21"/>
      <c r="AF2385" s="27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</row>
    <row r="2386" spans="1:130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4"/>
      <c r="T2386" s="30"/>
      <c r="U2386" s="27"/>
      <c r="V2386" s="27"/>
      <c r="W2386" s="32"/>
      <c r="X2386" s="20"/>
      <c r="Y2386" s="23"/>
      <c r="Z2386" s="27"/>
      <c r="AA2386" s="20"/>
      <c r="AB2386" s="20"/>
      <c r="AC2386" s="20"/>
      <c r="AD2386" s="27"/>
      <c r="AE2386" s="21"/>
      <c r="AF2386" s="27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</row>
    <row r="2387" spans="1:130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4"/>
      <c r="T2387" s="30"/>
      <c r="U2387" s="27"/>
      <c r="V2387" s="27"/>
      <c r="W2387" s="32"/>
      <c r="X2387" s="20"/>
      <c r="Y2387" s="23"/>
      <c r="Z2387" s="27"/>
      <c r="AA2387" s="20"/>
      <c r="AB2387" s="20"/>
      <c r="AC2387" s="20"/>
      <c r="AD2387" s="27"/>
      <c r="AE2387" s="21"/>
      <c r="AF2387" s="27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</row>
    <row r="2388" spans="1:130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4"/>
      <c r="T2388" s="30"/>
      <c r="U2388" s="9"/>
      <c r="V2388" s="9"/>
      <c r="W2388" s="28"/>
      <c r="X2388" s="3"/>
      <c r="Y2388" s="1"/>
      <c r="Z2388" s="9"/>
      <c r="AA2388" s="3"/>
      <c r="AB2388" s="3"/>
      <c r="AC2388" s="3"/>
      <c r="AD2388" s="9"/>
      <c r="AE2388" s="10"/>
      <c r="AF2388" s="9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</row>
    <row r="2389" spans="1:130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4"/>
      <c r="T2389" s="30"/>
      <c r="U2389" s="9"/>
      <c r="V2389" s="9"/>
      <c r="W2389" s="28"/>
      <c r="X2389" s="3"/>
      <c r="Y2389" s="1"/>
      <c r="Z2389" s="9"/>
      <c r="AA2389" s="3"/>
      <c r="AB2389" s="3"/>
      <c r="AC2389" s="3"/>
      <c r="AD2389" s="9"/>
      <c r="AE2389" s="10"/>
      <c r="AF2389" s="9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</row>
    <row r="2390" spans="1:130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4"/>
      <c r="T2390" s="30"/>
      <c r="U2390" s="9"/>
      <c r="V2390" s="9"/>
      <c r="W2390" s="28"/>
      <c r="X2390" s="3"/>
      <c r="Y2390" s="1"/>
      <c r="Z2390" s="9"/>
      <c r="AA2390" s="3"/>
      <c r="AB2390" s="3"/>
      <c r="AC2390" s="3"/>
      <c r="AD2390" s="9"/>
      <c r="AE2390" s="10"/>
      <c r="AF2390" s="9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</row>
    <row r="2391" spans="1:130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4"/>
      <c r="T2391" s="30"/>
      <c r="U2391" s="9"/>
      <c r="V2391" s="9"/>
      <c r="W2391" s="28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</row>
    <row r="2392" spans="1:130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4"/>
      <c r="T2392" s="30"/>
      <c r="U2392" s="9"/>
      <c r="V2392" s="9"/>
      <c r="W2392" s="28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</row>
    <row r="2393" spans="1:130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4"/>
      <c r="T2393" s="30"/>
      <c r="U2393" s="9"/>
      <c r="V2393" s="9"/>
      <c r="W2393" s="28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</row>
    <row r="2394" spans="1:130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4"/>
      <c r="T2394" s="30"/>
      <c r="U2394" s="9"/>
      <c r="V2394" s="9"/>
      <c r="W2394" s="28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</row>
    <row r="2395" spans="1:130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4"/>
      <c r="T2395" s="30"/>
      <c r="U2395" s="9"/>
      <c r="V2395" s="9"/>
      <c r="W2395" s="28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</row>
    <row r="2396" spans="1:130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4"/>
      <c r="T2396" s="30"/>
      <c r="U2396" s="9"/>
      <c r="V2396" s="9"/>
      <c r="W2396" s="28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</row>
    <row r="2397" spans="1:130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4"/>
      <c r="T2397" s="30"/>
      <c r="U2397" s="9"/>
      <c r="V2397" s="9"/>
      <c r="W2397" s="28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</row>
    <row r="2398" spans="1:130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4"/>
      <c r="T2398" s="30"/>
      <c r="U2398" s="9"/>
      <c r="V2398" s="9"/>
      <c r="W2398" s="28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</row>
    <row r="2399" spans="1:130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4"/>
      <c r="T2399" s="30"/>
      <c r="U2399" s="9"/>
      <c r="V2399" s="9"/>
      <c r="W2399" s="28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</row>
    <row r="2400" spans="1:130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4"/>
      <c r="T2400" s="30"/>
      <c r="U2400" s="9"/>
      <c r="V2400" s="9"/>
      <c r="W2400" s="28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</row>
    <row r="2401" spans="1:130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4"/>
      <c r="T2401" s="30"/>
      <c r="U2401" s="9"/>
      <c r="V2401" s="9"/>
      <c r="W2401" s="28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</row>
    <row r="2402" spans="1:130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4"/>
      <c r="T2402" s="30"/>
      <c r="U2402" s="9"/>
      <c r="V2402" s="9"/>
      <c r="W2402" s="28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</row>
    <row r="2403" spans="1:130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4"/>
      <c r="T2403" s="30"/>
      <c r="U2403" s="9"/>
      <c r="V2403" s="9"/>
      <c r="W2403" s="28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</row>
    <row r="2404" spans="1:130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4"/>
      <c r="T2404" s="30"/>
      <c r="U2404" s="9"/>
      <c r="V2404" s="9"/>
      <c r="W2404" s="28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</row>
    <row r="2405" spans="1:130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4"/>
      <c r="T2405" s="30"/>
      <c r="U2405" s="9"/>
      <c r="V2405" s="9"/>
      <c r="W2405" s="28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</row>
    <row r="2406" spans="1:130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4"/>
      <c r="T2406" s="30"/>
      <c r="U2406" s="9"/>
      <c r="V2406" s="9"/>
      <c r="W2406" s="28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</row>
    <row r="2407" spans="1:130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4"/>
      <c r="T2407" s="30"/>
      <c r="U2407" s="9"/>
      <c r="V2407" s="9"/>
      <c r="W2407" s="28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</row>
    <row r="2408" spans="1:130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4"/>
      <c r="T2408" s="30"/>
      <c r="U2408" s="9"/>
      <c r="V2408" s="9"/>
      <c r="W2408" s="28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</row>
    <row r="2409" spans="1:130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4"/>
      <c r="T2409" s="30"/>
      <c r="U2409" s="9"/>
      <c r="V2409" s="9"/>
      <c r="W2409" s="28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</row>
    <row r="2410" spans="1:130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4"/>
      <c r="T2410" s="30"/>
      <c r="U2410" s="9"/>
      <c r="V2410" s="9"/>
      <c r="W2410" s="28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</row>
    <row r="2411" spans="1:130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4"/>
      <c r="T2411" s="30"/>
      <c r="U2411" s="9"/>
      <c r="V2411" s="9"/>
      <c r="W2411" s="28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</row>
    <row r="2412" spans="1:130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4"/>
      <c r="T2412" s="30"/>
      <c r="U2412" s="9"/>
      <c r="V2412" s="9"/>
      <c r="W2412" s="28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</row>
    <row r="2413" spans="1:130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4"/>
      <c r="T2413" s="30"/>
      <c r="U2413" s="9"/>
      <c r="V2413" s="9"/>
      <c r="W2413" s="28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</row>
    <row r="2414" spans="1:130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4"/>
      <c r="T2414" s="30"/>
      <c r="U2414" s="9"/>
      <c r="V2414" s="9"/>
      <c r="W2414" s="28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</row>
    <row r="2415" spans="1:130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4"/>
      <c r="T2415" s="30"/>
      <c r="U2415" s="9"/>
      <c r="V2415" s="9"/>
      <c r="W2415" s="28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</row>
    <row r="2416" spans="1:130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4"/>
      <c r="T2416" s="30"/>
      <c r="U2416" s="9"/>
      <c r="V2416" s="9"/>
      <c r="W2416" s="28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</row>
    <row r="2417" spans="1:130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4"/>
      <c r="T2417" s="30"/>
      <c r="U2417" s="9"/>
      <c r="V2417" s="9"/>
      <c r="W2417" s="28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</row>
    <row r="2418" spans="1:130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4"/>
      <c r="T2418" s="30"/>
      <c r="U2418" s="9"/>
      <c r="V2418" s="9"/>
      <c r="W2418" s="28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</row>
    <row r="2419" spans="1:130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4"/>
      <c r="T2419" s="30"/>
      <c r="U2419" s="9"/>
      <c r="V2419" s="9"/>
      <c r="W2419" s="28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</row>
    <row r="2420" spans="1:130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4"/>
      <c r="T2420" s="30"/>
      <c r="U2420" s="9"/>
      <c r="V2420" s="9"/>
      <c r="W2420" s="28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</row>
    <row r="2421" spans="1:130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4"/>
      <c r="T2421" s="30"/>
      <c r="U2421" s="9"/>
      <c r="V2421" s="9"/>
      <c r="W2421" s="28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</row>
    <row r="2422" spans="1:130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4"/>
      <c r="T2422" s="30"/>
      <c r="U2422" s="9"/>
      <c r="V2422" s="9"/>
      <c r="W2422" s="28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</row>
    <row r="2423" spans="1:130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4"/>
      <c r="T2423" s="30"/>
      <c r="U2423" s="9"/>
      <c r="V2423" s="9"/>
      <c r="W2423" s="28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</row>
    <row r="2424" spans="1:130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4"/>
      <c r="T2424" s="30"/>
      <c r="U2424" s="9"/>
      <c r="V2424" s="9"/>
      <c r="W2424" s="28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</row>
    <row r="2425" spans="1:130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4"/>
      <c r="T2425" s="30"/>
      <c r="U2425" s="9"/>
      <c r="V2425" s="9"/>
      <c r="W2425" s="28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</row>
    <row r="2426" spans="1:130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4"/>
      <c r="T2426" s="30"/>
      <c r="U2426" s="9"/>
      <c r="V2426" s="9"/>
      <c r="W2426" s="28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</row>
    <row r="2427" spans="1:130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4"/>
      <c r="T2427" s="30"/>
      <c r="U2427" s="9"/>
      <c r="V2427" s="9"/>
      <c r="W2427" s="28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</row>
    <row r="2428" spans="1:130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4"/>
      <c r="T2428" s="30"/>
      <c r="U2428" s="9"/>
      <c r="V2428" s="9"/>
      <c r="W2428" s="28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</row>
    <row r="2429" spans="1:130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4"/>
      <c r="T2429" s="30"/>
      <c r="U2429" s="9"/>
      <c r="V2429" s="9"/>
      <c r="W2429" s="28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</row>
    <row r="2430" spans="1:130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4"/>
      <c r="T2430" s="30"/>
      <c r="U2430" s="9"/>
      <c r="V2430" s="9"/>
      <c r="W2430" s="28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</row>
    <row r="2431" spans="1:130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4"/>
      <c r="T2431" s="30"/>
      <c r="U2431" s="9"/>
      <c r="V2431" s="9"/>
      <c r="W2431" s="28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</row>
    <row r="2432" spans="1:130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4"/>
      <c r="T2432" s="30"/>
      <c r="U2432" s="9"/>
      <c r="V2432" s="9"/>
      <c r="W2432" s="28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</row>
    <row r="2433" spans="1:130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4"/>
      <c r="T2433" s="30"/>
      <c r="U2433" s="9"/>
      <c r="V2433" s="9"/>
      <c r="W2433" s="28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</row>
    <row r="2434" spans="1:130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4"/>
      <c r="T2434" s="30"/>
      <c r="U2434" s="9"/>
      <c r="V2434" s="9"/>
      <c r="W2434" s="28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</row>
    <row r="2435" spans="1:130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4"/>
      <c r="T2435" s="30"/>
      <c r="U2435" s="9"/>
      <c r="V2435" s="9"/>
      <c r="W2435" s="28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</row>
    <row r="2436" spans="1:130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4"/>
      <c r="T2436" s="30"/>
      <c r="U2436" s="9"/>
      <c r="V2436" s="9"/>
      <c r="W2436" s="28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</row>
    <row r="2437" spans="1:130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4"/>
      <c r="T2437" s="30"/>
      <c r="U2437" s="9"/>
      <c r="V2437" s="9"/>
      <c r="W2437" s="28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</row>
    <row r="2438" spans="1:130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4"/>
      <c r="T2438" s="30"/>
      <c r="U2438" s="9"/>
      <c r="V2438" s="9"/>
      <c r="W2438" s="28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</row>
    <row r="2439" spans="1:130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4"/>
      <c r="T2439" s="30"/>
      <c r="U2439" s="9"/>
      <c r="V2439" s="9"/>
      <c r="W2439" s="28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</row>
    <row r="2440" spans="1:130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4"/>
      <c r="T2440" s="30"/>
      <c r="U2440" s="9"/>
      <c r="V2440" s="9"/>
      <c r="W2440" s="28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</row>
    <row r="2441" spans="1:130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4"/>
      <c r="T2441" s="30"/>
      <c r="U2441" s="9"/>
      <c r="V2441" s="9"/>
      <c r="W2441" s="28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</row>
    <row r="2442" spans="1:130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4"/>
      <c r="T2442" s="30"/>
      <c r="U2442" s="9"/>
      <c r="V2442" s="9"/>
      <c r="W2442" s="28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</row>
    <row r="2443" spans="1:130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4"/>
      <c r="T2443" s="30"/>
      <c r="U2443" s="9"/>
      <c r="V2443" s="9"/>
      <c r="W2443" s="28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</row>
    <row r="2444" spans="1:130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4"/>
      <c r="T2444" s="30"/>
      <c r="U2444" s="9"/>
      <c r="V2444" s="9"/>
      <c r="W2444" s="28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</row>
    <row r="2445" spans="1:130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4"/>
      <c r="T2445" s="30"/>
      <c r="U2445" s="9"/>
      <c r="V2445" s="9"/>
      <c r="W2445" s="28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</row>
    <row r="2446" spans="1:130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4"/>
      <c r="T2446" s="30"/>
      <c r="U2446" s="9"/>
      <c r="V2446" s="9"/>
      <c r="W2446" s="28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</row>
    <row r="2447" spans="1:130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4"/>
      <c r="T2447" s="30"/>
      <c r="U2447" s="9"/>
      <c r="V2447" s="9"/>
      <c r="W2447" s="28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</row>
    <row r="2448" spans="1:130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4"/>
      <c r="T2448" s="30"/>
      <c r="U2448" s="9"/>
      <c r="V2448" s="9"/>
      <c r="W2448" s="28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</row>
    <row r="2449" spans="1:130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4"/>
      <c r="T2449" s="30"/>
      <c r="U2449" s="9"/>
      <c r="V2449" s="9"/>
      <c r="W2449" s="28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</row>
    <row r="2450" spans="1:130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4"/>
      <c r="T2450" s="30"/>
      <c r="U2450" s="9"/>
      <c r="V2450" s="9"/>
      <c r="W2450" s="28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</row>
    <row r="2451" spans="1:130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4"/>
      <c r="T2451" s="30"/>
      <c r="U2451" s="9"/>
      <c r="V2451" s="9"/>
      <c r="W2451" s="28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</row>
    <row r="2452" spans="1:130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4"/>
      <c r="T2452" s="30"/>
      <c r="U2452" s="9"/>
      <c r="V2452" s="9"/>
      <c r="W2452" s="28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</row>
    <row r="2453" spans="1:130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4"/>
      <c r="T2453" s="30"/>
      <c r="U2453" s="9"/>
      <c r="V2453" s="9"/>
      <c r="W2453" s="28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</row>
    <row r="2454" spans="1:130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4"/>
      <c r="T2454" s="30"/>
      <c r="U2454" s="9"/>
      <c r="V2454" s="9"/>
      <c r="W2454" s="28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</row>
    <row r="2455" spans="1:130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4"/>
      <c r="T2455" s="30"/>
      <c r="U2455" s="9"/>
      <c r="V2455" s="9"/>
      <c r="W2455" s="28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</row>
    <row r="2456" spans="1:130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4"/>
      <c r="T2456" s="30"/>
      <c r="U2456" s="9"/>
      <c r="V2456" s="9"/>
      <c r="W2456" s="28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</row>
    <row r="2457" spans="1:130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4"/>
      <c r="T2457" s="30"/>
      <c r="U2457" s="9"/>
      <c r="V2457" s="9"/>
      <c r="W2457" s="28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</row>
    <row r="2458" spans="1:130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4"/>
      <c r="T2458" s="30"/>
      <c r="U2458" s="9"/>
      <c r="V2458" s="9"/>
      <c r="W2458" s="28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</row>
    <row r="2459" spans="1:130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4"/>
      <c r="T2459" s="30"/>
      <c r="U2459" s="9"/>
      <c r="V2459" s="9"/>
      <c r="W2459" s="28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</row>
    <row r="2460" spans="1:130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4"/>
      <c r="T2460" s="30"/>
      <c r="U2460" s="9"/>
      <c r="V2460" s="9"/>
      <c r="W2460" s="28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</row>
    <row r="2461" spans="1:130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4"/>
      <c r="T2461" s="30"/>
      <c r="U2461" s="9"/>
      <c r="V2461" s="9"/>
      <c r="W2461" s="28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</row>
    <row r="2462" spans="1:130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4"/>
      <c r="T2462" s="30"/>
      <c r="U2462" s="9"/>
      <c r="V2462" s="9"/>
      <c r="W2462" s="28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</row>
    <row r="2463" spans="1:130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4"/>
      <c r="T2463" s="30"/>
      <c r="U2463" s="9"/>
      <c r="V2463" s="9"/>
      <c r="W2463" s="28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</row>
    <row r="2464" spans="1:130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4"/>
      <c r="T2464" s="30"/>
      <c r="U2464" s="9"/>
      <c r="V2464" s="9"/>
      <c r="W2464" s="28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</row>
    <row r="2465" spans="1:130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4"/>
      <c r="T2465" s="30"/>
      <c r="U2465" s="9"/>
      <c r="V2465" s="9"/>
      <c r="W2465" s="28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</row>
    <row r="2466" spans="1:130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4"/>
      <c r="T2466" s="30"/>
      <c r="U2466" s="9"/>
      <c r="V2466" s="9"/>
      <c r="W2466" s="28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</row>
    <row r="2467" spans="1:130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4"/>
      <c r="T2467" s="30"/>
      <c r="U2467" s="9"/>
      <c r="V2467" s="9"/>
      <c r="W2467" s="28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</row>
    <row r="2468" spans="1:130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4"/>
      <c r="T2468" s="30"/>
      <c r="U2468" s="9"/>
      <c r="V2468" s="9"/>
      <c r="W2468" s="28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</row>
    <row r="2469" spans="1:130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4"/>
      <c r="T2469" s="30"/>
      <c r="U2469" s="9"/>
      <c r="V2469" s="9"/>
      <c r="W2469" s="28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</row>
    <row r="2470" spans="1:130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4"/>
      <c r="T2470" s="30"/>
      <c r="U2470" s="9"/>
      <c r="V2470" s="9"/>
      <c r="W2470" s="28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</row>
    <row r="2471" spans="1:130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4"/>
      <c r="T2471" s="30"/>
      <c r="U2471" s="9"/>
      <c r="V2471" s="9"/>
      <c r="W2471" s="28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</row>
    <row r="2472" spans="1:130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4"/>
      <c r="T2472" s="30"/>
      <c r="U2472" s="9"/>
      <c r="V2472" s="9"/>
      <c r="W2472" s="28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</row>
    <row r="2473" spans="1:130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4"/>
      <c r="T2473" s="30"/>
      <c r="U2473" s="9"/>
      <c r="V2473" s="9"/>
      <c r="W2473" s="28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</row>
    <row r="2474" spans="1:130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4"/>
      <c r="T2474" s="30"/>
      <c r="U2474" s="9"/>
      <c r="V2474" s="9"/>
      <c r="W2474" s="28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</row>
    <row r="2475" spans="1:130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4"/>
      <c r="T2475" s="30"/>
      <c r="U2475" s="9"/>
      <c r="V2475" s="9"/>
      <c r="W2475" s="28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</row>
    <row r="2476" spans="1:130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4"/>
      <c r="T2476" s="30"/>
      <c r="U2476" s="9"/>
      <c r="V2476" s="9"/>
      <c r="W2476" s="28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</row>
    <row r="2477" spans="1:130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4"/>
      <c r="T2477" s="30"/>
      <c r="U2477" s="9"/>
      <c r="V2477" s="9"/>
      <c r="W2477" s="28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</row>
    <row r="2478" spans="1:130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4"/>
      <c r="T2478" s="30"/>
      <c r="U2478" s="9"/>
      <c r="V2478" s="9"/>
      <c r="W2478" s="28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</row>
    <row r="2479" spans="1:130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4"/>
      <c r="T2479" s="30"/>
      <c r="U2479" s="9"/>
      <c r="V2479" s="9"/>
      <c r="W2479" s="28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</row>
    <row r="2480" spans="1:130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4"/>
      <c r="T2480" s="30"/>
      <c r="U2480" s="9"/>
      <c r="V2480" s="9"/>
      <c r="W2480" s="28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</row>
    <row r="2481" spans="1:130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4"/>
      <c r="T2481" s="30"/>
      <c r="U2481" s="9"/>
      <c r="V2481" s="9"/>
      <c r="W2481" s="28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</row>
    <row r="2482" spans="1:130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4"/>
      <c r="T2482" s="30"/>
      <c r="U2482" s="9"/>
      <c r="V2482" s="9"/>
      <c r="W2482" s="28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</row>
    <row r="2483" spans="1:130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4"/>
      <c r="T2483" s="30"/>
      <c r="U2483" s="9"/>
      <c r="V2483" s="9"/>
      <c r="W2483" s="28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</row>
    <row r="2484" spans="1:130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4"/>
      <c r="T2484" s="30"/>
      <c r="U2484" s="9"/>
      <c r="V2484" s="9"/>
      <c r="W2484" s="28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</row>
    <row r="2485" spans="1:130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4"/>
      <c r="T2485" s="30"/>
      <c r="U2485" s="9"/>
      <c r="V2485" s="9"/>
      <c r="W2485" s="28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</row>
    <row r="2486" spans="1:130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4"/>
      <c r="T2486" s="30"/>
      <c r="U2486" s="9"/>
      <c r="V2486" s="9"/>
      <c r="W2486" s="28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</row>
    <row r="2487" spans="1:130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4"/>
      <c r="T2487" s="30"/>
      <c r="U2487" s="9"/>
      <c r="V2487" s="9"/>
      <c r="W2487" s="28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</row>
    <row r="2488" spans="1:130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4"/>
      <c r="T2488" s="30"/>
      <c r="U2488" s="9"/>
      <c r="V2488" s="9"/>
      <c r="W2488" s="28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</row>
    <row r="2489" spans="1:130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4"/>
      <c r="T2489" s="30"/>
      <c r="U2489" s="9"/>
      <c r="V2489" s="9"/>
      <c r="W2489" s="28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</row>
    <row r="2490" spans="1:130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4"/>
      <c r="T2490" s="30"/>
      <c r="U2490" s="9"/>
      <c r="V2490" s="9"/>
      <c r="W2490" s="28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</row>
    <row r="2491" spans="1:130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4"/>
      <c r="T2491" s="30"/>
      <c r="U2491" s="9"/>
      <c r="V2491" s="9"/>
      <c r="W2491" s="28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</row>
    <row r="2492" spans="1:130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4"/>
      <c r="T2492" s="30"/>
      <c r="U2492" s="9"/>
      <c r="V2492" s="9"/>
      <c r="W2492" s="28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</row>
    <row r="2493" spans="1:130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4"/>
      <c r="T2493" s="30"/>
      <c r="U2493" s="9"/>
      <c r="V2493" s="9"/>
      <c r="W2493" s="28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</row>
    <row r="2494" spans="1:130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4"/>
      <c r="T2494" s="30"/>
      <c r="U2494" s="9"/>
      <c r="V2494" s="9"/>
      <c r="W2494" s="28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</row>
    <row r="2495" spans="1:130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4"/>
      <c r="T2495" s="30"/>
      <c r="U2495" s="9"/>
      <c r="V2495" s="9"/>
      <c r="W2495" s="28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</row>
    <row r="2496" spans="1:130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4"/>
      <c r="T2496" s="30"/>
      <c r="U2496" s="9"/>
      <c r="V2496" s="9"/>
      <c r="W2496" s="28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</row>
    <row r="2497" spans="1:130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4"/>
      <c r="T2497" s="30"/>
      <c r="U2497" s="9"/>
      <c r="V2497" s="9"/>
      <c r="W2497" s="28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</row>
    <row r="2498" spans="1:130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4"/>
      <c r="T2498" s="30"/>
      <c r="U2498" s="9"/>
      <c r="V2498" s="9"/>
      <c r="W2498" s="28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</row>
    <row r="2499" spans="1:130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4"/>
      <c r="T2499" s="30"/>
      <c r="U2499" s="9"/>
      <c r="V2499" s="9"/>
      <c r="W2499" s="28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</row>
    <row r="2500" spans="1:130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4"/>
      <c r="T2500" s="30"/>
      <c r="U2500" s="9"/>
      <c r="V2500" s="9"/>
      <c r="W2500" s="28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</row>
    <row r="2501" spans="1:130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4"/>
      <c r="T2501" s="30"/>
      <c r="U2501" s="9"/>
      <c r="V2501" s="9"/>
      <c r="W2501" s="28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</row>
    <row r="2502" spans="1:130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4"/>
      <c r="T2502" s="30"/>
      <c r="U2502" s="9"/>
      <c r="V2502" s="9"/>
      <c r="W2502" s="28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</row>
    <row r="2503" spans="1:130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4"/>
      <c r="T2503" s="30"/>
      <c r="U2503" s="9"/>
      <c r="V2503" s="9"/>
      <c r="W2503" s="28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</row>
    <row r="2504" spans="1:130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4"/>
      <c r="T2504" s="30"/>
      <c r="U2504" s="9"/>
      <c r="V2504" s="9"/>
      <c r="W2504" s="28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</row>
    <row r="2505" spans="1:130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4"/>
      <c r="T2505" s="30"/>
      <c r="U2505" s="9"/>
      <c r="V2505" s="9"/>
      <c r="W2505" s="28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</row>
    <row r="2506" spans="1:130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4"/>
      <c r="T2506" s="30"/>
      <c r="U2506" s="9"/>
      <c r="V2506" s="9"/>
      <c r="W2506" s="28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</row>
    <row r="2507" spans="1:130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4"/>
      <c r="T2507" s="30"/>
      <c r="U2507" s="9"/>
      <c r="V2507" s="9"/>
      <c r="W2507" s="28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</row>
    <row r="2508" spans="1:130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4"/>
      <c r="T2508" s="30"/>
      <c r="U2508" s="9"/>
      <c r="V2508" s="9"/>
      <c r="W2508" s="28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</row>
    <row r="2509" spans="1:130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4"/>
      <c r="T2509" s="30"/>
      <c r="U2509" s="9"/>
      <c r="V2509" s="9"/>
      <c r="W2509" s="28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</row>
    <row r="2510" spans="1:130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4"/>
      <c r="T2510" s="30"/>
      <c r="U2510" s="9"/>
      <c r="V2510" s="9"/>
      <c r="W2510" s="28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</row>
    <row r="2511" spans="1:130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4"/>
      <c r="T2511" s="30"/>
      <c r="U2511" s="9"/>
      <c r="V2511" s="9"/>
      <c r="W2511" s="28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</row>
    <row r="2512" spans="1:130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4"/>
      <c r="T2512" s="30"/>
      <c r="U2512" s="9"/>
      <c r="V2512" s="9"/>
      <c r="W2512" s="28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</row>
    <row r="2513" spans="1:130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4"/>
      <c r="T2513" s="30"/>
      <c r="U2513" s="9"/>
      <c r="V2513" s="9"/>
      <c r="W2513" s="28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</row>
    <row r="2514" spans="1:130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4"/>
      <c r="T2514" s="30"/>
      <c r="U2514" s="9"/>
      <c r="V2514" s="9"/>
      <c r="W2514" s="28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</row>
    <row r="2515" spans="1:130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4"/>
      <c r="T2515" s="30"/>
      <c r="U2515" s="9"/>
      <c r="V2515" s="9"/>
      <c r="W2515" s="28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</row>
    <row r="2516" spans="1:130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4"/>
      <c r="T2516" s="30"/>
      <c r="U2516" s="9"/>
      <c r="V2516" s="9"/>
      <c r="W2516" s="28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</row>
    <row r="2517" spans="1:130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4"/>
      <c r="T2517" s="30"/>
      <c r="U2517" s="9"/>
      <c r="V2517" s="9"/>
      <c r="W2517" s="28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</row>
    <row r="2518" spans="1:130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4"/>
      <c r="T2518" s="30"/>
      <c r="U2518" s="9"/>
      <c r="V2518" s="9"/>
      <c r="W2518" s="28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</row>
    <row r="2519" spans="1:130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4"/>
      <c r="T2519" s="30"/>
      <c r="U2519" s="9"/>
      <c r="V2519" s="9"/>
      <c r="W2519" s="28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</row>
    <row r="2520" spans="1:130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4"/>
      <c r="T2520" s="30"/>
      <c r="U2520" s="9"/>
      <c r="V2520" s="9"/>
      <c r="W2520" s="28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</row>
    <row r="2521" spans="1:130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4"/>
      <c r="T2521" s="30"/>
      <c r="U2521" s="9"/>
      <c r="V2521" s="9"/>
      <c r="W2521" s="28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</row>
    <row r="2522" spans="1:130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4"/>
      <c r="T2522" s="30"/>
      <c r="U2522" s="9"/>
      <c r="V2522" s="9"/>
      <c r="W2522" s="28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</row>
    <row r="2523" spans="1:130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4"/>
      <c r="T2523" s="30"/>
      <c r="U2523" s="9"/>
      <c r="V2523" s="9"/>
      <c r="W2523" s="28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</row>
    <row r="2524" spans="1:130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4"/>
      <c r="T2524" s="30"/>
      <c r="U2524" s="9"/>
      <c r="V2524" s="9"/>
      <c r="W2524" s="28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</row>
    <row r="2525" spans="1:130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4"/>
      <c r="T2525" s="30"/>
      <c r="U2525" s="9"/>
      <c r="V2525" s="9"/>
      <c r="W2525" s="28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</row>
    <row r="2526" spans="1:130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4"/>
      <c r="T2526" s="30"/>
      <c r="U2526" s="9"/>
      <c r="V2526" s="9"/>
      <c r="W2526" s="28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</row>
    <row r="2527" spans="1:130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4"/>
      <c r="T2527" s="30"/>
      <c r="U2527" s="9"/>
      <c r="V2527" s="9"/>
      <c r="W2527" s="28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</row>
    <row r="2528" spans="1:130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4"/>
      <c r="T2528" s="30"/>
      <c r="U2528" s="9"/>
      <c r="V2528" s="9"/>
      <c r="W2528" s="28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</row>
    <row r="2529" spans="1:130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4"/>
      <c r="T2529" s="30"/>
      <c r="U2529" s="9"/>
      <c r="V2529" s="9"/>
      <c r="W2529" s="28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</row>
    <row r="2530" spans="1:130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4"/>
      <c r="T2530" s="30"/>
      <c r="U2530" s="9"/>
      <c r="V2530" s="9"/>
      <c r="W2530" s="28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</row>
    <row r="2531" spans="1:130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4"/>
      <c r="T2531" s="30"/>
      <c r="U2531" s="9"/>
      <c r="V2531" s="9"/>
      <c r="W2531" s="28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</row>
    <row r="2532" spans="1:130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4"/>
      <c r="T2532" s="30"/>
      <c r="U2532" s="9"/>
      <c r="V2532" s="9"/>
      <c r="W2532" s="28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</row>
    <row r="2533" spans="1:130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4"/>
      <c r="T2533" s="30"/>
      <c r="U2533" s="9"/>
      <c r="V2533" s="9"/>
      <c r="W2533" s="28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</row>
    <row r="2534" spans="1:130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4"/>
      <c r="T2534" s="30"/>
      <c r="U2534" s="9"/>
      <c r="V2534" s="9"/>
      <c r="W2534" s="28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</row>
    <row r="2535" spans="1:130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4"/>
      <c r="T2535" s="30"/>
      <c r="U2535" s="9"/>
      <c r="V2535" s="9"/>
      <c r="W2535" s="28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</row>
    <row r="2536" spans="1:130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4"/>
      <c r="T2536" s="30"/>
      <c r="U2536" s="9"/>
      <c r="V2536" s="9"/>
      <c r="W2536" s="28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</row>
    <row r="2537" spans="1:130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4"/>
      <c r="T2537" s="30"/>
      <c r="U2537" s="9"/>
      <c r="V2537" s="9"/>
      <c r="W2537" s="28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</row>
    <row r="2538" spans="1:130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4"/>
      <c r="T2538" s="30"/>
      <c r="U2538" s="9"/>
      <c r="V2538" s="9"/>
      <c r="W2538" s="28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</row>
    <row r="2539" spans="1:130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4"/>
      <c r="T2539" s="30"/>
      <c r="U2539" s="9"/>
      <c r="V2539" s="9"/>
      <c r="W2539" s="28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</row>
    <row r="2540" spans="1:130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4"/>
      <c r="T2540" s="30"/>
      <c r="U2540" s="9"/>
      <c r="V2540" s="9"/>
      <c r="W2540" s="28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</row>
    <row r="2541" spans="1:130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4"/>
      <c r="T2541" s="30"/>
      <c r="U2541" s="9"/>
      <c r="V2541" s="9"/>
      <c r="W2541" s="28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</row>
    <row r="2542" spans="1:130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4"/>
      <c r="T2542" s="30"/>
      <c r="U2542" s="9"/>
      <c r="V2542" s="9"/>
      <c r="W2542" s="28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</row>
    <row r="2543" spans="1:130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4"/>
      <c r="T2543" s="30"/>
      <c r="U2543" s="9"/>
      <c r="V2543" s="9"/>
      <c r="W2543" s="28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</row>
    <row r="2544" spans="1:130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4"/>
      <c r="T2544" s="30"/>
      <c r="U2544" s="9"/>
      <c r="V2544" s="9"/>
      <c r="W2544" s="28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</row>
    <row r="2545" spans="1:130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4"/>
      <c r="T2545" s="30"/>
      <c r="U2545" s="9"/>
      <c r="V2545" s="9"/>
      <c r="W2545" s="28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</row>
    <row r="2546" spans="1:130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4"/>
      <c r="T2546" s="30"/>
      <c r="U2546" s="9"/>
      <c r="V2546" s="9"/>
      <c r="W2546" s="28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</row>
    <row r="2547" spans="1:130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4"/>
      <c r="T2547" s="30"/>
      <c r="U2547" s="9"/>
      <c r="V2547" s="9"/>
      <c r="W2547" s="28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</row>
    <row r="2548" spans="1:130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4"/>
      <c r="T2548" s="30"/>
      <c r="U2548" s="9"/>
      <c r="V2548" s="9"/>
      <c r="W2548" s="28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</row>
    <row r="2549" spans="1:130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4"/>
      <c r="T2549" s="30"/>
      <c r="U2549" s="9"/>
      <c r="V2549" s="9"/>
      <c r="W2549" s="28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</row>
    <row r="2550" spans="1:130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4"/>
      <c r="T2550" s="30"/>
      <c r="U2550" s="9"/>
      <c r="V2550" s="9"/>
      <c r="W2550" s="28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</row>
    <row r="2551" spans="1:130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4"/>
      <c r="T2551" s="30"/>
      <c r="U2551" s="9"/>
      <c r="V2551" s="9"/>
      <c r="W2551" s="28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</row>
    <row r="2552" spans="1:130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4"/>
      <c r="T2552" s="30"/>
      <c r="U2552" s="9"/>
      <c r="V2552" s="9"/>
      <c r="W2552" s="28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</row>
    <row r="2553" spans="1:130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4"/>
      <c r="T2553" s="30"/>
      <c r="U2553" s="9"/>
      <c r="V2553" s="9"/>
      <c r="W2553" s="28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</row>
    <row r="2554" spans="1:130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4"/>
      <c r="T2554" s="30"/>
      <c r="U2554" s="9"/>
      <c r="V2554" s="9"/>
      <c r="W2554" s="28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</row>
    <row r="2555" spans="1:130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4"/>
      <c r="T2555" s="30"/>
      <c r="U2555" s="9"/>
      <c r="V2555" s="9"/>
      <c r="W2555" s="28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</row>
    <row r="2556" spans="1:130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4"/>
      <c r="T2556" s="30"/>
      <c r="U2556" s="9"/>
      <c r="V2556" s="9"/>
      <c r="W2556" s="28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</row>
    <row r="2557" spans="1:130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4"/>
      <c r="T2557" s="30"/>
      <c r="U2557" s="9"/>
      <c r="V2557" s="9"/>
      <c r="W2557" s="28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</row>
    <row r="2558" spans="1:130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4"/>
      <c r="T2558" s="30"/>
      <c r="U2558" s="9"/>
      <c r="V2558" s="9"/>
      <c r="W2558" s="28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</row>
    <row r="2559" spans="1:130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4"/>
      <c r="T2559" s="30"/>
      <c r="U2559" s="9"/>
      <c r="V2559" s="9"/>
      <c r="W2559" s="28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</row>
    <row r="2560" spans="1:130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4"/>
      <c r="T2560" s="30"/>
      <c r="U2560" s="9"/>
      <c r="V2560" s="9"/>
      <c r="W2560" s="28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</row>
    <row r="2561" spans="1:130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4"/>
      <c r="T2561" s="30"/>
      <c r="U2561" s="9"/>
      <c r="V2561" s="9"/>
      <c r="W2561" s="28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</row>
    <row r="2562" spans="1:130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4"/>
      <c r="T2562" s="30"/>
      <c r="U2562" s="9"/>
      <c r="V2562" s="9"/>
      <c r="W2562" s="28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</row>
    <row r="2563" spans="1:130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4"/>
      <c r="T2563" s="30"/>
      <c r="U2563" s="9"/>
      <c r="V2563" s="9"/>
      <c r="W2563" s="28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</row>
    <row r="2564" spans="1:130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4"/>
      <c r="T2564" s="30"/>
      <c r="U2564" s="9"/>
      <c r="V2564" s="9"/>
      <c r="W2564" s="28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</row>
    <row r="2565" spans="1:130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4"/>
      <c r="T2565" s="30"/>
      <c r="U2565" s="9"/>
      <c r="V2565" s="9"/>
      <c r="W2565" s="28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</row>
    <row r="2566" spans="1:130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4"/>
      <c r="T2566" s="30"/>
      <c r="U2566" s="9"/>
      <c r="V2566" s="9"/>
      <c r="W2566" s="28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</row>
    <row r="2567" spans="1:130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4"/>
      <c r="T2567" s="30"/>
      <c r="U2567" s="9"/>
      <c r="V2567" s="9"/>
      <c r="W2567" s="28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</row>
    <row r="2568" spans="1:130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4"/>
      <c r="T2568" s="30"/>
      <c r="U2568" s="27"/>
      <c r="V2568" s="27"/>
      <c r="W2568" s="32"/>
      <c r="X2568" s="20"/>
      <c r="Y2568" s="23"/>
      <c r="Z2568" s="27"/>
      <c r="AA2568" s="20"/>
      <c r="AB2568" s="20"/>
      <c r="AC2568" s="20"/>
      <c r="AD2568" s="27"/>
      <c r="AE2568" s="21"/>
      <c r="AF2568" s="27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</row>
    <row r="2569" spans="1:130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4"/>
      <c r="T2569" s="30"/>
      <c r="U2569" s="27"/>
      <c r="V2569" s="27"/>
      <c r="W2569" s="32"/>
      <c r="X2569" s="20"/>
      <c r="Y2569" s="23"/>
      <c r="Z2569" s="27"/>
      <c r="AA2569" s="20"/>
      <c r="AB2569" s="20"/>
      <c r="AC2569" s="20"/>
      <c r="AD2569" s="27"/>
      <c r="AE2569" s="21"/>
      <c r="AF2569" s="27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</row>
    <row r="2570" spans="1:130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4"/>
      <c r="T2570" s="30"/>
      <c r="U2570" s="9"/>
      <c r="V2570" s="9"/>
      <c r="W2570" s="28"/>
      <c r="X2570" s="3"/>
      <c r="Y2570" s="1"/>
      <c r="Z2570" s="9"/>
      <c r="AA2570" s="3"/>
      <c r="AB2570" s="3"/>
      <c r="AC2570" s="3"/>
      <c r="AD2570" s="9"/>
      <c r="AE2570" s="10"/>
      <c r="AF2570" s="9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</row>
    <row r="2571" spans="1:130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4"/>
      <c r="T2571" s="30"/>
      <c r="U2571" s="9"/>
      <c r="V2571" s="9"/>
      <c r="W2571" s="28"/>
      <c r="X2571" s="3"/>
      <c r="Y2571" s="1"/>
      <c r="Z2571" s="9"/>
      <c r="AA2571" s="3"/>
      <c r="AB2571" s="3"/>
      <c r="AC2571" s="3"/>
      <c r="AD2571" s="9"/>
      <c r="AE2571" s="10"/>
      <c r="AF2571" s="9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</row>
    <row r="2572" spans="1:130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4"/>
      <c r="T2572" s="30"/>
      <c r="U2572" s="9"/>
      <c r="V2572" s="9"/>
      <c r="W2572" s="28"/>
      <c r="X2572" s="3"/>
      <c r="Y2572" s="1"/>
      <c r="Z2572" s="9"/>
      <c r="AA2572" s="3"/>
      <c r="AB2572" s="3"/>
      <c r="AC2572" s="3"/>
      <c r="AD2572" s="9"/>
      <c r="AE2572" s="10"/>
      <c r="AF2572" s="9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</row>
    <row r="2573" spans="1:130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4"/>
      <c r="T2573" s="30"/>
      <c r="U2573" s="9"/>
      <c r="V2573" s="9"/>
      <c r="W2573" s="28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</row>
    <row r="2574" spans="1:130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4"/>
      <c r="T2574" s="30"/>
      <c r="U2574" s="9"/>
      <c r="V2574" s="9"/>
      <c r="W2574" s="28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</row>
    <row r="2575" spans="1:130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4"/>
      <c r="T2575" s="30"/>
      <c r="U2575" s="9"/>
      <c r="V2575" s="9"/>
      <c r="W2575" s="28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</row>
    <row r="2576" spans="1:130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4"/>
      <c r="T2576" s="30"/>
      <c r="U2576" s="9"/>
      <c r="V2576" s="9"/>
      <c r="W2576" s="28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</row>
    <row r="2577" spans="1:130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4"/>
      <c r="T2577" s="30"/>
      <c r="U2577" s="9"/>
      <c r="V2577" s="9"/>
      <c r="W2577" s="28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</row>
    <row r="2578" spans="1:130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4"/>
      <c r="T2578" s="30"/>
      <c r="U2578" s="9"/>
      <c r="V2578" s="9"/>
      <c r="W2578" s="28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</row>
    <row r="2579" spans="1:130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4"/>
      <c r="T2579" s="30"/>
      <c r="U2579" s="9"/>
      <c r="V2579" s="9"/>
      <c r="W2579" s="28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</row>
    <row r="2580" spans="1:130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4"/>
      <c r="T2580" s="30"/>
      <c r="U2580" s="9"/>
      <c r="V2580" s="9"/>
      <c r="W2580" s="28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</row>
    <row r="2581" spans="1:130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4"/>
      <c r="T2581" s="30"/>
      <c r="U2581" s="9"/>
      <c r="V2581" s="9"/>
      <c r="W2581" s="28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</row>
    <row r="2582" spans="1:130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4"/>
      <c r="T2582" s="30"/>
      <c r="U2582" s="9"/>
      <c r="V2582" s="9"/>
      <c r="W2582" s="28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</row>
    <row r="2583" spans="1:130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4"/>
      <c r="T2583" s="30"/>
      <c r="U2583" s="9"/>
      <c r="V2583" s="9"/>
      <c r="W2583" s="28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</row>
    <row r="2584" spans="1:130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4"/>
      <c r="T2584" s="30"/>
      <c r="U2584" s="9"/>
      <c r="V2584" s="9"/>
      <c r="W2584" s="28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</row>
    <row r="2585" spans="1:130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4"/>
      <c r="T2585" s="30"/>
      <c r="U2585" s="9"/>
      <c r="V2585" s="9"/>
      <c r="W2585" s="28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</row>
    <row r="2586" spans="1:130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4"/>
      <c r="T2586" s="30"/>
      <c r="U2586" s="9"/>
      <c r="V2586" s="9"/>
      <c r="W2586" s="28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</row>
    <row r="2587" spans="1:130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4"/>
      <c r="T2587" s="30"/>
      <c r="U2587" s="9"/>
      <c r="V2587" s="9"/>
      <c r="W2587" s="28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</row>
    <row r="2588" spans="1:130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4"/>
      <c r="T2588" s="30"/>
      <c r="U2588" s="9"/>
      <c r="V2588" s="9"/>
      <c r="W2588" s="28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</row>
    <row r="2589" spans="1:130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4"/>
      <c r="T2589" s="30"/>
      <c r="U2589" s="9"/>
      <c r="V2589" s="9"/>
      <c r="W2589" s="28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</row>
    <row r="2590" spans="1:130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4"/>
      <c r="T2590" s="30"/>
      <c r="U2590" s="9"/>
      <c r="V2590" s="9"/>
      <c r="W2590" s="28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</row>
    <row r="2591" spans="1:130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4"/>
      <c r="T2591" s="30"/>
      <c r="U2591" s="9"/>
      <c r="V2591" s="9"/>
      <c r="W2591" s="28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</row>
    <row r="2592" spans="1:130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4"/>
      <c r="T2592" s="30"/>
      <c r="U2592" s="9"/>
      <c r="V2592" s="9"/>
      <c r="W2592" s="28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</row>
    <row r="2593" spans="1:130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4"/>
      <c r="T2593" s="30"/>
      <c r="U2593" s="9"/>
      <c r="V2593" s="9"/>
      <c r="W2593" s="28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</row>
    <row r="2594" spans="1:130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4"/>
      <c r="T2594" s="30"/>
      <c r="U2594" s="9"/>
      <c r="V2594" s="9"/>
      <c r="W2594" s="28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</row>
    <row r="2595" spans="1:130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4"/>
      <c r="T2595" s="30"/>
      <c r="U2595" s="9"/>
      <c r="V2595" s="9"/>
      <c r="W2595" s="28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</row>
    <row r="2596" spans="1:130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4"/>
      <c r="T2596" s="30"/>
      <c r="U2596" s="9"/>
      <c r="V2596" s="9"/>
      <c r="W2596" s="28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</row>
    <row r="2597" spans="1:130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4"/>
      <c r="T2597" s="30"/>
      <c r="U2597" s="9"/>
      <c r="V2597" s="9"/>
      <c r="W2597" s="28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</row>
    <row r="2598" spans="1:130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4"/>
      <c r="T2598" s="30"/>
      <c r="U2598" s="9"/>
      <c r="V2598" s="9"/>
      <c r="W2598" s="28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</row>
    <row r="2599" spans="1:130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4"/>
      <c r="T2599" s="30"/>
      <c r="U2599" s="9"/>
      <c r="V2599" s="9"/>
      <c r="W2599" s="28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</row>
    <row r="2600" spans="1:130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4"/>
      <c r="T2600" s="30"/>
      <c r="U2600" s="9"/>
      <c r="V2600" s="9"/>
      <c r="W2600" s="28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</row>
    <row r="2601" spans="1:130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4"/>
      <c r="T2601" s="30"/>
      <c r="U2601" s="9"/>
      <c r="V2601" s="9"/>
      <c r="W2601" s="28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</row>
    <row r="2602" spans="1:130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4"/>
      <c r="T2602" s="30"/>
      <c r="U2602" s="9"/>
      <c r="V2602" s="9"/>
      <c r="W2602" s="28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</row>
    <row r="2603" spans="1:130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4"/>
      <c r="T2603" s="30"/>
      <c r="U2603" s="9"/>
      <c r="V2603" s="9"/>
      <c r="W2603" s="28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</row>
    <row r="2604" spans="1:130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4"/>
      <c r="T2604" s="30"/>
      <c r="U2604" s="9"/>
      <c r="V2604" s="9"/>
      <c r="W2604" s="28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</row>
    <row r="2605" spans="1:130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4"/>
      <c r="T2605" s="30"/>
      <c r="U2605" s="9"/>
      <c r="V2605" s="9"/>
      <c r="W2605" s="28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</row>
    <row r="2606" spans="1:130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4"/>
      <c r="T2606" s="30"/>
      <c r="U2606" s="9"/>
      <c r="V2606" s="9"/>
      <c r="W2606" s="28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</row>
    <row r="2607" spans="1:130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4"/>
      <c r="T2607" s="30"/>
      <c r="U2607" s="9"/>
      <c r="V2607" s="9"/>
      <c r="W2607" s="28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</row>
    <row r="2608" spans="1:130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4"/>
      <c r="T2608" s="30"/>
      <c r="U2608" s="9"/>
      <c r="V2608" s="9"/>
      <c r="W2608" s="28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</row>
    <row r="2609" spans="1:130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4"/>
      <c r="T2609" s="30"/>
      <c r="U2609" s="9"/>
      <c r="V2609" s="9"/>
      <c r="W2609" s="28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</row>
    <row r="2610" spans="1:130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4"/>
      <c r="T2610" s="30"/>
      <c r="U2610" s="9"/>
      <c r="V2610" s="9"/>
      <c r="W2610" s="28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</row>
    <row r="2611" spans="1:130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4"/>
      <c r="T2611" s="30"/>
      <c r="U2611" s="9"/>
      <c r="V2611" s="9"/>
      <c r="W2611" s="28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</row>
    <row r="2612" spans="1:130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4"/>
      <c r="T2612" s="30"/>
      <c r="U2612" s="9"/>
      <c r="V2612" s="9"/>
      <c r="W2612" s="28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</row>
    <row r="2613" spans="1:130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4"/>
      <c r="T2613" s="30"/>
      <c r="U2613" s="9"/>
      <c r="V2613" s="9"/>
      <c r="W2613" s="28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</row>
    <row r="2614" spans="1:130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4"/>
      <c r="T2614" s="30"/>
      <c r="U2614" s="9"/>
      <c r="V2614" s="9"/>
      <c r="W2614" s="28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</row>
    <row r="2615" spans="1:130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4"/>
      <c r="T2615" s="30"/>
      <c r="U2615" s="9"/>
      <c r="V2615" s="9"/>
      <c r="W2615" s="28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</row>
    <row r="2616" spans="1:130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4"/>
      <c r="T2616" s="30"/>
      <c r="U2616" s="9"/>
      <c r="V2616" s="9"/>
      <c r="W2616" s="28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</row>
    <row r="2617" spans="1:130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4"/>
      <c r="T2617" s="30"/>
      <c r="U2617" s="9"/>
      <c r="V2617" s="9"/>
      <c r="W2617" s="28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</row>
    <row r="2618" spans="1:130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4"/>
      <c r="T2618" s="30"/>
      <c r="U2618" s="9"/>
      <c r="V2618" s="9"/>
      <c r="W2618" s="28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</row>
    <row r="2619" spans="1:130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4"/>
      <c r="T2619" s="30"/>
      <c r="U2619" s="9"/>
      <c r="V2619" s="9"/>
      <c r="W2619" s="28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</row>
    <row r="2620" spans="1:130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4"/>
      <c r="T2620" s="30"/>
      <c r="U2620" s="9"/>
      <c r="V2620" s="9"/>
      <c r="W2620" s="28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</row>
    <row r="2621" spans="1:130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4"/>
      <c r="T2621" s="30"/>
      <c r="U2621" s="9"/>
      <c r="V2621" s="9"/>
      <c r="W2621" s="28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</row>
    <row r="2622" spans="1:130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4"/>
      <c r="T2622" s="30"/>
      <c r="U2622" s="9"/>
      <c r="V2622" s="9"/>
      <c r="W2622" s="28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</row>
    <row r="2623" spans="1:130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4"/>
      <c r="T2623" s="30"/>
      <c r="U2623" s="9"/>
      <c r="V2623" s="9"/>
      <c r="W2623" s="28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</row>
    <row r="2624" spans="1:130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4"/>
      <c r="T2624" s="30"/>
      <c r="U2624" s="9"/>
      <c r="V2624" s="9"/>
      <c r="W2624" s="28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</row>
    <row r="2625" spans="1:130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4"/>
      <c r="T2625" s="30"/>
      <c r="U2625" s="9"/>
      <c r="V2625" s="9"/>
      <c r="W2625" s="28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</row>
    <row r="2626" spans="1:130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4"/>
      <c r="T2626" s="30"/>
      <c r="U2626" s="9"/>
      <c r="V2626" s="9"/>
      <c r="W2626" s="28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</row>
    <row r="2627" spans="1:130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4"/>
      <c r="T2627" s="30"/>
      <c r="U2627" s="9"/>
      <c r="V2627" s="9"/>
      <c r="W2627" s="28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</row>
    <row r="2628" spans="1:130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4"/>
      <c r="T2628" s="30"/>
      <c r="U2628" s="9"/>
      <c r="V2628" s="9"/>
      <c r="W2628" s="28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</row>
    <row r="2629" spans="1:130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4"/>
      <c r="T2629" s="30"/>
      <c r="U2629" s="9"/>
      <c r="V2629" s="9"/>
      <c r="W2629" s="28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</row>
    <row r="2630" spans="1:130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4"/>
      <c r="T2630" s="30"/>
      <c r="U2630" s="9"/>
      <c r="V2630" s="9"/>
      <c r="W2630" s="28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</row>
    <row r="2631" spans="1:130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4"/>
      <c r="T2631" s="30"/>
      <c r="U2631" s="9"/>
      <c r="V2631" s="9"/>
      <c r="W2631" s="28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</row>
    <row r="2632" spans="1:130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4"/>
      <c r="T2632" s="30"/>
      <c r="U2632" s="9"/>
      <c r="V2632" s="9"/>
      <c r="W2632" s="28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</row>
    <row r="2633" spans="1:130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4"/>
      <c r="T2633" s="30"/>
      <c r="U2633" s="9"/>
      <c r="V2633" s="9"/>
      <c r="W2633" s="28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</row>
    <row r="2634" spans="1:130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4"/>
      <c r="T2634" s="30"/>
      <c r="U2634" s="9"/>
      <c r="V2634" s="9"/>
      <c r="W2634" s="28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</row>
    <row r="2635" spans="1:130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4"/>
      <c r="T2635" s="30"/>
      <c r="U2635" s="9"/>
      <c r="V2635" s="9"/>
      <c r="W2635" s="28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</row>
    <row r="2636" spans="1:130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4"/>
      <c r="T2636" s="30"/>
      <c r="U2636" s="9"/>
      <c r="V2636" s="9"/>
      <c r="W2636" s="28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</row>
    <row r="2637" spans="1:130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4"/>
      <c r="T2637" s="30"/>
      <c r="U2637" s="9"/>
      <c r="V2637" s="9"/>
      <c r="W2637" s="28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</row>
    <row r="2638" spans="1:130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4"/>
      <c r="T2638" s="30"/>
      <c r="U2638" s="9"/>
      <c r="V2638" s="9"/>
      <c r="W2638" s="28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</row>
    <row r="2639" spans="1:130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4"/>
      <c r="T2639" s="30"/>
      <c r="U2639" s="9"/>
      <c r="V2639" s="9"/>
      <c r="W2639" s="28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</row>
    <row r="2640" spans="1:130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4"/>
      <c r="T2640" s="30"/>
      <c r="U2640" s="9"/>
      <c r="V2640" s="9"/>
      <c r="W2640" s="28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</row>
    <row r="2641" spans="1:130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4"/>
      <c r="T2641" s="30"/>
      <c r="U2641" s="9"/>
      <c r="V2641" s="9"/>
      <c r="W2641" s="28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</row>
    <row r="2642" spans="1:130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4"/>
      <c r="T2642" s="30"/>
      <c r="U2642" s="9"/>
      <c r="V2642" s="9"/>
      <c r="W2642" s="28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</row>
    <row r="2643" spans="1:130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4"/>
      <c r="T2643" s="30"/>
      <c r="U2643" s="9"/>
      <c r="V2643" s="9"/>
      <c r="W2643" s="28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</row>
    <row r="2644" spans="1:130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4"/>
      <c r="T2644" s="30"/>
      <c r="U2644" s="9"/>
      <c r="V2644" s="9"/>
      <c r="W2644" s="28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</row>
    <row r="2645" spans="1:130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4"/>
      <c r="T2645" s="30"/>
      <c r="U2645" s="9"/>
      <c r="V2645" s="9"/>
      <c r="W2645" s="28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</row>
    <row r="2646" spans="1:130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4"/>
      <c r="T2646" s="30"/>
      <c r="U2646" s="9"/>
      <c r="V2646" s="9"/>
      <c r="W2646" s="28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</row>
    <row r="2647" spans="1:130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4"/>
      <c r="T2647" s="30"/>
      <c r="U2647" s="9"/>
      <c r="V2647" s="9"/>
      <c r="W2647" s="28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</row>
    <row r="2648" spans="1:130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4"/>
      <c r="T2648" s="30"/>
      <c r="U2648" s="9"/>
      <c r="V2648" s="9"/>
      <c r="W2648" s="28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</row>
    <row r="2649" spans="1:130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4"/>
      <c r="T2649" s="30"/>
      <c r="U2649" s="9"/>
      <c r="V2649" s="9"/>
      <c r="W2649" s="28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</row>
    <row r="2650" spans="1:130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4"/>
      <c r="T2650" s="30"/>
      <c r="U2650" s="9"/>
      <c r="V2650" s="9"/>
      <c r="W2650" s="28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</row>
    <row r="2651" spans="1:130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4"/>
      <c r="T2651" s="30"/>
      <c r="U2651" s="9"/>
      <c r="V2651" s="9"/>
      <c r="W2651" s="28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</row>
    <row r="2652" spans="1:130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4"/>
      <c r="T2652" s="30"/>
      <c r="U2652" s="9"/>
      <c r="V2652" s="9"/>
      <c r="W2652" s="28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</row>
    <row r="2653" spans="1:130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4"/>
      <c r="T2653" s="30"/>
      <c r="U2653" s="9"/>
      <c r="V2653" s="9"/>
      <c r="W2653" s="28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</row>
    <row r="2654" spans="1:130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4"/>
      <c r="T2654" s="30"/>
      <c r="U2654" s="9"/>
      <c r="V2654" s="9"/>
      <c r="W2654" s="28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</row>
    <row r="2655" spans="1:130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4"/>
      <c r="T2655" s="30"/>
      <c r="U2655" s="9"/>
      <c r="V2655" s="9"/>
      <c r="W2655" s="28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</row>
    <row r="2656" spans="1:130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4"/>
      <c r="T2656" s="30"/>
      <c r="U2656" s="9"/>
      <c r="V2656" s="9"/>
      <c r="W2656" s="28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</row>
    <row r="2657" spans="1:130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4"/>
      <c r="T2657" s="30"/>
      <c r="U2657" s="9"/>
      <c r="V2657" s="9"/>
      <c r="W2657" s="28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</row>
    <row r="2658" spans="1:130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4"/>
      <c r="T2658" s="30"/>
      <c r="U2658" s="9"/>
      <c r="V2658" s="9"/>
      <c r="W2658" s="28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</row>
    <row r="2659" spans="1:130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4"/>
      <c r="T2659" s="30"/>
      <c r="U2659" s="9"/>
      <c r="V2659" s="9"/>
      <c r="W2659" s="28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</row>
    <row r="2660" spans="1:130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4"/>
      <c r="T2660" s="30"/>
      <c r="U2660" s="9"/>
      <c r="V2660" s="9"/>
      <c r="W2660" s="28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</row>
    <row r="2661" spans="1:130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4"/>
      <c r="T2661" s="30"/>
      <c r="U2661" s="9"/>
      <c r="V2661" s="9"/>
      <c r="W2661" s="28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</row>
    <row r="2662" spans="1:130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4"/>
      <c r="T2662" s="30"/>
      <c r="U2662" s="9"/>
      <c r="V2662" s="9"/>
      <c r="W2662" s="28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</row>
    <row r="2663" spans="1:130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4"/>
      <c r="T2663" s="30"/>
      <c r="U2663" s="9"/>
      <c r="V2663" s="9"/>
      <c r="W2663" s="28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</row>
    <row r="2664" spans="1:130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4"/>
      <c r="T2664" s="30"/>
      <c r="U2664" s="9"/>
      <c r="V2664" s="9"/>
      <c r="W2664" s="28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</row>
    <row r="2665" spans="1:130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4"/>
      <c r="T2665" s="30"/>
      <c r="U2665" s="9"/>
      <c r="V2665" s="9"/>
      <c r="W2665" s="28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</row>
    <row r="2666" spans="1:130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4"/>
      <c r="T2666" s="30"/>
      <c r="U2666" s="9"/>
      <c r="V2666" s="9"/>
      <c r="W2666" s="28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</row>
    <row r="2667" spans="1:130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4"/>
      <c r="T2667" s="30"/>
      <c r="U2667" s="9"/>
      <c r="V2667" s="9"/>
      <c r="W2667" s="28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</row>
    <row r="2668" spans="1:130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4"/>
      <c r="T2668" s="30"/>
      <c r="U2668" s="9"/>
      <c r="V2668" s="9"/>
      <c r="W2668" s="28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</row>
    <row r="2669" spans="1:130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4"/>
      <c r="T2669" s="30"/>
      <c r="U2669" s="9"/>
      <c r="V2669" s="9"/>
      <c r="W2669" s="28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</row>
    <row r="2670" spans="1:130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4"/>
      <c r="T2670" s="30"/>
      <c r="U2670" s="9"/>
      <c r="V2670" s="9"/>
      <c r="W2670" s="28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</row>
    <row r="2671" spans="1:130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4"/>
      <c r="T2671" s="30"/>
      <c r="U2671" s="9"/>
      <c r="V2671" s="9"/>
      <c r="W2671" s="28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</row>
    <row r="2672" spans="1:130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4"/>
      <c r="T2672" s="30"/>
      <c r="U2672" s="9"/>
      <c r="V2672" s="9"/>
      <c r="W2672" s="28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</row>
    <row r="2673" spans="1:130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4"/>
      <c r="T2673" s="30"/>
      <c r="U2673" s="9"/>
      <c r="V2673" s="9"/>
      <c r="W2673" s="28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</row>
    <row r="2674" spans="1:130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4"/>
      <c r="T2674" s="30"/>
      <c r="U2674" s="9"/>
      <c r="V2674" s="9"/>
      <c r="W2674" s="28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</row>
    <row r="2675" spans="1:130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4"/>
      <c r="T2675" s="30"/>
      <c r="U2675" s="9"/>
      <c r="V2675" s="9"/>
      <c r="W2675" s="28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</row>
    <row r="2676" spans="1:130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4"/>
      <c r="T2676" s="30"/>
      <c r="U2676" s="9"/>
      <c r="V2676" s="9"/>
      <c r="W2676" s="28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</row>
    <row r="2677" spans="1:130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4"/>
      <c r="T2677" s="30"/>
      <c r="U2677" s="9"/>
      <c r="V2677" s="9"/>
      <c r="W2677" s="28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</row>
    <row r="2678" spans="1:130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4"/>
      <c r="T2678" s="30"/>
      <c r="U2678" s="9"/>
      <c r="V2678" s="9"/>
      <c r="W2678" s="28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</row>
    <row r="2679" spans="1:130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4"/>
      <c r="T2679" s="30"/>
      <c r="U2679" s="9"/>
      <c r="V2679" s="9"/>
      <c r="W2679" s="28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</row>
    <row r="2680" spans="1:130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4"/>
      <c r="T2680" s="30"/>
      <c r="U2680" s="9"/>
      <c r="V2680" s="9"/>
      <c r="W2680" s="28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</row>
    <row r="2681" spans="1:130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4"/>
      <c r="T2681" s="30"/>
      <c r="U2681" s="9"/>
      <c r="V2681" s="9"/>
      <c r="W2681" s="28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</row>
    <row r="2682" spans="1:130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4"/>
      <c r="T2682" s="30"/>
      <c r="U2682" s="9"/>
      <c r="V2682" s="9"/>
      <c r="W2682" s="28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</row>
    <row r="2683" spans="1:130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4"/>
      <c r="T2683" s="30"/>
      <c r="U2683" s="9"/>
      <c r="V2683" s="9"/>
      <c r="W2683" s="28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</row>
    <row r="2684" spans="1:130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4"/>
      <c r="T2684" s="30"/>
      <c r="U2684" s="9"/>
      <c r="V2684" s="9"/>
      <c r="W2684" s="28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</row>
    <row r="2685" spans="1:130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4"/>
      <c r="T2685" s="30"/>
      <c r="U2685" s="9"/>
      <c r="V2685" s="9"/>
      <c r="W2685" s="28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</row>
    <row r="2686" spans="1:130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4"/>
      <c r="T2686" s="30"/>
      <c r="U2686" s="9"/>
      <c r="V2686" s="9"/>
      <c r="W2686" s="28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</row>
    <row r="2687" spans="1:130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4"/>
      <c r="T2687" s="30"/>
      <c r="U2687" s="9"/>
      <c r="V2687" s="9"/>
      <c r="W2687" s="28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</row>
    <row r="2688" spans="1:130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4"/>
      <c r="T2688" s="30"/>
      <c r="U2688" s="9"/>
      <c r="V2688" s="9"/>
      <c r="W2688" s="28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</row>
    <row r="2689" spans="1:130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4"/>
      <c r="T2689" s="30"/>
      <c r="U2689" s="9"/>
      <c r="V2689" s="9"/>
      <c r="W2689" s="28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</row>
    <row r="2690" spans="1:130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4"/>
      <c r="T2690" s="30"/>
      <c r="U2690" s="9"/>
      <c r="V2690" s="9"/>
      <c r="W2690" s="28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</row>
    <row r="2691" spans="1:130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4"/>
      <c r="T2691" s="30"/>
      <c r="U2691" s="9"/>
      <c r="V2691" s="9"/>
      <c r="W2691" s="28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</row>
    <row r="2692" spans="1:130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4"/>
      <c r="T2692" s="30"/>
      <c r="U2692" s="9"/>
      <c r="V2692" s="9"/>
      <c r="W2692" s="28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</row>
    <row r="2693" spans="1:130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4"/>
      <c r="T2693" s="30"/>
      <c r="U2693" s="9"/>
      <c r="V2693" s="9"/>
      <c r="W2693" s="28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</row>
    <row r="2694" spans="1:130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4"/>
      <c r="T2694" s="30"/>
      <c r="U2694" s="9"/>
      <c r="V2694" s="9"/>
      <c r="W2694" s="28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</row>
    <row r="2695" spans="1:130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4"/>
      <c r="T2695" s="30"/>
      <c r="U2695" s="9"/>
      <c r="V2695" s="9"/>
      <c r="W2695" s="28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</row>
    <row r="2696" spans="1:130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4"/>
      <c r="T2696" s="30"/>
      <c r="U2696" s="9"/>
      <c r="V2696" s="9"/>
      <c r="W2696" s="28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</row>
    <row r="2697" spans="1:130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4"/>
      <c r="T2697" s="30"/>
      <c r="U2697" s="9"/>
      <c r="V2697" s="9"/>
      <c r="W2697" s="28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</row>
    <row r="2698" spans="1:130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4"/>
      <c r="T2698" s="30"/>
      <c r="U2698" s="9"/>
      <c r="V2698" s="9"/>
      <c r="W2698" s="28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</row>
    <row r="2699" spans="1:130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4"/>
      <c r="T2699" s="30"/>
      <c r="U2699" s="9"/>
      <c r="V2699" s="9"/>
      <c r="W2699" s="28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</row>
    <row r="2700" spans="1:130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4"/>
      <c r="T2700" s="30"/>
      <c r="U2700" s="9"/>
      <c r="V2700" s="9"/>
      <c r="W2700" s="28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</row>
    <row r="2701" spans="1:130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4"/>
      <c r="T2701" s="30"/>
      <c r="U2701" s="9"/>
      <c r="V2701" s="9"/>
      <c r="W2701" s="28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</row>
    <row r="2702" spans="1:130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4"/>
      <c r="T2702" s="30"/>
      <c r="U2702" s="9"/>
      <c r="V2702" s="9"/>
      <c r="W2702" s="28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</row>
    <row r="2703" spans="1:130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4"/>
      <c r="T2703" s="30"/>
      <c r="U2703" s="9"/>
      <c r="V2703" s="9"/>
      <c r="W2703" s="28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</row>
    <row r="2704" spans="1:130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4"/>
      <c r="T2704" s="30"/>
      <c r="U2704" s="9"/>
      <c r="V2704" s="9"/>
      <c r="W2704" s="28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</row>
    <row r="2705" spans="1:130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4"/>
      <c r="T2705" s="30"/>
      <c r="U2705" s="9"/>
      <c r="V2705" s="9"/>
      <c r="W2705" s="28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</row>
    <row r="2706" spans="1:130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4"/>
      <c r="T2706" s="30"/>
      <c r="U2706" s="9"/>
      <c r="V2706" s="9"/>
      <c r="W2706" s="28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</row>
    <row r="2707" spans="1:130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4"/>
      <c r="T2707" s="30"/>
      <c r="U2707" s="9"/>
      <c r="V2707" s="9"/>
      <c r="W2707" s="28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</row>
    <row r="2708" spans="1:130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4"/>
      <c r="T2708" s="30"/>
      <c r="U2708" s="9"/>
      <c r="V2708" s="9"/>
      <c r="W2708" s="28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</row>
    <row r="2709" spans="1:130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4"/>
      <c r="T2709" s="30"/>
      <c r="U2709" s="9"/>
      <c r="V2709" s="9"/>
      <c r="W2709" s="28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</row>
    <row r="2710" spans="1:130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4"/>
      <c r="T2710" s="30"/>
      <c r="U2710" s="9"/>
      <c r="V2710" s="9"/>
      <c r="W2710" s="28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</row>
    <row r="2711" spans="1:130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4"/>
      <c r="T2711" s="30"/>
      <c r="U2711" s="9"/>
      <c r="V2711" s="9"/>
      <c r="W2711" s="28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</row>
    <row r="2712" spans="1:130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4"/>
      <c r="T2712" s="30"/>
      <c r="U2712" s="9"/>
      <c r="V2712" s="9"/>
      <c r="W2712" s="28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</row>
    <row r="2713" spans="1:130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4"/>
      <c r="T2713" s="30"/>
      <c r="U2713" s="9"/>
      <c r="V2713" s="9"/>
      <c r="W2713" s="28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</row>
    <row r="2714" spans="1:130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4"/>
      <c r="T2714" s="30"/>
      <c r="U2714" s="9"/>
      <c r="V2714" s="9"/>
      <c r="W2714" s="28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</row>
    <row r="2715" spans="1:130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4"/>
      <c r="T2715" s="30"/>
      <c r="U2715" s="9"/>
      <c r="V2715" s="9"/>
      <c r="W2715" s="28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</row>
    <row r="2716" spans="1:130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4"/>
      <c r="T2716" s="30"/>
      <c r="U2716" s="9"/>
      <c r="V2716" s="9"/>
      <c r="W2716" s="28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</row>
    <row r="2717" spans="1:130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4"/>
      <c r="T2717" s="30"/>
      <c r="U2717" s="9"/>
      <c r="V2717" s="9"/>
      <c r="W2717" s="28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</row>
    <row r="2718" spans="1:130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4"/>
      <c r="T2718" s="30"/>
      <c r="U2718" s="9"/>
      <c r="V2718" s="9"/>
      <c r="W2718" s="28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</row>
    <row r="2719" spans="1:130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4"/>
      <c r="T2719" s="30"/>
      <c r="U2719" s="9"/>
      <c r="V2719" s="9"/>
      <c r="W2719" s="28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</row>
    <row r="2720" spans="1:130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4"/>
      <c r="T2720" s="30"/>
      <c r="U2720" s="9"/>
      <c r="V2720" s="9"/>
      <c r="W2720" s="28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</row>
    <row r="2721" spans="1:130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4"/>
      <c r="T2721" s="30"/>
      <c r="U2721" s="9"/>
      <c r="V2721" s="9"/>
      <c r="W2721" s="28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</row>
    <row r="2722" spans="1:130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4"/>
      <c r="T2722" s="30"/>
      <c r="U2722" s="9"/>
      <c r="V2722" s="9"/>
      <c r="W2722" s="28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</row>
    <row r="2723" spans="1:130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4"/>
      <c r="T2723" s="30"/>
      <c r="U2723" s="9"/>
      <c r="V2723" s="9"/>
      <c r="W2723" s="28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</row>
    <row r="2724" spans="1:130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4"/>
      <c r="T2724" s="30"/>
      <c r="U2724" s="9"/>
      <c r="V2724" s="9"/>
      <c r="W2724" s="28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</row>
    <row r="2725" spans="1:130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4"/>
      <c r="T2725" s="30"/>
      <c r="U2725" s="9"/>
      <c r="V2725" s="9"/>
      <c r="W2725" s="28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</row>
    <row r="2726" spans="1:130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4"/>
      <c r="T2726" s="30"/>
      <c r="U2726" s="9"/>
      <c r="V2726" s="9"/>
      <c r="W2726" s="28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</row>
    <row r="2727" spans="1:130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4"/>
      <c r="T2727" s="30"/>
      <c r="U2727" s="9"/>
      <c r="V2727" s="9"/>
      <c r="W2727" s="28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</row>
    <row r="2728" spans="1:130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4"/>
      <c r="T2728" s="30"/>
      <c r="U2728" s="9"/>
      <c r="V2728" s="9"/>
      <c r="W2728" s="28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</row>
    <row r="2729" spans="1:130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4"/>
      <c r="T2729" s="30"/>
      <c r="U2729" s="9"/>
      <c r="V2729" s="9"/>
      <c r="W2729" s="28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</row>
    <row r="2730" spans="1:130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4"/>
      <c r="T2730" s="30"/>
      <c r="U2730" s="9"/>
      <c r="V2730" s="9"/>
      <c r="W2730" s="28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</row>
    <row r="2731" spans="1:130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4"/>
      <c r="T2731" s="30"/>
      <c r="U2731" s="9"/>
      <c r="V2731" s="9"/>
      <c r="W2731" s="28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</row>
    <row r="2732" spans="1:130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4"/>
      <c r="T2732" s="30"/>
      <c r="U2732" s="9"/>
      <c r="V2732" s="9"/>
      <c r="W2732" s="28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</row>
    <row r="2733" spans="1:130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4"/>
      <c r="T2733" s="30"/>
      <c r="U2733" s="9"/>
      <c r="V2733" s="9"/>
      <c r="W2733" s="28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</row>
    <row r="2734" spans="1:130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4"/>
      <c r="T2734" s="30"/>
      <c r="U2734" s="9"/>
      <c r="V2734" s="9"/>
      <c r="W2734" s="28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</row>
    <row r="2735" spans="1:130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4"/>
      <c r="T2735" s="30"/>
      <c r="U2735" s="9"/>
      <c r="V2735" s="9"/>
      <c r="W2735" s="28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</row>
    <row r="2736" spans="1:130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4"/>
      <c r="T2736" s="30"/>
      <c r="U2736" s="9"/>
      <c r="V2736" s="9"/>
      <c r="W2736" s="28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</row>
    <row r="2737" spans="1:130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4"/>
      <c r="T2737" s="30"/>
      <c r="U2737" s="9"/>
      <c r="V2737" s="9"/>
      <c r="W2737" s="28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</row>
    <row r="2738" spans="1:130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4"/>
      <c r="T2738" s="30"/>
      <c r="U2738" s="9"/>
      <c r="V2738" s="9"/>
      <c r="W2738" s="28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</row>
    <row r="2739" spans="1:130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4"/>
      <c r="T2739" s="30"/>
      <c r="U2739" s="9"/>
      <c r="V2739" s="9"/>
      <c r="W2739" s="28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</row>
    <row r="2740" spans="1:130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4"/>
      <c r="T2740" s="30"/>
      <c r="U2740" s="9"/>
      <c r="V2740" s="9"/>
      <c r="W2740" s="28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</row>
    <row r="2741" spans="1:130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4"/>
      <c r="T2741" s="30"/>
      <c r="U2741" s="9"/>
      <c r="V2741" s="9"/>
      <c r="W2741" s="28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</row>
    <row r="2742" spans="1:130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4"/>
      <c r="T2742" s="30"/>
      <c r="U2742" s="9"/>
      <c r="V2742" s="9"/>
      <c r="W2742" s="28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</row>
    <row r="2743" spans="1:130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4"/>
      <c r="T2743" s="30"/>
      <c r="U2743" s="9"/>
      <c r="V2743" s="9"/>
      <c r="W2743" s="28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</row>
    <row r="2744" spans="1:130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4"/>
      <c r="T2744" s="30"/>
      <c r="U2744" s="9"/>
      <c r="V2744" s="9"/>
      <c r="W2744" s="28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</row>
    <row r="2745" spans="1:130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4"/>
      <c r="T2745" s="30"/>
      <c r="U2745" s="9"/>
      <c r="V2745" s="9"/>
      <c r="W2745" s="28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</row>
    <row r="2746" spans="1:130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4"/>
      <c r="T2746" s="30"/>
      <c r="U2746" s="9"/>
      <c r="V2746" s="9"/>
      <c r="W2746" s="28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</row>
    <row r="2747" spans="1:130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4"/>
      <c r="T2747" s="30"/>
      <c r="U2747" s="9"/>
      <c r="V2747" s="9"/>
      <c r="W2747" s="28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</row>
    <row r="2748" spans="1:130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4"/>
      <c r="T2748" s="30"/>
      <c r="U2748" s="9"/>
      <c r="V2748" s="9"/>
      <c r="W2748" s="28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</row>
    <row r="2749" spans="1:130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4"/>
      <c r="T2749" s="30"/>
      <c r="U2749" s="9"/>
      <c r="V2749" s="9"/>
      <c r="W2749" s="28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</row>
    <row r="2750" spans="1:130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4"/>
      <c r="T2750" s="30"/>
      <c r="U2750" s="27"/>
      <c r="V2750" s="27"/>
      <c r="W2750" s="32"/>
      <c r="X2750" s="20"/>
      <c r="Y2750" s="23"/>
      <c r="Z2750" s="27"/>
      <c r="AA2750" s="20"/>
      <c r="AB2750" s="20"/>
      <c r="AC2750" s="20"/>
      <c r="AD2750" s="27"/>
      <c r="AE2750" s="21"/>
      <c r="AF2750" s="27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</row>
    <row r="2751" spans="1:130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4"/>
      <c r="T2751" s="30"/>
      <c r="U2751" s="27"/>
      <c r="V2751" s="27"/>
      <c r="W2751" s="32"/>
      <c r="X2751" s="20"/>
      <c r="Y2751" s="23"/>
      <c r="Z2751" s="27"/>
      <c r="AA2751" s="20"/>
      <c r="AB2751" s="20"/>
      <c r="AC2751" s="20"/>
      <c r="AD2751" s="27"/>
      <c r="AE2751" s="21"/>
      <c r="AF2751" s="27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</row>
    <row r="2752" spans="1:130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4"/>
      <c r="T2752" s="30"/>
      <c r="U2752" s="9"/>
      <c r="V2752" s="9"/>
      <c r="W2752" s="28"/>
      <c r="X2752" s="3"/>
      <c r="Y2752" s="1"/>
      <c r="Z2752" s="9"/>
      <c r="AA2752" s="3"/>
      <c r="AB2752" s="3"/>
      <c r="AC2752" s="3"/>
      <c r="AD2752" s="9"/>
      <c r="AE2752" s="10"/>
      <c r="AF2752" s="9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</row>
    <row r="2753" spans="1:130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4"/>
      <c r="T2753" s="30"/>
      <c r="U2753" s="9"/>
      <c r="V2753" s="9"/>
      <c r="W2753" s="28"/>
      <c r="X2753" s="3"/>
      <c r="Y2753" s="1"/>
      <c r="Z2753" s="9"/>
      <c r="AA2753" s="3"/>
      <c r="AB2753" s="3"/>
      <c r="AC2753" s="3"/>
      <c r="AD2753" s="9"/>
      <c r="AE2753" s="10"/>
      <c r="AF2753" s="9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</row>
    <row r="2754" spans="1:130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4"/>
      <c r="T2754" s="30"/>
      <c r="U2754" s="27"/>
      <c r="V2754" s="27"/>
      <c r="W2754" s="32"/>
      <c r="X2754" s="20"/>
      <c r="Y2754" s="23"/>
      <c r="Z2754" s="27"/>
      <c r="AA2754" s="20"/>
      <c r="AB2754" s="20"/>
      <c r="AC2754" s="20"/>
      <c r="AD2754" s="27"/>
      <c r="AE2754" s="21"/>
      <c r="AF2754" s="27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</row>
    <row r="2755" spans="1:130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4"/>
      <c r="T2755" s="30"/>
      <c r="U2755" s="9"/>
      <c r="V2755" s="9"/>
      <c r="W2755" s="28"/>
      <c r="X2755" s="3"/>
      <c r="Y2755" s="1"/>
      <c r="Z2755" s="9"/>
      <c r="AA2755" s="3"/>
      <c r="AB2755" s="3"/>
      <c r="AC2755" s="3"/>
      <c r="AD2755" s="9"/>
      <c r="AE2755" s="10"/>
      <c r="AF2755" s="9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</row>
    <row r="2756" spans="1:130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4"/>
      <c r="T2756" s="30"/>
      <c r="U2756" s="9"/>
      <c r="V2756" s="9"/>
      <c r="W2756" s="28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</row>
    <row r="2757" spans="1:130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4"/>
      <c r="T2757" s="30"/>
      <c r="U2757" s="9"/>
      <c r="V2757" s="9"/>
      <c r="W2757" s="28"/>
      <c r="X2757" s="3"/>
      <c r="Y2757" s="1"/>
      <c r="Z2757" s="9"/>
      <c r="AA2757" s="3"/>
      <c r="AB2757" s="3"/>
      <c r="AC2757" s="3"/>
      <c r="AD2757" s="9"/>
      <c r="AE2757" s="10"/>
      <c r="AF2757" s="9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</row>
    <row r="2758" spans="1:130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4"/>
      <c r="T2758" s="30"/>
      <c r="U2758" s="9"/>
      <c r="V2758" s="9"/>
      <c r="W2758" s="28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</row>
    <row r="2759" spans="1:130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4"/>
      <c r="T2759" s="30"/>
      <c r="U2759" s="9"/>
      <c r="V2759" s="9"/>
      <c r="W2759" s="28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</row>
    <row r="2760" spans="1:130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4"/>
      <c r="T2760" s="30"/>
      <c r="U2760" s="9"/>
      <c r="V2760" s="9"/>
      <c r="W2760" s="28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</row>
    <row r="2761" spans="1:130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4"/>
      <c r="T2761" s="30"/>
      <c r="U2761" s="9"/>
      <c r="V2761" s="9"/>
      <c r="W2761" s="28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</row>
    <row r="2762" spans="1:130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4"/>
      <c r="T2762" s="30"/>
      <c r="U2762" s="9"/>
      <c r="V2762" s="9"/>
      <c r="W2762" s="28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</row>
    <row r="2763" spans="1:130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4"/>
      <c r="T2763" s="30"/>
      <c r="U2763" s="9"/>
      <c r="V2763" s="9"/>
      <c r="W2763" s="28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</row>
    <row r="2764" spans="1:130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4"/>
      <c r="T2764" s="30"/>
      <c r="U2764" s="9"/>
      <c r="V2764" s="9"/>
      <c r="W2764" s="28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</row>
    <row r="2765" spans="1:130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4"/>
      <c r="T2765" s="30"/>
      <c r="U2765" s="9"/>
      <c r="V2765" s="9"/>
      <c r="W2765" s="28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</row>
    <row r="2766" spans="1:130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4"/>
      <c r="T2766" s="30"/>
      <c r="U2766" s="9"/>
      <c r="V2766" s="9"/>
      <c r="W2766" s="28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</row>
    <row r="2767" spans="1:130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4"/>
      <c r="T2767" s="30"/>
      <c r="U2767" s="9"/>
      <c r="V2767" s="9"/>
      <c r="W2767" s="28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</row>
    <row r="2768" spans="1:130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4"/>
      <c r="T2768" s="30"/>
      <c r="U2768" s="9"/>
      <c r="V2768" s="9"/>
      <c r="W2768" s="28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</row>
    <row r="2769" spans="1:130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4"/>
      <c r="T2769" s="30"/>
      <c r="U2769" s="9"/>
      <c r="V2769" s="9"/>
      <c r="W2769" s="28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</row>
    <row r="2770" spans="1:130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4"/>
      <c r="T2770" s="30"/>
      <c r="U2770" s="9"/>
      <c r="V2770" s="9"/>
      <c r="W2770" s="28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</row>
    <row r="2771" spans="1:130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4"/>
      <c r="T2771" s="30"/>
      <c r="U2771" s="9"/>
      <c r="V2771" s="9"/>
      <c r="W2771" s="28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</row>
    <row r="2772" spans="1:130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4"/>
      <c r="T2772" s="30"/>
      <c r="U2772" s="9"/>
      <c r="V2772" s="9"/>
      <c r="W2772" s="28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</row>
    <row r="2773" spans="1:130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4"/>
      <c r="T2773" s="30"/>
      <c r="U2773" s="9"/>
      <c r="V2773" s="9"/>
      <c r="W2773" s="28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</row>
    <row r="2774" spans="1:130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4"/>
      <c r="T2774" s="30"/>
      <c r="U2774" s="9"/>
      <c r="V2774" s="9"/>
      <c r="W2774" s="28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</row>
    <row r="2775" spans="1:130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4"/>
      <c r="T2775" s="30"/>
      <c r="U2775" s="9"/>
      <c r="V2775" s="9"/>
      <c r="W2775" s="28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</row>
    <row r="2776" spans="1:130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4"/>
      <c r="T2776" s="30"/>
      <c r="U2776" s="9"/>
      <c r="V2776" s="9"/>
      <c r="W2776" s="28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</row>
    <row r="2777" spans="1:130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4"/>
      <c r="T2777" s="30"/>
      <c r="U2777" s="9"/>
      <c r="V2777" s="9"/>
      <c r="W2777" s="28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</row>
    <row r="2778" spans="1:130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4"/>
      <c r="T2778" s="30"/>
      <c r="U2778" s="9"/>
      <c r="V2778" s="9"/>
      <c r="W2778" s="28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</row>
    <row r="2779" spans="1:130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4"/>
      <c r="T2779" s="30"/>
      <c r="U2779" s="9"/>
      <c r="V2779" s="9"/>
      <c r="W2779" s="28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</row>
    <row r="2780" spans="1:130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4"/>
      <c r="T2780" s="30"/>
      <c r="U2780" s="9"/>
      <c r="V2780" s="9"/>
      <c r="W2780" s="28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</row>
    <row r="2781" spans="1:130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4"/>
      <c r="T2781" s="30"/>
      <c r="U2781" s="9"/>
      <c r="V2781" s="9"/>
      <c r="W2781" s="28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</row>
    <row r="2782" spans="1:130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4"/>
      <c r="T2782" s="30"/>
      <c r="U2782" s="9"/>
      <c r="V2782" s="9"/>
      <c r="W2782" s="28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</row>
    <row r="2783" spans="1:130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4"/>
      <c r="T2783" s="30"/>
      <c r="U2783" s="9"/>
      <c r="V2783" s="9"/>
      <c r="W2783" s="28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</row>
    <row r="2784" spans="1:130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4"/>
      <c r="T2784" s="30"/>
      <c r="U2784" s="9"/>
      <c r="V2784" s="9"/>
      <c r="W2784" s="28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</row>
    <row r="2785" spans="1:130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4"/>
      <c r="T2785" s="30"/>
      <c r="U2785" s="9"/>
      <c r="V2785" s="9"/>
      <c r="W2785" s="28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</row>
    <row r="2786" spans="1:130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4"/>
      <c r="T2786" s="30"/>
      <c r="U2786" s="9"/>
      <c r="V2786" s="9"/>
      <c r="W2786" s="28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</row>
    <row r="2787" spans="1:130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4"/>
      <c r="T2787" s="30"/>
      <c r="U2787" s="9"/>
      <c r="V2787" s="9"/>
      <c r="W2787" s="28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</row>
    <row r="2788" spans="1:130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4"/>
      <c r="T2788" s="30"/>
      <c r="U2788" s="9"/>
      <c r="V2788" s="9"/>
      <c r="W2788" s="28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</row>
    <row r="2789" spans="1:130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4"/>
      <c r="T2789" s="30"/>
      <c r="U2789" s="9"/>
      <c r="V2789" s="9"/>
      <c r="W2789" s="28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</row>
    <row r="2790" spans="1:130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4"/>
      <c r="T2790" s="30"/>
      <c r="U2790" s="9"/>
      <c r="V2790" s="9"/>
      <c r="W2790" s="28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</row>
    <row r="2791" spans="1:130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4"/>
      <c r="T2791" s="30"/>
      <c r="U2791" s="9"/>
      <c r="V2791" s="9"/>
      <c r="W2791" s="28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</row>
    <row r="2792" spans="1:130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4"/>
      <c r="T2792" s="30"/>
      <c r="U2792" s="9"/>
      <c r="V2792" s="9"/>
      <c r="W2792" s="28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</row>
    <row r="2793" spans="1:130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4"/>
      <c r="T2793" s="30"/>
      <c r="U2793" s="9"/>
      <c r="V2793" s="9"/>
      <c r="W2793" s="28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</row>
    <row r="2794" spans="1:130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4"/>
      <c r="T2794" s="30"/>
      <c r="U2794" s="9"/>
      <c r="V2794" s="9"/>
      <c r="W2794" s="28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</row>
    <row r="2795" spans="1:130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4"/>
      <c r="T2795" s="30"/>
      <c r="U2795" s="9"/>
      <c r="V2795" s="9"/>
      <c r="W2795" s="28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</row>
    <row r="2796" spans="1:130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4"/>
      <c r="T2796" s="30"/>
      <c r="U2796" s="9"/>
      <c r="V2796" s="9"/>
      <c r="W2796" s="28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</row>
    <row r="2797" spans="1:130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4"/>
      <c r="T2797" s="30"/>
      <c r="U2797" s="9"/>
      <c r="V2797" s="9"/>
      <c r="W2797" s="28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</row>
    <row r="2798" spans="1:130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4"/>
      <c r="T2798" s="30"/>
      <c r="U2798" s="9"/>
      <c r="V2798" s="9"/>
      <c r="W2798" s="28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</row>
    <row r="2799" spans="1:130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4"/>
      <c r="T2799" s="30"/>
      <c r="U2799" s="9"/>
      <c r="V2799" s="9"/>
      <c r="W2799" s="28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</row>
    <row r="2800" spans="1:130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4"/>
      <c r="T2800" s="30"/>
      <c r="U2800" s="9"/>
      <c r="V2800" s="9"/>
      <c r="W2800" s="28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</row>
    <row r="2801" spans="1:130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4"/>
      <c r="T2801" s="30"/>
      <c r="U2801" s="9"/>
      <c r="V2801" s="9"/>
      <c r="W2801" s="28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</row>
    <row r="2802" spans="1:130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4"/>
      <c r="T2802" s="30"/>
      <c r="U2802" s="9"/>
      <c r="V2802" s="9"/>
      <c r="W2802" s="28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</row>
    <row r="2803" spans="1:130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4"/>
      <c r="T2803" s="30"/>
      <c r="U2803" s="9"/>
      <c r="V2803" s="9"/>
      <c r="W2803" s="28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</row>
    <row r="2804" spans="1:130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4"/>
      <c r="T2804" s="30"/>
      <c r="U2804" s="9"/>
      <c r="V2804" s="9"/>
      <c r="W2804" s="28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</row>
    <row r="2805" spans="1:130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4"/>
      <c r="T2805" s="30"/>
      <c r="U2805" s="9"/>
      <c r="V2805" s="9"/>
      <c r="W2805" s="28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</row>
    <row r="2806" spans="1:130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4"/>
      <c r="T2806" s="30"/>
      <c r="U2806" s="9"/>
      <c r="V2806" s="9"/>
      <c r="W2806" s="28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</row>
    <row r="2807" spans="1:130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4"/>
      <c r="T2807" s="30"/>
      <c r="U2807" s="9"/>
      <c r="V2807" s="9"/>
      <c r="W2807" s="28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</row>
    <row r="2808" spans="1:130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4"/>
      <c r="T2808" s="30"/>
      <c r="U2808" s="9"/>
      <c r="V2808" s="9"/>
      <c r="W2808" s="28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</row>
    <row r="2809" spans="1:130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4"/>
      <c r="T2809" s="30"/>
      <c r="U2809" s="9"/>
      <c r="V2809" s="9"/>
      <c r="W2809" s="28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</row>
    <row r="2810" spans="1:130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4"/>
      <c r="T2810" s="30"/>
      <c r="U2810" s="9"/>
      <c r="V2810" s="9"/>
      <c r="W2810" s="28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</row>
    <row r="2811" spans="1:130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4"/>
      <c r="T2811" s="30"/>
      <c r="U2811" s="9"/>
      <c r="V2811" s="9"/>
      <c r="W2811" s="28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</row>
    <row r="2812" spans="1:130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4"/>
      <c r="T2812" s="30"/>
      <c r="U2812" s="9"/>
      <c r="V2812" s="9"/>
      <c r="W2812" s="28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</row>
    <row r="2813" spans="1:130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4"/>
      <c r="T2813" s="30"/>
      <c r="U2813" s="9"/>
      <c r="V2813" s="9"/>
      <c r="W2813" s="28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</row>
    <row r="2814" spans="1:130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4"/>
      <c r="T2814" s="30"/>
      <c r="U2814" s="9"/>
      <c r="V2814" s="9"/>
      <c r="W2814" s="28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</row>
    <row r="2815" spans="1:130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4"/>
      <c r="T2815" s="30"/>
      <c r="U2815" s="9"/>
      <c r="V2815" s="9"/>
      <c r="W2815" s="28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</row>
    <row r="2816" spans="1:130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4"/>
      <c r="T2816" s="30"/>
      <c r="U2816" s="9"/>
      <c r="V2816" s="9"/>
      <c r="W2816" s="28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</row>
    <row r="2817" spans="1:130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4"/>
      <c r="T2817" s="30"/>
      <c r="U2817" s="9"/>
      <c r="V2817" s="9"/>
      <c r="W2817" s="28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</row>
    <row r="2818" spans="1:130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4"/>
      <c r="T2818" s="30"/>
      <c r="U2818" s="9"/>
      <c r="V2818" s="9"/>
      <c r="W2818" s="28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</row>
    <row r="2819" spans="1:130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4"/>
      <c r="T2819" s="30"/>
      <c r="U2819" s="9"/>
      <c r="V2819" s="9"/>
      <c r="W2819" s="28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</row>
    <row r="2820" spans="1:130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4"/>
      <c r="T2820" s="30"/>
      <c r="U2820" s="9"/>
      <c r="V2820" s="9"/>
      <c r="W2820" s="28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</row>
    <row r="2821" spans="1:130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4"/>
      <c r="T2821" s="30"/>
      <c r="U2821" s="9"/>
      <c r="V2821" s="9"/>
      <c r="W2821" s="28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</row>
    <row r="2822" spans="1:130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4"/>
      <c r="T2822" s="30"/>
      <c r="U2822" s="9"/>
      <c r="V2822" s="9"/>
      <c r="W2822" s="28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</row>
    <row r="2823" spans="1:130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4"/>
      <c r="T2823" s="30"/>
      <c r="U2823" s="9"/>
      <c r="V2823" s="9"/>
      <c r="W2823" s="28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</row>
    <row r="2824" spans="1:130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4"/>
      <c r="T2824" s="30"/>
      <c r="U2824" s="9"/>
      <c r="V2824" s="9"/>
      <c r="W2824" s="28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</row>
    <row r="2825" spans="1:130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4"/>
      <c r="T2825" s="30"/>
      <c r="U2825" s="9"/>
      <c r="V2825" s="9"/>
      <c r="W2825" s="28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</row>
    <row r="2826" spans="1:130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4"/>
      <c r="T2826" s="30"/>
      <c r="U2826" s="9"/>
      <c r="V2826" s="9"/>
      <c r="W2826" s="28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</row>
    <row r="2827" spans="1:130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4"/>
      <c r="T2827" s="30"/>
      <c r="U2827" s="9"/>
      <c r="V2827" s="9"/>
      <c r="W2827" s="28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</row>
    <row r="2828" spans="1:130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4"/>
      <c r="T2828" s="30"/>
      <c r="U2828" s="9"/>
      <c r="V2828" s="9"/>
      <c r="W2828" s="28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</row>
    <row r="2829" spans="1:130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4"/>
      <c r="T2829" s="30"/>
      <c r="U2829" s="9"/>
      <c r="V2829" s="9"/>
      <c r="W2829" s="28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</row>
    <row r="2830" spans="1:130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4"/>
      <c r="T2830" s="30"/>
      <c r="U2830" s="9"/>
      <c r="V2830" s="9"/>
      <c r="W2830" s="28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</row>
    <row r="2831" spans="1:130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4"/>
      <c r="T2831" s="30"/>
      <c r="U2831" s="9"/>
      <c r="V2831" s="9"/>
      <c r="W2831" s="28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</row>
    <row r="2832" spans="1:130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4"/>
      <c r="T2832" s="30"/>
      <c r="U2832" s="9"/>
      <c r="V2832" s="9"/>
      <c r="W2832" s="28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</row>
    <row r="2833" spans="1:130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4"/>
      <c r="T2833" s="30"/>
      <c r="U2833" s="9"/>
      <c r="V2833" s="9"/>
      <c r="W2833" s="28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</row>
    <row r="2834" spans="1:130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4"/>
      <c r="T2834" s="30"/>
      <c r="U2834" s="9"/>
      <c r="V2834" s="9"/>
      <c r="W2834" s="28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</row>
    <row r="2835" spans="1:130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4"/>
      <c r="T2835" s="30"/>
      <c r="U2835" s="9"/>
      <c r="V2835" s="9"/>
      <c r="W2835" s="28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</row>
    <row r="2836" spans="1:130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4"/>
      <c r="T2836" s="30"/>
      <c r="U2836" s="9"/>
      <c r="V2836" s="9"/>
      <c r="W2836" s="28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</row>
    <row r="2837" spans="1:130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4"/>
      <c r="T2837" s="30"/>
      <c r="U2837" s="9"/>
      <c r="V2837" s="9"/>
      <c r="W2837" s="28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</row>
    <row r="2838" spans="1:130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4"/>
      <c r="T2838" s="30"/>
      <c r="U2838" s="9"/>
      <c r="V2838" s="9"/>
      <c r="W2838" s="28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</row>
    <row r="2839" spans="1:130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4"/>
      <c r="T2839" s="30"/>
      <c r="U2839" s="9"/>
      <c r="V2839" s="9"/>
      <c r="W2839" s="28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</row>
    <row r="2840" spans="1:130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4"/>
      <c r="T2840" s="30"/>
      <c r="U2840" s="9"/>
      <c r="V2840" s="9"/>
      <c r="W2840" s="28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</row>
    <row r="2841" spans="1:130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4"/>
      <c r="T2841" s="30"/>
      <c r="U2841" s="9"/>
      <c r="V2841" s="9"/>
      <c r="W2841" s="28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</row>
    <row r="2842" spans="1:130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4"/>
      <c r="T2842" s="30"/>
      <c r="U2842" s="9"/>
      <c r="V2842" s="9"/>
      <c r="W2842" s="28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</row>
    <row r="2843" spans="1:130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4"/>
      <c r="T2843" s="30"/>
      <c r="U2843" s="9"/>
      <c r="V2843" s="9"/>
      <c r="W2843" s="28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</row>
    <row r="2844" spans="1:130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4"/>
      <c r="T2844" s="30"/>
      <c r="U2844" s="9"/>
      <c r="V2844" s="9"/>
      <c r="W2844" s="28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</row>
    <row r="2845" spans="1:130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4"/>
      <c r="T2845" s="30"/>
      <c r="U2845" s="9"/>
      <c r="V2845" s="9"/>
      <c r="W2845" s="28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</row>
    <row r="2846" spans="1:130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4"/>
      <c r="T2846" s="30"/>
      <c r="U2846" s="9"/>
      <c r="V2846" s="9"/>
      <c r="W2846" s="28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</row>
    <row r="2847" spans="1:130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4"/>
      <c r="T2847" s="30"/>
      <c r="U2847" s="9"/>
      <c r="V2847" s="9"/>
      <c r="W2847" s="28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</row>
    <row r="2848" spans="1:130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4"/>
      <c r="T2848" s="30"/>
      <c r="U2848" s="9"/>
      <c r="V2848" s="9"/>
      <c r="W2848" s="28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</row>
    <row r="2849" spans="1:130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4"/>
      <c r="T2849" s="30"/>
      <c r="U2849" s="9"/>
      <c r="V2849" s="9"/>
      <c r="W2849" s="28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</row>
    <row r="2850" spans="1:130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4"/>
      <c r="T2850" s="30"/>
      <c r="U2850" s="9"/>
      <c r="V2850" s="9"/>
      <c r="W2850" s="28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</row>
    <row r="2851" spans="1:130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4"/>
      <c r="T2851" s="30"/>
      <c r="U2851" s="9"/>
      <c r="V2851" s="9"/>
      <c r="W2851" s="28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</row>
    <row r="2852" spans="1:130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4"/>
      <c r="T2852" s="30"/>
      <c r="U2852" s="9"/>
      <c r="V2852" s="9"/>
      <c r="W2852" s="28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</row>
    <row r="2853" spans="1:130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4"/>
      <c r="T2853" s="30"/>
      <c r="U2853" s="9"/>
      <c r="V2853" s="9"/>
      <c r="W2853" s="28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</row>
    <row r="2854" spans="1:130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4"/>
      <c r="T2854" s="30"/>
      <c r="U2854" s="9"/>
      <c r="V2854" s="9"/>
      <c r="W2854" s="28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</row>
    <row r="2855" spans="1:130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4"/>
      <c r="T2855" s="30"/>
      <c r="U2855" s="9"/>
      <c r="V2855" s="9"/>
      <c r="W2855" s="28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</row>
    <row r="2856" spans="1:130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4"/>
      <c r="T2856" s="30"/>
      <c r="U2856" s="9"/>
      <c r="V2856" s="9"/>
      <c r="W2856" s="28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</row>
    <row r="2857" spans="1:130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4"/>
      <c r="T2857" s="30"/>
      <c r="U2857" s="9"/>
      <c r="V2857" s="9"/>
      <c r="W2857" s="28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</row>
    <row r="2858" spans="1:130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4"/>
      <c r="T2858" s="30"/>
      <c r="U2858" s="9"/>
      <c r="V2858" s="9"/>
      <c r="W2858" s="28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</row>
    <row r="2859" spans="1:130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4"/>
      <c r="T2859" s="30"/>
      <c r="U2859" s="9"/>
      <c r="V2859" s="9"/>
      <c r="W2859" s="28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</row>
    <row r="2860" spans="1:130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4"/>
      <c r="T2860" s="30"/>
      <c r="U2860" s="9"/>
      <c r="V2860" s="9"/>
      <c r="W2860" s="28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</row>
    <row r="2861" spans="1:130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4"/>
      <c r="T2861" s="30"/>
      <c r="U2861" s="9"/>
      <c r="V2861" s="9"/>
      <c r="W2861" s="28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</row>
    <row r="2862" spans="1:130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4"/>
      <c r="T2862" s="30"/>
      <c r="U2862" s="9"/>
      <c r="V2862" s="9"/>
      <c r="W2862" s="28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</row>
    <row r="2863" spans="1:130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4"/>
      <c r="T2863" s="30"/>
      <c r="U2863" s="9"/>
      <c r="V2863" s="9"/>
      <c r="W2863" s="28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</row>
    <row r="2864" spans="1:130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4"/>
      <c r="T2864" s="30"/>
      <c r="U2864" s="9"/>
      <c r="V2864" s="9"/>
      <c r="W2864" s="28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</row>
    <row r="2865" spans="1:130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4"/>
      <c r="T2865" s="30"/>
      <c r="U2865" s="9"/>
      <c r="V2865" s="9"/>
      <c r="W2865" s="28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</row>
    <row r="2866" spans="1:130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4"/>
      <c r="T2866" s="30"/>
      <c r="U2866" s="9"/>
      <c r="V2866" s="9"/>
      <c r="W2866" s="28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</row>
    <row r="2867" spans="1:130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4"/>
      <c r="T2867" s="30"/>
      <c r="U2867" s="9"/>
      <c r="V2867" s="9"/>
      <c r="W2867" s="28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</row>
    <row r="2868" spans="1:130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4"/>
      <c r="T2868" s="30"/>
      <c r="U2868" s="9"/>
      <c r="V2868" s="9"/>
      <c r="W2868" s="28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</row>
    <row r="2869" spans="1:130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4"/>
      <c r="T2869" s="30"/>
      <c r="U2869" s="9"/>
      <c r="V2869" s="9"/>
      <c r="W2869" s="28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</row>
    <row r="2870" spans="1:130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4"/>
      <c r="T2870" s="30"/>
      <c r="U2870" s="9"/>
      <c r="V2870" s="9"/>
      <c r="W2870" s="28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</row>
    <row r="2871" spans="1:130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4"/>
      <c r="T2871" s="30"/>
      <c r="U2871" s="9"/>
      <c r="V2871" s="9"/>
      <c r="W2871" s="28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</row>
    <row r="2872" spans="1:130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4"/>
      <c r="T2872" s="30"/>
      <c r="U2872" s="9"/>
      <c r="V2872" s="9"/>
      <c r="W2872" s="28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</row>
    <row r="2873" spans="1:130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4"/>
      <c r="T2873" s="30"/>
      <c r="U2873" s="9"/>
      <c r="V2873" s="9"/>
      <c r="W2873" s="28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</row>
    <row r="2874" spans="1:130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4"/>
      <c r="T2874" s="30"/>
      <c r="U2874" s="9"/>
      <c r="V2874" s="9"/>
      <c r="W2874" s="28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</row>
    <row r="2875" spans="1:130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4"/>
      <c r="T2875" s="30"/>
      <c r="U2875" s="9"/>
      <c r="V2875" s="9"/>
      <c r="W2875" s="28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</row>
    <row r="2876" spans="1:130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4"/>
      <c r="T2876" s="30"/>
      <c r="U2876" s="9"/>
      <c r="V2876" s="9"/>
      <c r="W2876" s="28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</row>
    <row r="2877" spans="1:130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4"/>
      <c r="T2877" s="30"/>
      <c r="U2877" s="9"/>
      <c r="V2877" s="9"/>
      <c r="W2877" s="28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</row>
    <row r="2878" spans="1:130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4"/>
      <c r="T2878" s="30"/>
      <c r="U2878" s="9"/>
      <c r="V2878" s="9"/>
      <c r="W2878" s="28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</row>
    <row r="2879" spans="1:130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4"/>
      <c r="T2879" s="30"/>
      <c r="U2879" s="9"/>
      <c r="V2879" s="9"/>
      <c r="W2879" s="28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</row>
    <row r="2880" spans="1:130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4"/>
      <c r="T2880" s="30"/>
      <c r="U2880" s="9"/>
      <c r="V2880" s="9"/>
      <c r="W2880" s="28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</row>
    <row r="2881" spans="1:130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4"/>
      <c r="T2881" s="30"/>
      <c r="U2881" s="9"/>
      <c r="V2881" s="9"/>
      <c r="W2881" s="28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</row>
    <row r="2882" spans="1:130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4"/>
      <c r="T2882" s="30"/>
      <c r="U2882" s="9"/>
      <c r="V2882" s="9"/>
      <c r="W2882" s="28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</row>
    <row r="2883" spans="1:130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4"/>
      <c r="T2883" s="30"/>
      <c r="U2883" s="9"/>
      <c r="V2883" s="9"/>
      <c r="W2883" s="28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</row>
    <row r="2884" spans="1:130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4"/>
      <c r="T2884" s="30"/>
      <c r="U2884" s="9"/>
      <c r="V2884" s="9"/>
      <c r="W2884" s="28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</row>
    <row r="2885" spans="1:130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4"/>
      <c r="T2885" s="30"/>
      <c r="U2885" s="9"/>
      <c r="V2885" s="9"/>
      <c r="W2885" s="28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</row>
    <row r="2886" spans="1:130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4"/>
      <c r="T2886" s="30"/>
      <c r="U2886" s="9"/>
      <c r="V2886" s="9"/>
      <c r="W2886" s="28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</row>
    <row r="2887" spans="1:130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4"/>
      <c r="T2887" s="30"/>
      <c r="U2887" s="9"/>
      <c r="V2887" s="9"/>
      <c r="W2887" s="28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</row>
    <row r="2888" spans="1:130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4"/>
      <c r="T2888" s="30"/>
      <c r="U2888" s="9"/>
      <c r="V2888" s="9"/>
      <c r="W2888" s="28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</row>
    <row r="2889" spans="1:130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4"/>
      <c r="T2889" s="30"/>
      <c r="U2889" s="9"/>
      <c r="V2889" s="9"/>
      <c r="W2889" s="28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</row>
    <row r="2890" spans="1:130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4"/>
      <c r="T2890" s="30"/>
      <c r="U2890" s="9"/>
      <c r="V2890" s="9"/>
      <c r="W2890" s="28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</row>
    <row r="2891" spans="1:130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4"/>
      <c r="T2891" s="30"/>
      <c r="U2891" s="9"/>
      <c r="V2891" s="9"/>
      <c r="W2891" s="28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</row>
    <row r="2892" spans="1:130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4"/>
      <c r="T2892" s="30"/>
      <c r="U2892" s="9"/>
      <c r="V2892" s="9"/>
      <c r="W2892" s="28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</row>
    <row r="2893" spans="1:130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4"/>
      <c r="T2893" s="30"/>
      <c r="U2893" s="9"/>
      <c r="V2893" s="9"/>
      <c r="W2893" s="28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</row>
    <row r="2894" spans="1:130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4"/>
      <c r="T2894" s="30"/>
      <c r="U2894" s="9"/>
      <c r="V2894" s="9"/>
      <c r="W2894" s="28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</row>
    <row r="2895" spans="1:130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4"/>
      <c r="T2895" s="30"/>
      <c r="U2895" s="9"/>
      <c r="V2895" s="9"/>
      <c r="W2895" s="28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</row>
    <row r="2896" spans="1:130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4"/>
      <c r="T2896" s="30"/>
      <c r="U2896" s="9"/>
      <c r="V2896" s="9"/>
      <c r="W2896" s="28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</row>
    <row r="2897" spans="1:130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4"/>
      <c r="T2897" s="30"/>
      <c r="U2897" s="9"/>
      <c r="V2897" s="9"/>
      <c r="W2897" s="28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</row>
    <row r="2898" spans="1:130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4"/>
      <c r="T2898" s="30"/>
      <c r="U2898" s="9"/>
      <c r="V2898" s="9"/>
      <c r="W2898" s="28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</row>
    <row r="2899" spans="1:130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4"/>
      <c r="T2899" s="30"/>
      <c r="U2899" s="9"/>
      <c r="V2899" s="9"/>
      <c r="W2899" s="28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</row>
    <row r="2900" spans="1:130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4"/>
      <c r="T2900" s="30"/>
      <c r="U2900" s="9"/>
      <c r="V2900" s="9"/>
      <c r="W2900" s="28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</row>
    <row r="2901" spans="1:130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4"/>
      <c r="T2901" s="30"/>
      <c r="U2901" s="9"/>
      <c r="V2901" s="9"/>
      <c r="W2901" s="28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</row>
    <row r="2902" spans="1:130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4"/>
      <c r="T2902" s="30"/>
      <c r="U2902" s="9"/>
      <c r="V2902" s="9"/>
      <c r="W2902" s="28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</row>
    <row r="2903" spans="1:130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4"/>
      <c r="T2903" s="30"/>
      <c r="U2903" s="9"/>
      <c r="V2903" s="9"/>
      <c r="W2903" s="28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</row>
    <row r="2904" spans="1:130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4"/>
      <c r="T2904" s="30"/>
      <c r="U2904" s="9"/>
      <c r="V2904" s="9"/>
      <c r="W2904" s="28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</row>
    <row r="2905" spans="1:130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4"/>
      <c r="T2905" s="30"/>
      <c r="U2905" s="9"/>
      <c r="V2905" s="9"/>
      <c r="W2905" s="28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</row>
    <row r="2906" spans="1:130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4"/>
      <c r="T2906" s="30"/>
      <c r="U2906" s="9"/>
      <c r="V2906" s="9"/>
      <c r="W2906" s="28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</row>
    <row r="2907" spans="1:130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4"/>
      <c r="T2907" s="30"/>
      <c r="U2907" s="9"/>
      <c r="V2907" s="9"/>
      <c r="W2907" s="28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</row>
    <row r="2908" spans="1:130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4"/>
      <c r="T2908" s="30"/>
      <c r="U2908" s="9"/>
      <c r="V2908" s="9"/>
      <c r="W2908" s="28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</row>
    <row r="2909" spans="1:130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4"/>
      <c r="T2909" s="30"/>
      <c r="U2909" s="9"/>
      <c r="V2909" s="9"/>
      <c r="W2909" s="28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</row>
    <row r="2910" spans="1:130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4"/>
      <c r="T2910" s="30"/>
      <c r="U2910" s="9"/>
      <c r="V2910" s="9"/>
      <c r="W2910" s="28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</row>
    <row r="2911" spans="1:130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4"/>
      <c r="T2911" s="30"/>
      <c r="U2911" s="9"/>
      <c r="V2911" s="9"/>
      <c r="W2911" s="28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</row>
    <row r="2912" spans="1:130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4"/>
      <c r="T2912" s="30"/>
      <c r="U2912" s="9"/>
      <c r="V2912" s="9"/>
      <c r="W2912" s="28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</row>
    <row r="2913" spans="1:130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4"/>
      <c r="T2913" s="30"/>
      <c r="U2913" s="9"/>
      <c r="V2913" s="9"/>
      <c r="W2913" s="28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</row>
    <row r="2914" spans="1:130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4"/>
      <c r="T2914" s="30"/>
      <c r="U2914" s="9"/>
      <c r="V2914" s="9"/>
      <c r="W2914" s="28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</row>
    <row r="2915" spans="1:130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4"/>
      <c r="T2915" s="30"/>
      <c r="U2915" s="9"/>
      <c r="V2915" s="9"/>
      <c r="W2915" s="28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</row>
    <row r="2916" spans="1:130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4"/>
      <c r="T2916" s="30"/>
      <c r="U2916" s="9"/>
      <c r="V2916" s="9"/>
      <c r="W2916" s="28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</row>
    <row r="2917" spans="1:130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4"/>
      <c r="T2917" s="30"/>
      <c r="U2917" s="9"/>
      <c r="V2917" s="9"/>
      <c r="W2917" s="28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</row>
    <row r="2918" spans="1:130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4"/>
      <c r="T2918" s="30"/>
      <c r="U2918" s="9"/>
      <c r="V2918" s="9"/>
      <c r="W2918" s="28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</row>
    <row r="2919" spans="1:130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4"/>
      <c r="T2919" s="30"/>
      <c r="U2919" s="9"/>
      <c r="V2919" s="9"/>
      <c r="W2919" s="28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</row>
    <row r="2920" spans="1:130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4"/>
      <c r="T2920" s="30"/>
      <c r="U2920" s="9"/>
      <c r="V2920" s="9"/>
      <c r="W2920" s="28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</row>
    <row r="2921" spans="1:130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4"/>
      <c r="T2921" s="30"/>
      <c r="U2921" s="9"/>
      <c r="V2921" s="9"/>
      <c r="W2921" s="28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</row>
    <row r="2922" spans="1:130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4"/>
      <c r="T2922" s="30"/>
      <c r="U2922" s="9"/>
      <c r="V2922" s="9"/>
      <c r="W2922" s="28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</row>
    <row r="2923" spans="1:130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4"/>
      <c r="T2923" s="30"/>
      <c r="U2923" s="9"/>
      <c r="V2923" s="9"/>
      <c r="W2923" s="28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</row>
    <row r="2924" spans="1:130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4"/>
      <c r="T2924" s="30"/>
      <c r="U2924" s="9"/>
      <c r="V2924" s="9"/>
      <c r="W2924" s="28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</row>
    <row r="2925" spans="1:130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4"/>
      <c r="T2925" s="30"/>
      <c r="U2925" s="9"/>
      <c r="V2925" s="9"/>
      <c r="W2925" s="28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</row>
    <row r="2926" spans="1:130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4"/>
      <c r="T2926" s="30"/>
      <c r="U2926" s="9"/>
      <c r="V2926" s="9"/>
      <c r="W2926" s="28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</row>
    <row r="2927" spans="1:130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4"/>
      <c r="T2927" s="30"/>
      <c r="U2927" s="9"/>
      <c r="V2927" s="9"/>
      <c r="W2927" s="28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</row>
    <row r="2928" spans="1:130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4"/>
      <c r="T2928" s="30"/>
      <c r="U2928" s="9"/>
      <c r="V2928" s="9"/>
      <c r="W2928" s="28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</row>
    <row r="2929" spans="1:130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4"/>
      <c r="T2929" s="30"/>
      <c r="U2929" s="9"/>
      <c r="V2929" s="9"/>
      <c r="W2929" s="28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</row>
    <row r="2930" spans="1:130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4"/>
      <c r="T2930" s="30"/>
      <c r="U2930" s="9"/>
      <c r="V2930" s="9"/>
      <c r="W2930" s="28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</row>
    <row r="2931" spans="1:130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4"/>
      <c r="T2931" s="30"/>
      <c r="U2931" s="9"/>
      <c r="V2931" s="9"/>
      <c r="W2931" s="28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</row>
    <row r="2932" spans="1:130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4"/>
      <c r="T2932" s="30"/>
      <c r="U2932" s="9"/>
      <c r="V2932" s="9"/>
      <c r="W2932" s="28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</row>
    <row r="2933" spans="1:130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4"/>
      <c r="T2933" s="30"/>
      <c r="U2933" s="9"/>
      <c r="V2933" s="9"/>
      <c r="W2933" s="28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</row>
    <row r="2934" spans="1:130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4"/>
      <c r="T2934" s="30"/>
      <c r="U2934" s="27"/>
      <c r="V2934" s="27"/>
      <c r="W2934" s="32"/>
      <c r="X2934" s="20"/>
      <c r="Y2934" s="23"/>
      <c r="Z2934" s="27"/>
      <c r="AA2934" s="20"/>
      <c r="AB2934" s="20"/>
      <c r="AC2934" s="20"/>
      <c r="AD2934" s="27"/>
      <c r="AE2934" s="21"/>
      <c r="AF2934" s="27"/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</row>
    <row r="2935" spans="1:130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4"/>
      <c r="T2935" s="30"/>
      <c r="U2935" s="9"/>
      <c r="V2935" s="9"/>
      <c r="W2935" s="28"/>
      <c r="X2935" s="3"/>
      <c r="Y2935" s="1"/>
      <c r="Z2935" s="9"/>
      <c r="AA2935" s="3"/>
      <c r="AB2935" s="3"/>
      <c r="AC2935" s="3"/>
      <c r="AD2935" s="9"/>
      <c r="AE2935" s="10"/>
      <c r="AF2935" s="9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</row>
    <row r="2936" spans="1:130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4"/>
      <c r="T2936" s="30"/>
      <c r="U2936" s="27"/>
      <c r="V2936" s="27"/>
      <c r="W2936" s="32"/>
      <c r="X2936" s="20"/>
      <c r="Y2936" s="23"/>
      <c r="Z2936" s="27"/>
      <c r="AA2936" s="20"/>
      <c r="AB2936" s="20"/>
      <c r="AC2936" s="20"/>
      <c r="AD2936" s="27"/>
      <c r="AE2936" s="21"/>
      <c r="AF2936" s="27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</row>
    <row r="2937" spans="1:130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4"/>
      <c r="T2937" s="30"/>
      <c r="U2937" s="9"/>
      <c r="V2937" s="9"/>
      <c r="W2937" s="28"/>
      <c r="X2937" s="3"/>
      <c r="Y2937" s="1"/>
      <c r="Z2937" s="9"/>
      <c r="AA2937" s="3"/>
      <c r="AB2937" s="3"/>
      <c r="AC2937" s="3"/>
      <c r="AD2937" s="9"/>
      <c r="AE2937" s="10"/>
      <c r="AF2937" s="9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</row>
    <row r="2938" spans="1:130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4"/>
      <c r="T2938" s="30"/>
      <c r="U2938" s="9"/>
      <c r="V2938" s="9"/>
      <c r="W2938" s="28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</row>
    <row r="2939" spans="1:130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4"/>
      <c r="T2939" s="30"/>
      <c r="U2939" s="9"/>
      <c r="V2939" s="9"/>
      <c r="W2939" s="28"/>
      <c r="X2939" s="3"/>
      <c r="Y2939" s="1"/>
      <c r="Z2939" s="9"/>
      <c r="AA2939" s="3"/>
      <c r="AB2939" s="3"/>
      <c r="AC2939" s="3"/>
      <c r="AD2939" s="9"/>
      <c r="AE2939" s="10"/>
      <c r="AF2939" s="9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</row>
    <row r="2940" spans="1:130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4"/>
      <c r="T2940" s="30"/>
      <c r="U2940" s="9"/>
      <c r="V2940" s="9"/>
      <c r="W2940" s="28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</row>
    <row r="2941" spans="1:130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4"/>
      <c r="T2941" s="30"/>
      <c r="U2941" s="9"/>
      <c r="V2941" s="9"/>
      <c r="W2941" s="28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</row>
    <row r="2942" spans="1:130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4"/>
      <c r="T2942" s="30"/>
      <c r="U2942" s="9"/>
      <c r="V2942" s="9"/>
      <c r="W2942" s="28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</row>
    <row r="2943" spans="1:130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4"/>
      <c r="T2943" s="30"/>
      <c r="U2943" s="9"/>
      <c r="V2943" s="9"/>
      <c r="W2943" s="28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</row>
    <row r="2944" spans="1:130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4"/>
      <c r="T2944" s="30"/>
      <c r="U2944" s="9"/>
      <c r="V2944" s="9"/>
      <c r="W2944" s="28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</row>
    <row r="2945" spans="1:130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4"/>
      <c r="T2945" s="30"/>
      <c r="U2945" s="9"/>
      <c r="V2945" s="9"/>
      <c r="W2945" s="28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</row>
    <row r="2946" spans="1:130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4"/>
      <c r="T2946" s="30"/>
      <c r="U2946" s="9"/>
      <c r="V2946" s="9"/>
      <c r="W2946" s="28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</row>
    <row r="2947" spans="1:130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4"/>
      <c r="T2947" s="30"/>
      <c r="U2947" s="9"/>
      <c r="V2947" s="9"/>
      <c r="W2947" s="28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</row>
    <row r="2948" spans="1:130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4"/>
      <c r="T2948" s="30"/>
      <c r="U2948" s="9"/>
      <c r="V2948" s="9"/>
      <c r="W2948" s="28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</row>
    <row r="2949" spans="1:130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4"/>
      <c r="T2949" s="30"/>
      <c r="U2949" s="9"/>
      <c r="V2949" s="9"/>
      <c r="W2949" s="28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</row>
    <row r="2950" spans="1:130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4"/>
      <c r="T2950" s="30"/>
      <c r="U2950" s="9"/>
      <c r="V2950" s="9"/>
      <c r="W2950" s="28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</row>
    <row r="2951" spans="1:130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4"/>
      <c r="T2951" s="30"/>
      <c r="U2951" s="9"/>
      <c r="V2951" s="9"/>
      <c r="W2951" s="28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</row>
    <row r="2952" spans="1:130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4"/>
      <c r="T2952" s="30"/>
      <c r="U2952" s="9"/>
      <c r="V2952" s="9"/>
      <c r="W2952" s="28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</row>
    <row r="2953" spans="1:130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4"/>
      <c r="T2953" s="30"/>
      <c r="U2953" s="9"/>
      <c r="V2953" s="9"/>
      <c r="W2953" s="28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</row>
    <row r="2954" spans="1:130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4"/>
      <c r="T2954" s="30"/>
      <c r="U2954" s="9"/>
      <c r="V2954" s="9"/>
      <c r="W2954" s="28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</row>
    <row r="2955" spans="1:130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4"/>
      <c r="T2955" s="30"/>
      <c r="U2955" s="9"/>
      <c r="V2955" s="9"/>
      <c r="W2955" s="28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</row>
    <row r="2956" spans="1:130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4"/>
      <c r="T2956" s="30"/>
      <c r="U2956" s="9"/>
      <c r="V2956" s="9"/>
      <c r="W2956" s="28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</row>
    <row r="2957" spans="1:130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4"/>
      <c r="T2957" s="30"/>
      <c r="U2957" s="9"/>
      <c r="V2957" s="9"/>
      <c r="W2957" s="28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</row>
    <row r="2958" spans="1:130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4"/>
      <c r="T2958" s="30"/>
      <c r="U2958" s="9"/>
      <c r="V2958" s="9"/>
      <c r="W2958" s="28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</row>
    <row r="2959" spans="1:130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4"/>
      <c r="T2959" s="30"/>
      <c r="U2959" s="9"/>
      <c r="V2959" s="9"/>
      <c r="W2959" s="28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</row>
    <row r="2960" spans="1:130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4"/>
      <c r="T2960" s="30"/>
      <c r="U2960" s="9"/>
      <c r="V2960" s="9"/>
      <c r="W2960" s="28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</row>
    <row r="2961" spans="1:130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4"/>
      <c r="T2961" s="30"/>
      <c r="U2961" s="9"/>
      <c r="V2961" s="9"/>
      <c r="W2961" s="28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</row>
    <row r="2962" spans="1:130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4"/>
      <c r="T2962" s="30"/>
      <c r="U2962" s="9"/>
      <c r="V2962" s="9"/>
      <c r="W2962" s="28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</row>
    <row r="2963" spans="1:130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4"/>
      <c r="T2963" s="30"/>
      <c r="U2963" s="9"/>
      <c r="V2963" s="9"/>
      <c r="W2963" s="28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</row>
    <row r="2964" spans="1:130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4"/>
      <c r="T2964" s="30"/>
      <c r="U2964" s="9"/>
      <c r="V2964" s="9"/>
      <c r="W2964" s="28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</row>
    <row r="2965" spans="1:130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4"/>
      <c r="T2965" s="30"/>
      <c r="U2965" s="9"/>
      <c r="V2965" s="9"/>
      <c r="W2965" s="28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</row>
    <row r="2966" spans="1:130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4"/>
      <c r="T2966" s="30"/>
      <c r="U2966" s="9"/>
      <c r="V2966" s="9"/>
      <c r="W2966" s="28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</row>
    <row r="2967" spans="1:130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4"/>
      <c r="T2967" s="30"/>
      <c r="U2967" s="9"/>
      <c r="V2967" s="9"/>
      <c r="W2967" s="28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</row>
    <row r="2968" spans="1:130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4"/>
      <c r="T2968" s="30"/>
      <c r="U2968" s="9"/>
      <c r="V2968" s="9"/>
      <c r="W2968" s="28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</row>
    <row r="2969" spans="1:130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4"/>
      <c r="T2969" s="30"/>
      <c r="U2969" s="9"/>
      <c r="V2969" s="9"/>
      <c r="W2969" s="28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</row>
    <row r="2970" spans="1:130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4"/>
      <c r="T2970" s="30"/>
      <c r="U2970" s="9"/>
      <c r="V2970" s="9"/>
      <c r="W2970" s="28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</row>
    <row r="2971" spans="1:130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4"/>
      <c r="T2971" s="30"/>
      <c r="U2971" s="9"/>
      <c r="V2971" s="9"/>
      <c r="W2971" s="28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</row>
    <row r="2972" spans="1:130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4"/>
      <c r="T2972" s="30"/>
      <c r="U2972" s="9"/>
      <c r="V2972" s="9"/>
      <c r="W2972" s="28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</row>
    <row r="2973" spans="1:130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4"/>
      <c r="T2973" s="30"/>
      <c r="U2973" s="9"/>
      <c r="V2973" s="9"/>
      <c r="W2973" s="28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</row>
    <row r="2974" spans="1:130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4"/>
      <c r="T2974" s="30"/>
      <c r="U2974" s="9"/>
      <c r="V2974" s="9"/>
      <c r="W2974" s="28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</row>
    <row r="2975" spans="1:130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4"/>
      <c r="T2975" s="30"/>
      <c r="U2975" s="9"/>
      <c r="V2975" s="9"/>
      <c r="W2975" s="28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</row>
    <row r="2976" spans="1:130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4"/>
      <c r="T2976" s="30"/>
      <c r="U2976" s="9"/>
      <c r="V2976" s="9"/>
      <c r="W2976" s="28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</row>
    <row r="2977" spans="1:130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4"/>
      <c r="T2977" s="30"/>
      <c r="U2977" s="9"/>
      <c r="V2977" s="9"/>
      <c r="W2977" s="28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</row>
    <row r="2978" spans="1:130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4"/>
      <c r="T2978" s="30"/>
      <c r="U2978" s="9"/>
      <c r="V2978" s="9"/>
      <c r="W2978" s="28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</row>
    <row r="2979" spans="1:130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4"/>
      <c r="T2979" s="30"/>
      <c r="U2979" s="9"/>
      <c r="V2979" s="9"/>
      <c r="W2979" s="28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</row>
    <row r="2980" spans="1:130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4"/>
      <c r="T2980" s="30"/>
      <c r="U2980" s="9"/>
      <c r="V2980" s="9"/>
      <c r="W2980" s="28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</row>
    <row r="2981" spans="1:130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4"/>
      <c r="T2981" s="30"/>
      <c r="U2981" s="9"/>
      <c r="V2981" s="9"/>
      <c r="W2981" s="28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</row>
    <row r="2982" spans="1:130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4"/>
      <c r="T2982" s="30"/>
      <c r="U2982" s="9"/>
      <c r="V2982" s="9"/>
      <c r="W2982" s="28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</row>
    <row r="2983" spans="1:130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4"/>
      <c r="T2983" s="30"/>
      <c r="U2983" s="9"/>
      <c r="V2983" s="9"/>
      <c r="W2983" s="28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</row>
    <row r="2984" spans="1:130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4"/>
      <c r="T2984" s="30"/>
      <c r="U2984" s="9"/>
      <c r="V2984" s="9"/>
      <c r="W2984" s="28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</row>
    <row r="2985" spans="1:130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4"/>
      <c r="T2985" s="30"/>
      <c r="U2985" s="9"/>
      <c r="V2985" s="9"/>
      <c r="W2985" s="28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</row>
    <row r="2986" spans="1:130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4"/>
      <c r="T2986" s="30"/>
      <c r="U2986" s="9"/>
      <c r="V2986" s="9"/>
      <c r="W2986" s="28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</row>
    <row r="2987" spans="1:130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4"/>
      <c r="T2987" s="30"/>
      <c r="U2987" s="9"/>
      <c r="V2987" s="9"/>
      <c r="W2987" s="28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</row>
    <row r="2988" spans="1:130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4"/>
      <c r="T2988" s="30"/>
      <c r="U2988" s="9"/>
      <c r="V2988" s="9"/>
      <c r="W2988" s="28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</row>
    <row r="2989" spans="1:130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4"/>
      <c r="T2989" s="30"/>
      <c r="U2989" s="9"/>
      <c r="V2989" s="9"/>
      <c r="W2989" s="28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</row>
    <row r="2990" spans="1:130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4"/>
      <c r="T2990" s="30"/>
      <c r="U2990" s="9"/>
      <c r="V2990" s="9"/>
      <c r="W2990" s="28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</row>
    <row r="2991" spans="1:130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4"/>
      <c r="T2991" s="30"/>
      <c r="U2991" s="9"/>
      <c r="V2991" s="9"/>
      <c r="W2991" s="28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</row>
    <row r="2992" spans="1:130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4"/>
      <c r="T2992" s="30"/>
      <c r="U2992" s="9"/>
      <c r="V2992" s="9"/>
      <c r="W2992" s="28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</row>
    <row r="2993" spans="1:130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4"/>
      <c r="T2993" s="30"/>
      <c r="U2993" s="9"/>
      <c r="V2993" s="9"/>
      <c r="W2993" s="28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</row>
    <row r="2994" spans="1:130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4"/>
      <c r="T2994" s="30"/>
      <c r="U2994" s="9"/>
      <c r="V2994" s="9"/>
      <c r="W2994" s="28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</row>
    <row r="2995" spans="1:130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4"/>
      <c r="T2995" s="30"/>
      <c r="U2995" s="9"/>
      <c r="V2995" s="9"/>
      <c r="W2995" s="28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</row>
    <row r="2996" spans="1:130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4"/>
      <c r="T2996" s="30"/>
      <c r="U2996" s="9"/>
      <c r="V2996" s="9"/>
      <c r="W2996" s="28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</row>
    <row r="2997" spans="1:130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4"/>
      <c r="T2997" s="30"/>
      <c r="U2997" s="9"/>
      <c r="V2997" s="9"/>
      <c r="W2997" s="28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</row>
    <row r="2998" spans="1:130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4"/>
      <c r="T2998" s="30"/>
      <c r="U2998" s="9"/>
      <c r="V2998" s="9"/>
      <c r="W2998" s="28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</row>
    <row r="2999" spans="1:130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4"/>
      <c r="T2999" s="30"/>
      <c r="U2999" s="9"/>
      <c r="V2999" s="9"/>
      <c r="W2999" s="28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</row>
    <row r="3000" spans="1:130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4"/>
      <c r="T3000" s="30"/>
      <c r="U3000" s="9"/>
      <c r="V3000" s="9"/>
      <c r="W3000" s="28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</row>
    <row r="3001" spans="1:130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4"/>
      <c r="T3001" s="30"/>
      <c r="U3001" s="9"/>
      <c r="V3001" s="9"/>
      <c r="W3001" s="28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</row>
    <row r="3002" spans="1:130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4"/>
      <c r="T3002" s="30"/>
      <c r="U3002" s="9"/>
      <c r="V3002" s="9"/>
      <c r="W3002" s="28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</row>
    <row r="3003" spans="1:130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4"/>
      <c r="T3003" s="30"/>
      <c r="U3003" s="9"/>
      <c r="V3003" s="9"/>
      <c r="W3003" s="28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</row>
    <row r="3004" spans="1:130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4"/>
      <c r="T3004" s="30"/>
      <c r="U3004" s="9"/>
      <c r="V3004" s="9"/>
      <c r="W3004" s="28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</row>
    <row r="3005" spans="1:130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4"/>
      <c r="T3005" s="30"/>
      <c r="U3005" s="9"/>
      <c r="V3005" s="9"/>
      <c r="W3005" s="28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</row>
    <row r="3006" spans="1:130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4"/>
      <c r="T3006" s="30"/>
      <c r="U3006" s="9"/>
      <c r="V3006" s="9"/>
      <c r="W3006" s="28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</row>
    <row r="3007" spans="1:130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4"/>
      <c r="T3007" s="30"/>
      <c r="U3007" s="9"/>
      <c r="V3007" s="9"/>
      <c r="W3007" s="28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</row>
    <row r="3008" spans="1:130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4"/>
      <c r="T3008" s="30"/>
      <c r="U3008" s="9"/>
      <c r="V3008" s="9"/>
      <c r="W3008" s="28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</row>
    <row r="3009" spans="1:130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4"/>
      <c r="T3009" s="30"/>
      <c r="U3009" s="9"/>
      <c r="V3009" s="9"/>
      <c r="W3009" s="28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</row>
    <row r="3010" spans="1:130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4"/>
      <c r="T3010" s="30"/>
      <c r="U3010" s="9"/>
      <c r="V3010" s="9"/>
      <c r="W3010" s="28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</row>
    <row r="3011" spans="1:130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4"/>
      <c r="T3011" s="30"/>
      <c r="U3011" s="9"/>
      <c r="V3011" s="9"/>
      <c r="W3011" s="28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</row>
    <row r="3012" spans="1:130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4"/>
      <c r="T3012" s="30"/>
      <c r="U3012" s="9"/>
      <c r="V3012" s="9"/>
      <c r="W3012" s="28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</row>
    <row r="3013" spans="1:130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4"/>
      <c r="T3013" s="30"/>
      <c r="U3013" s="9"/>
      <c r="V3013" s="9"/>
      <c r="W3013" s="28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</row>
    <row r="3014" spans="1:130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4"/>
      <c r="T3014" s="30"/>
      <c r="U3014" s="9"/>
      <c r="V3014" s="9"/>
      <c r="W3014" s="28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</row>
    <row r="3015" spans="1:130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4"/>
      <c r="T3015" s="30"/>
      <c r="U3015" s="9"/>
      <c r="V3015" s="9"/>
      <c r="W3015" s="28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</row>
    <row r="3016" spans="1:130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4"/>
      <c r="T3016" s="30"/>
      <c r="U3016" s="9"/>
      <c r="V3016" s="9"/>
      <c r="W3016" s="28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</row>
    <row r="3017" spans="1:130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4"/>
      <c r="T3017" s="30"/>
      <c r="U3017" s="9"/>
      <c r="V3017" s="9"/>
      <c r="W3017" s="28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</row>
    <row r="3018" spans="1:130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4"/>
      <c r="T3018" s="30"/>
      <c r="U3018" s="9"/>
      <c r="V3018" s="9"/>
      <c r="W3018" s="28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</row>
    <row r="3019" spans="1:130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4"/>
      <c r="T3019" s="30"/>
      <c r="U3019" s="9"/>
      <c r="V3019" s="9"/>
      <c r="W3019" s="28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</row>
    <row r="3020" spans="1:130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4"/>
      <c r="T3020" s="30"/>
      <c r="U3020" s="9"/>
      <c r="V3020" s="9"/>
      <c r="W3020" s="28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</row>
    <row r="3021" spans="1:130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4"/>
      <c r="T3021" s="30"/>
      <c r="U3021" s="9"/>
      <c r="V3021" s="9"/>
      <c r="W3021" s="28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</row>
    <row r="3022" spans="1:130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4"/>
      <c r="T3022" s="30"/>
      <c r="U3022" s="9"/>
      <c r="V3022" s="9"/>
      <c r="W3022" s="28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</row>
    <row r="3023" spans="1:130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4"/>
      <c r="T3023" s="30"/>
      <c r="U3023" s="9"/>
      <c r="V3023" s="9"/>
      <c r="W3023" s="28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</row>
    <row r="3024" spans="1:130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4"/>
      <c r="T3024" s="30"/>
      <c r="U3024" s="9"/>
      <c r="V3024" s="9"/>
      <c r="W3024" s="28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</row>
    <row r="3025" spans="1:130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4"/>
      <c r="T3025" s="30"/>
      <c r="U3025" s="9"/>
      <c r="V3025" s="9"/>
      <c r="W3025" s="28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</row>
    <row r="3026" spans="1:130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4"/>
      <c r="T3026" s="30"/>
      <c r="U3026" s="9"/>
      <c r="V3026" s="9"/>
      <c r="W3026" s="28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</row>
    <row r="3027" spans="1:130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4"/>
      <c r="T3027" s="30"/>
      <c r="U3027" s="9"/>
      <c r="V3027" s="9"/>
      <c r="W3027" s="28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</row>
    <row r="3028" spans="1:130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4"/>
      <c r="T3028" s="30"/>
      <c r="U3028" s="9"/>
      <c r="V3028" s="9"/>
      <c r="W3028" s="28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</row>
    <row r="3029" spans="1:130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4"/>
      <c r="T3029" s="30"/>
      <c r="U3029" s="9"/>
      <c r="V3029" s="9"/>
      <c r="W3029" s="28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</row>
    <row r="3030" spans="1:130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4"/>
      <c r="T3030" s="30"/>
      <c r="U3030" s="9"/>
      <c r="V3030" s="9"/>
      <c r="W3030" s="28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</row>
    <row r="3031" spans="1:130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4"/>
      <c r="T3031" s="30"/>
      <c r="U3031" s="9"/>
      <c r="V3031" s="9"/>
      <c r="W3031" s="28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</row>
    <row r="3032" spans="1:130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4"/>
      <c r="T3032" s="30"/>
      <c r="U3032" s="9"/>
      <c r="V3032" s="9"/>
      <c r="W3032" s="28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</row>
    <row r="3033" spans="1:130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4"/>
      <c r="T3033" s="30"/>
      <c r="U3033" s="9"/>
      <c r="V3033" s="9"/>
      <c r="W3033" s="28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</row>
    <row r="3034" spans="1:130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4"/>
      <c r="T3034" s="30"/>
      <c r="U3034" s="9"/>
      <c r="V3034" s="9"/>
      <c r="W3034" s="28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</row>
    <row r="3035" spans="1:130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4"/>
      <c r="T3035" s="30"/>
      <c r="U3035" s="9"/>
      <c r="V3035" s="9"/>
      <c r="W3035" s="28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</row>
    <row r="3036" spans="1:130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4"/>
      <c r="T3036" s="30"/>
      <c r="U3036" s="9"/>
      <c r="V3036" s="9"/>
      <c r="W3036" s="28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</row>
    <row r="3037" spans="1:130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4"/>
      <c r="T3037" s="30"/>
      <c r="U3037" s="9"/>
      <c r="V3037" s="9"/>
      <c r="W3037" s="28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</row>
    <row r="3038" spans="1:130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4"/>
      <c r="T3038" s="30"/>
      <c r="U3038" s="9"/>
      <c r="V3038" s="9"/>
      <c r="W3038" s="28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</row>
    <row r="3039" spans="1:130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4"/>
      <c r="T3039" s="30"/>
      <c r="U3039" s="9"/>
      <c r="V3039" s="9"/>
      <c r="W3039" s="28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</row>
    <row r="3040" spans="1:130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4"/>
      <c r="T3040" s="30"/>
      <c r="U3040" s="9"/>
      <c r="V3040" s="9"/>
      <c r="W3040" s="28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</row>
    <row r="3041" spans="1:130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4"/>
      <c r="T3041" s="30"/>
      <c r="U3041" s="9"/>
      <c r="V3041" s="9"/>
      <c r="W3041" s="28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</row>
    <row r="3042" spans="1:130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4"/>
      <c r="T3042" s="30"/>
      <c r="U3042" s="9"/>
      <c r="V3042" s="9"/>
      <c r="W3042" s="28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</row>
    <row r="3043" spans="1:130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4"/>
      <c r="T3043" s="30"/>
      <c r="U3043" s="9"/>
      <c r="V3043" s="9"/>
      <c r="W3043" s="28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</row>
    <row r="3044" spans="1:130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4"/>
      <c r="T3044" s="30"/>
      <c r="U3044" s="9"/>
      <c r="V3044" s="9"/>
      <c r="W3044" s="28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</row>
    <row r="3045" spans="1:130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4"/>
      <c r="T3045" s="30"/>
      <c r="U3045" s="9"/>
      <c r="V3045" s="9"/>
      <c r="W3045" s="28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</row>
    <row r="3046" spans="1:130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4"/>
      <c r="T3046" s="30"/>
      <c r="U3046" s="9"/>
      <c r="V3046" s="9"/>
      <c r="W3046" s="28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</row>
    <row r="3047" spans="1:130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4"/>
      <c r="T3047" s="30"/>
      <c r="U3047" s="9"/>
      <c r="V3047" s="9"/>
      <c r="W3047" s="28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</row>
    <row r="3048" spans="1:130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4"/>
      <c r="T3048" s="30"/>
      <c r="U3048" s="9"/>
      <c r="V3048" s="9"/>
      <c r="W3048" s="28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</row>
    <row r="3049" spans="1:130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4"/>
      <c r="T3049" s="30"/>
      <c r="U3049" s="9"/>
      <c r="V3049" s="9"/>
      <c r="W3049" s="28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</row>
    <row r="3050" spans="1:130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4"/>
      <c r="T3050" s="30"/>
      <c r="U3050" s="9"/>
      <c r="V3050" s="9"/>
      <c r="W3050" s="28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</row>
    <row r="3051" spans="1:130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4"/>
      <c r="T3051" s="30"/>
      <c r="U3051" s="9"/>
      <c r="V3051" s="9"/>
      <c r="W3051" s="28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</row>
    <row r="3052" spans="1:130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4"/>
      <c r="T3052" s="30"/>
      <c r="U3052" s="9"/>
      <c r="V3052" s="9"/>
      <c r="W3052" s="28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</row>
    <row r="3053" spans="1:130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4"/>
      <c r="T3053" s="30"/>
      <c r="U3053" s="9"/>
      <c r="V3053" s="9"/>
      <c r="W3053" s="28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</row>
    <row r="3054" spans="1:130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4"/>
      <c r="T3054" s="30"/>
      <c r="U3054" s="9"/>
      <c r="V3054" s="9"/>
      <c r="W3054" s="28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</row>
    <row r="3055" spans="1:130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4"/>
      <c r="T3055" s="30"/>
      <c r="U3055" s="9"/>
      <c r="V3055" s="9"/>
      <c r="W3055" s="28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</row>
    <row r="3056" spans="1:130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4"/>
      <c r="T3056" s="30"/>
      <c r="U3056" s="9"/>
      <c r="V3056" s="9"/>
      <c r="W3056" s="28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</row>
    <row r="3057" spans="1:130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4"/>
      <c r="T3057" s="30"/>
      <c r="U3057" s="9"/>
      <c r="V3057" s="9"/>
      <c r="W3057" s="28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</row>
    <row r="3058" spans="1:130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4"/>
      <c r="T3058" s="30"/>
      <c r="U3058" s="9"/>
      <c r="V3058" s="9"/>
      <c r="W3058" s="28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</row>
    <row r="3059" spans="1:130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4"/>
      <c r="T3059" s="30"/>
      <c r="U3059" s="9"/>
      <c r="V3059" s="9"/>
      <c r="W3059" s="28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</row>
    <row r="3060" spans="1:130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4"/>
      <c r="T3060" s="30"/>
      <c r="U3060" s="9"/>
      <c r="V3060" s="9"/>
      <c r="W3060" s="28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</row>
    <row r="3061" spans="1:130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4"/>
      <c r="T3061" s="30"/>
      <c r="U3061" s="9"/>
      <c r="V3061" s="9"/>
      <c r="W3061" s="28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</row>
    <row r="3062" spans="1:130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4"/>
      <c r="T3062" s="30"/>
      <c r="U3062" s="9"/>
      <c r="V3062" s="9"/>
      <c r="W3062" s="28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</row>
    <row r="3063" spans="1:130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4"/>
      <c r="T3063" s="30"/>
      <c r="U3063" s="9"/>
      <c r="V3063" s="9"/>
      <c r="W3063" s="28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</row>
    <row r="3064" spans="1:130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4"/>
      <c r="T3064" s="30"/>
      <c r="U3064" s="9"/>
      <c r="V3064" s="9"/>
      <c r="W3064" s="28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</row>
    <row r="3065" spans="1:130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4"/>
      <c r="T3065" s="30"/>
      <c r="U3065" s="9"/>
      <c r="V3065" s="9"/>
      <c r="W3065" s="28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</row>
    <row r="3066" spans="1:130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4"/>
      <c r="T3066" s="30"/>
      <c r="U3066" s="9"/>
      <c r="V3066" s="9"/>
      <c r="W3066" s="28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</row>
    <row r="3067" spans="1:130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4"/>
      <c r="T3067" s="30"/>
      <c r="U3067" s="9"/>
      <c r="V3067" s="9"/>
      <c r="W3067" s="28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</row>
    <row r="3068" spans="1:130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4"/>
      <c r="T3068" s="30"/>
      <c r="U3068" s="9"/>
      <c r="V3068" s="9"/>
      <c r="W3068" s="28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</row>
    <row r="3069" spans="1:130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4"/>
      <c r="T3069" s="30"/>
      <c r="U3069" s="9"/>
      <c r="V3069" s="9"/>
      <c r="W3069" s="28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</row>
    <row r="3070" spans="1:130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4"/>
      <c r="T3070" s="30"/>
      <c r="U3070" s="9"/>
      <c r="V3070" s="9"/>
      <c r="W3070" s="28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</row>
    <row r="3071" spans="1:130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4"/>
      <c r="T3071" s="30"/>
      <c r="U3071" s="9"/>
      <c r="V3071" s="9"/>
      <c r="W3071" s="28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</row>
    <row r="3072" spans="1:130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4"/>
      <c r="T3072" s="30"/>
      <c r="U3072" s="9"/>
      <c r="V3072" s="9"/>
      <c r="W3072" s="28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</row>
    <row r="3073" spans="1:130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4"/>
      <c r="T3073" s="30"/>
      <c r="U3073" s="9"/>
      <c r="V3073" s="9"/>
      <c r="W3073" s="28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</row>
    <row r="3074" spans="1:130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4"/>
      <c r="T3074" s="30"/>
      <c r="U3074" s="9"/>
      <c r="V3074" s="9"/>
      <c r="W3074" s="28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</row>
    <row r="3075" spans="1:130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4"/>
      <c r="T3075" s="30"/>
      <c r="U3075" s="9"/>
      <c r="V3075" s="9"/>
      <c r="W3075" s="28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</row>
    <row r="3076" spans="1:130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4"/>
      <c r="T3076" s="30"/>
      <c r="U3076" s="9"/>
      <c r="V3076" s="9"/>
      <c r="W3076" s="28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</row>
    <row r="3077" spans="1:130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4"/>
      <c r="T3077" s="30"/>
      <c r="U3077" s="9"/>
      <c r="V3077" s="9"/>
      <c r="W3077" s="28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</row>
    <row r="3078" spans="1:130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4"/>
      <c r="T3078" s="30"/>
      <c r="U3078" s="9"/>
      <c r="V3078" s="9"/>
      <c r="W3078" s="28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</row>
    <row r="3079" spans="1:130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4"/>
      <c r="T3079" s="30"/>
      <c r="U3079" s="9"/>
      <c r="V3079" s="9"/>
      <c r="W3079" s="28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</row>
    <row r="3080" spans="1:130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4"/>
      <c r="T3080" s="30"/>
      <c r="U3080" s="9"/>
      <c r="V3080" s="9"/>
      <c r="W3080" s="28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</row>
    <row r="3081" spans="1:130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4"/>
      <c r="T3081" s="30"/>
      <c r="U3081" s="9"/>
      <c r="V3081" s="9"/>
      <c r="W3081" s="28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</row>
    <row r="3082" spans="1:130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4"/>
      <c r="T3082" s="30"/>
      <c r="U3082" s="9"/>
      <c r="V3082" s="9"/>
      <c r="W3082" s="28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</row>
    <row r="3083" spans="1:130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4"/>
      <c r="T3083" s="30"/>
      <c r="U3083" s="9"/>
      <c r="V3083" s="9"/>
      <c r="W3083" s="28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</row>
    <row r="3084" spans="1:130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4"/>
      <c r="T3084" s="30"/>
      <c r="U3084" s="9"/>
      <c r="V3084" s="9"/>
      <c r="W3084" s="28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</row>
    <row r="3085" spans="1:130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4"/>
      <c r="T3085" s="30"/>
      <c r="U3085" s="9"/>
      <c r="V3085" s="9"/>
      <c r="W3085" s="28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</row>
    <row r="3086" spans="1:130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4"/>
      <c r="T3086" s="30"/>
      <c r="U3086" s="9"/>
      <c r="V3086" s="9"/>
      <c r="W3086" s="28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</row>
    <row r="3087" spans="1:130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4"/>
      <c r="T3087" s="30"/>
      <c r="U3087" s="9"/>
      <c r="V3087" s="9"/>
      <c r="W3087" s="28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</row>
    <row r="3088" spans="1:130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4"/>
      <c r="T3088" s="30"/>
      <c r="U3088" s="9"/>
      <c r="V3088" s="9"/>
      <c r="W3088" s="28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</row>
    <row r="3089" spans="1:130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4"/>
      <c r="T3089" s="30"/>
      <c r="U3089" s="9"/>
      <c r="V3089" s="9"/>
      <c r="W3089" s="28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</row>
    <row r="3090" spans="1:130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4"/>
      <c r="T3090" s="30"/>
      <c r="U3090" s="9"/>
      <c r="V3090" s="9"/>
      <c r="W3090" s="28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</row>
    <row r="3091" spans="1:130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4"/>
      <c r="T3091" s="30"/>
      <c r="U3091" s="9"/>
      <c r="V3091" s="9"/>
      <c r="W3091" s="28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</row>
    <row r="3092" spans="1:130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4"/>
      <c r="T3092" s="30"/>
      <c r="U3092" s="9"/>
      <c r="V3092" s="9"/>
      <c r="W3092" s="28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</row>
    <row r="3093" spans="1:130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4"/>
      <c r="T3093" s="30"/>
      <c r="U3093" s="9"/>
      <c r="V3093" s="9"/>
      <c r="W3093" s="28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</row>
    <row r="3094" spans="1:130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4"/>
      <c r="T3094" s="30"/>
      <c r="U3094" s="9"/>
      <c r="V3094" s="9"/>
      <c r="W3094" s="28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</row>
    <row r="3095" spans="1:130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4"/>
      <c r="T3095" s="30"/>
      <c r="U3095" s="9"/>
      <c r="V3095" s="9"/>
      <c r="W3095" s="28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</row>
    <row r="3096" spans="1:130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4"/>
      <c r="T3096" s="30"/>
      <c r="U3096" s="9"/>
      <c r="V3096" s="9"/>
      <c r="W3096" s="28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</row>
    <row r="3097" spans="1:130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4"/>
      <c r="T3097" s="30"/>
      <c r="U3097" s="9"/>
      <c r="V3097" s="9"/>
      <c r="W3097" s="28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</row>
    <row r="3098" spans="1:130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4"/>
      <c r="T3098" s="30"/>
      <c r="U3098" s="9"/>
      <c r="V3098" s="9"/>
      <c r="W3098" s="28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</row>
    <row r="3099" spans="1:130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4"/>
      <c r="T3099" s="30"/>
      <c r="U3099" s="9"/>
      <c r="V3099" s="9"/>
      <c r="W3099" s="28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</row>
    <row r="3100" spans="1:130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4"/>
      <c r="T3100" s="30"/>
      <c r="U3100" s="9"/>
      <c r="V3100" s="9"/>
      <c r="W3100" s="28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</row>
    <row r="3101" spans="1:130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4"/>
      <c r="T3101" s="30"/>
      <c r="U3101" s="9"/>
      <c r="V3101" s="9"/>
      <c r="W3101" s="28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</row>
    <row r="3102" spans="1:130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4"/>
      <c r="T3102" s="30"/>
      <c r="U3102" s="9"/>
      <c r="V3102" s="9"/>
      <c r="W3102" s="28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</row>
    <row r="3103" spans="1:130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4"/>
      <c r="T3103" s="30"/>
      <c r="U3103" s="9"/>
      <c r="V3103" s="9"/>
      <c r="W3103" s="28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</row>
    <row r="3104" spans="1:130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4"/>
      <c r="T3104" s="30"/>
      <c r="U3104" s="9"/>
      <c r="V3104" s="9"/>
      <c r="W3104" s="28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</row>
    <row r="3105" spans="1:130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4"/>
      <c r="T3105" s="30"/>
      <c r="U3105" s="9"/>
      <c r="V3105" s="9"/>
      <c r="W3105" s="28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</row>
    <row r="3106" spans="1:130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4"/>
      <c r="T3106" s="30"/>
      <c r="U3106" s="9"/>
      <c r="V3106" s="9"/>
      <c r="W3106" s="28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</row>
    <row r="3107" spans="1:130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4"/>
      <c r="T3107" s="30"/>
      <c r="U3107" s="9"/>
      <c r="V3107" s="9"/>
      <c r="W3107" s="28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</row>
    <row r="3108" spans="1:130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4"/>
      <c r="T3108" s="30"/>
      <c r="U3108" s="9"/>
      <c r="V3108" s="9"/>
      <c r="W3108" s="28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</row>
    <row r="3109" spans="1:130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4"/>
      <c r="T3109" s="30"/>
      <c r="U3109" s="9"/>
      <c r="V3109" s="9"/>
      <c r="W3109" s="28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</row>
    <row r="3110" spans="1:130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4"/>
      <c r="T3110" s="30"/>
      <c r="U3110" s="9"/>
      <c r="V3110" s="9"/>
      <c r="W3110" s="28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</row>
    <row r="3111" spans="1:130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4"/>
      <c r="T3111" s="30"/>
      <c r="U3111" s="9"/>
      <c r="V3111" s="9"/>
      <c r="W3111" s="28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</row>
    <row r="3112" spans="1:130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4"/>
      <c r="T3112" s="30"/>
      <c r="U3112" s="9"/>
      <c r="V3112" s="9"/>
      <c r="W3112" s="28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</row>
    <row r="3113" spans="1:130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4"/>
      <c r="T3113" s="30"/>
      <c r="U3113" s="9"/>
      <c r="V3113" s="9"/>
      <c r="W3113" s="28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</row>
    <row r="3114" spans="1:130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4"/>
      <c r="T3114" s="30"/>
      <c r="U3114" s="9"/>
      <c r="V3114" s="9"/>
      <c r="W3114" s="28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</row>
    <row r="3115" spans="1:130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4"/>
      <c r="T3115" s="30"/>
      <c r="U3115" s="9"/>
      <c r="V3115" s="9"/>
      <c r="W3115" s="28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</row>
    <row r="3116" spans="1:130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4"/>
      <c r="T3116" s="30"/>
      <c r="U3116" s="27"/>
      <c r="V3116" s="27"/>
      <c r="W3116" s="32"/>
      <c r="X3116" s="20"/>
      <c r="Y3116" s="23"/>
      <c r="Z3116" s="27"/>
      <c r="AA3116" s="20"/>
      <c r="AB3116" s="20"/>
      <c r="AC3116" s="20"/>
      <c r="AD3116" s="27"/>
      <c r="AE3116" s="21"/>
      <c r="AF3116" s="27"/>
      <c r="AG3116" s="23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</row>
    <row r="3117" spans="1:130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4"/>
      <c r="T3117" s="30"/>
      <c r="U3117" s="9"/>
      <c r="V3117" s="9"/>
      <c r="W3117" s="28"/>
      <c r="X3117" s="3"/>
      <c r="Y3117" s="1"/>
      <c r="Z3117" s="9"/>
      <c r="AA3117" s="3"/>
      <c r="AB3117" s="3"/>
      <c r="AC3117" s="3"/>
      <c r="AD3117" s="9"/>
      <c r="AE3117" s="10"/>
      <c r="AF3117" s="9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</row>
    <row r="3118" spans="1:130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4"/>
      <c r="T3118" s="30"/>
      <c r="U3118" s="27"/>
      <c r="V3118" s="27"/>
      <c r="W3118" s="32"/>
      <c r="X3118" s="20"/>
      <c r="Y3118" s="23"/>
      <c r="Z3118" s="27"/>
      <c r="AA3118" s="20"/>
      <c r="AB3118" s="20"/>
      <c r="AC3118" s="20"/>
      <c r="AD3118" s="27"/>
      <c r="AE3118" s="21"/>
      <c r="AF3118" s="27"/>
      <c r="AG3118" s="23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</row>
    <row r="3119" spans="1:130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4"/>
      <c r="T3119" s="30"/>
      <c r="U3119" s="9"/>
      <c r="V3119" s="9"/>
      <c r="W3119" s="28"/>
      <c r="X3119" s="3"/>
      <c r="Y3119" s="1"/>
      <c r="Z3119" s="9"/>
      <c r="AA3119" s="3"/>
      <c r="AB3119" s="3"/>
      <c r="AC3119" s="3"/>
      <c r="AD3119" s="9"/>
      <c r="AE3119" s="10"/>
      <c r="AF3119" s="9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</row>
    <row r="3120" spans="1:130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4"/>
      <c r="T3120" s="30"/>
      <c r="U3120" s="9"/>
      <c r="V3120" s="9"/>
      <c r="W3120" s="28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</row>
    <row r="3121" spans="1:130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4"/>
      <c r="T3121" s="30"/>
      <c r="U3121" s="9"/>
      <c r="V3121" s="9"/>
      <c r="W3121" s="28"/>
      <c r="X3121" s="3"/>
      <c r="Y3121" s="1"/>
      <c r="Z3121" s="9"/>
      <c r="AA3121" s="3"/>
      <c r="AB3121" s="3"/>
      <c r="AC3121" s="3"/>
      <c r="AD3121" s="9"/>
      <c r="AE3121" s="10"/>
      <c r="AF3121" s="9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</row>
    <row r="3122" spans="1:130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4"/>
      <c r="T3122" s="30"/>
      <c r="U3122" s="9"/>
      <c r="V3122" s="9"/>
      <c r="W3122" s="28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</row>
    <row r="3123" spans="1:130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4"/>
      <c r="T3123" s="30"/>
      <c r="U3123" s="9"/>
      <c r="V3123" s="9"/>
      <c r="W3123" s="28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</row>
    <row r="3124" spans="1:130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4"/>
      <c r="T3124" s="30"/>
      <c r="U3124" s="9"/>
      <c r="V3124" s="9"/>
      <c r="W3124" s="28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</row>
    <row r="3125" spans="1:130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4"/>
      <c r="T3125" s="30"/>
      <c r="U3125" s="9"/>
      <c r="V3125" s="9"/>
      <c r="W3125" s="28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</row>
    <row r="3126" spans="1:130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4"/>
      <c r="T3126" s="30"/>
      <c r="U3126" s="9"/>
      <c r="V3126" s="9"/>
      <c r="W3126" s="28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</row>
    <row r="3127" spans="1:130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4"/>
      <c r="T3127" s="30"/>
      <c r="U3127" s="9"/>
      <c r="V3127" s="9"/>
      <c r="W3127" s="28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</row>
    <row r="3128" spans="1:130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4"/>
      <c r="T3128" s="30"/>
      <c r="U3128" s="9"/>
      <c r="V3128" s="9"/>
      <c r="W3128" s="28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</row>
    <row r="3129" spans="1:130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4"/>
      <c r="T3129" s="30"/>
      <c r="U3129" s="9"/>
      <c r="V3129" s="9"/>
      <c r="W3129" s="28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</row>
    <row r="3130" spans="1:130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4"/>
      <c r="T3130" s="30"/>
      <c r="U3130" s="9"/>
      <c r="V3130" s="9"/>
      <c r="W3130" s="28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</row>
    <row r="3131" spans="1:130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4"/>
      <c r="T3131" s="30"/>
      <c r="U3131" s="9"/>
      <c r="V3131" s="9"/>
      <c r="W3131" s="28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</row>
    <row r="3132" spans="1:130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4"/>
      <c r="T3132" s="30"/>
      <c r="U3132" s="9"/>
      <c r="V3132" s="9"/>
      <c r="W3132" s="28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</row>
    <row r="3133" spans="1:130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4"/>
      <c r="T3133" s="30"/>
      <c r="U3133" s="9"/>
      <c r="V3133" s="9"/>
      <c r="W3133" s="28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</row>
    <row r="3134" spans="1:130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4"/>
      <c r="T3134" s="30"/>
      <c r="U3134" s="9"/>
      <c r="V3134" s="9"/>
      <c r="W3134" s="28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</row>
    <row r="3135" spans="1:130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4"/>
      <c r="T3135" s="30"/>
      <c r="U3135" s="9"/>
      <c r="V3135" s="9"/>
      <c r="W3135" s="28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</row>
    <row r="3136" spans="1:130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4"/>
      <c r="T3136" s="30"/>
      <c r="U3136" s="9"/>
      <c r="V3136" s="9"/>
      <c r="W3136" s="28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</row>
    <row r="3137" spans="1:130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4"/>
      <c r="T3137" s="30"/>
      <c r="U3137" s="9"/>
      <c r="V3137" s="9"/>
      <c r="W3137" s="28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</row>
    <row r="3138" spans="1:130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4"/>
      <c r="T3138" s="30"/>
      <c r="U3138" s="9"/>
      <c r="V3138" s="9"/>
      <c r="W3138" s="28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</row>
    <row r="3139" spans="1:130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4"/>
      <c r="T3139" s="30"/>
      <c r="U3139" s="9"/>
      <c r="V3139" s="9"/>
      <c r="W3139" s="28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</row>
    <row r="3140" spans="1:130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4"/>
      <c r="T3140" s="30"/>
      <c r="U3140" s="9"/>
      <c r="V3140" s="9"/>
      <c r="W3140" s="28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</row>
    <row r="3141" spans="1:130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4"/>
      <c r="T3141" s="30"/>
      <c r="U3141" s="9"/>
      <c r="V3141" s="9"/>
      <c r="W3141" s="28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</row>
    <row r="3142" spans="1:130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4"/>
      <c r="T3142" s="30"/>
      <c r="U3142" s="9"/>
      <c r="V3142" s="9"/>
      <c r="W3142" s="28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</row>
    <row r="3143" spans="1:130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4"/>
      <c r="T3143" s="30"/>
      <c r="U3143" s="9"/>
      <c r="V3143" s="9"/>
      <c r="W3143" s="28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</row>
    <row r="3144" spans="1:130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4"/>
      <c r="T3144" s="30"/>
      <c r="U3144" s="9"/>
      <c r="V3144" s="9"/>
      <c r="W3144" s="28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</row>
    <row r="3145" spans="1:130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4"/>
      <c r="T3145" s="30"/>
      <c r="U3145" s="9"/>
      <c r="V3145" s="9"/>
      <c r="W3145" s="28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</row>
    <row r="3146" spans="1:130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4"/>
      <c r="T3146" s="30"/>
      <c r="U3146" s="9"/>
      <c r="V3146" s="9"/>
      <c r="W3146" s="28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</row>
    <row r="3147" spans="1:130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4"/>
      <c r="T3147" s="30"/>
      <c r="U3147" s="9"/>
      <c r="V3147" s="9"/>
      <c r="W3147" s="28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</row>
    <row r="3148" spans="1:130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4"/>
      <c r="T3148" s="30"/>
      <c r="U3148" s="9"/>
      <c r="V3148" s="9"/>
      <c r="W3148" s="28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</row>
    <row r="3149" spans="1:130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4"/>
      <c r="T3149" s="30"/>
      <c r="U3149" s="9"/>
      <c r="V3149" s="9"/>
      <c r="W3149" s="28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</row>
    <row r="3150" spans="1:130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4"/>
      <c r="T3150" s="30"/>
      <c r="U3150" s="9"/>
      <c r="V3150" s="9"/>
      <c r="W3150" s="28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</row>
    <row r="3151" spans="1:130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4"/>
      <c r="T3151" s="30"/>
      <c r="U3151" s="9"/>
      <c r="V3151" s="9"/>
      <c r="W3151" s="28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</row>
    <row r="3152" spans="1:130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4"/>
      <c r="T3152" s="30"/>
      <c r="U3152" s="9"/>
      <c r="V3152" s="9"/>
      <c r="W3152" s="28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</row>
    <row r="3153" spans="1:130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4"/>
      <c r="T3153" s="30"/>
      <c r="U3153" s="9"/>
      <c r="V3153" s="9"/>
      <c r="W3153" s="28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</row>
    <row r="3154" spans="1:130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4"/>
      <c r="T3154" s="30"/>
      <c r="U3154" s="9"/>
      <c r="V3154" s="9"/>
      <c r="W3154" s="28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</row>
    <row r="3155" spans="1:130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4"/>
      <c r="T3155" s="30"/>
      <c r="U3155" s="9"/>
      <c r="V3155" s="9"/>
      <c r="W3155" s="28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</row>
    <row r="3156" spans="1:130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4"/>
      <c r="T3156" s="30"/>
      <c r="U3156" s="9"/>
      <c r="V3156" s="9"/>
      <c r="W3156" s="28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</row>
    <row r="3157" spans="1:130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4"/>
      <c r="T3157" s="30"/>
      <c r="U3157" s="9"/>
      <c r="V3157" s="9"/>
      <c r="W3157" s="28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</row>
    <row r="3158" spans="1:130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4"/>
      <c r="T3158" s="30"/>
      <c r="U3158" s="9"/>
      <c r="V3158" s="9"/>
      <c r="W3158" s="28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</row>
    <row r="3159" spans="1:130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4"/>
      <c r="T3159" s="30"/>
      <c r="U3159" s="9"/>
      <c r="V3159" s="9"/>
      <c r="W3159" s="28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</row>
    <row r="3160" spans="1:130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4"/>
      <c r="T3160" s="30"/>
      <c r="U3160" s="9"/>
      <c r="V3160" s="9"/>
      <c r="W3160" s="28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</row>
    <row r="3161" spans="1:130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4"/>
      <c r="T3161" s="30"/>
      <c r="U3161" s="9"/>
      <c r="V3161" s="9"/>
      <c r="W3161" s="28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</row>
    <row r="3162" spans="1:130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4"/>
      <c r="T3162" s="30"/>
      <c r="U3162" s="9"/>
      <c r="V3162" s="9"/>
      <c r="W3162" s="28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</row>
    <row r="3163" spans="1:130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4"/>
      <c r="T3163" s="30"/>
      <c r="U3163" s="9"/>
      <c r="V3163" s="9"/>
      <c r="W3163" s="28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</row>
    <row r="3164" spans="1:130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4"/>
      <c r="T3164" s="30"/>
      <c r="U3164" s="9"/>
      <c r="V3164" s="9"/>
      <c r="W3164" s="28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</row>
    <row r="3165" spans="1:130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4"/>
      <c r="T3165" s="30"/>
      <c r="U3165" s="9"/>
      <c r="V3165" s="9"/>
      <c r="W3165" s="28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</row>
    <row r="3166" spans="1:130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4"/>
      <c r="T3166" s="30"/>
      <c r="U3166" s="9"/>
      <c r="V3166" s="9"/>
      <c r="W3166" s="28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</row>
    <row r="3167" spans="1:130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4"/>
      <c r="T3167" s="30"/>
      <c r="U3167" s="9"/>
      <c r="V3167" s="9"/>
      <c r="W3167" s="28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</row>
    <row r="3168" spans="1:130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4"/>
      <c r="T3168" s="30"/>
      <c r="U3168" s="9"/>
      <c r="V3168" s="9"/>
      <c r="W3168" s="28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</row>
    <row r="3169" spans="1:130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4"/>
      <c r="T3169" s="30"/>
      <c r="U3169" s="9"/>
      <c r="V3169" s="9"/>
      <c r="W3169" s="28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</row>
    <row r="3170" spans="1:130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4"/>
      <c r="T3170" s="30"/>
      <c r="U3170" s="9"/>
      <c r="V3170" s="9"/>
      <c r="W3170" s="28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</row>
    <row r="3171" spans="1:130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4"/>
      <c r="T3171" s="30"/>
      <c r="U3171" s="9"/>
      <c r="V3171" s="9"/>
      <c r="W3171" s="28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</row>
    <row r="3172" spans="1:130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4"/>
      <c r="T3172" s="30"/>
      <c r="U3172" s="9"/>
      <c r="V3172" s="9"/>
      <c r="W3172" s="28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</row>
    <row r="3173" spans="1:130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4"/>
      <c r="T3173" s="30"/>
      <c r="U3173" s="9"/>
      <c r="V3173" s="9"/>
      <c r="W3173" s="28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</row>
    <row r="3174" spans="1:130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4"/>
      <c r="T3174" s="30"/>
      <c r="U3174" s="9"/>
      <c r="V3174" s="9"/>
      <c r="W3174" s="28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</row>
    <row r="3175" spans="1:130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4"/>
      <c r="T3175" s="30"/>
      <c r="U3175" s="9"/>
      <c r="V3175" s="9"/>
      <c r="W3175" s="28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</row>
    <row r="3176" spans="1:130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4"/>
      <c r="T3176" s="30"/>
      <c r="U3176" s="9"/>
      <c r="V3176" s="9"/>
      <c r="W3176" s="28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</row>
    <row r="3177" spans="1:130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4"/>
      <c r="T3177" s="30"/>
      <c r="U3177" s="9"/>
      <c r="V3177" s="9"/>
      <c r="W3177" s="28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</row>
    <row r="3178" spans="1:130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4"/>
      <c r="T3178" s="30"/>
      <c r="U3178" s="9"/>
      <c r="V3178" s="9"/>
      <c r="W3178" s="28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</row>
    <row r="3179" spans="1:130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4"/>
      <c r="T3179" s="30"/>
      <c r="U3179" s="9"/>
      <c r="V3179" s="9"/>
      <c r="W3179" s="28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</row>
    <row r="3180" spans="1:130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4"/>
      <c r="T3180" s="30"/>
      <c r="U3180" s="9"/>
      <c r="V3180" s="9"/>
      <c r="W3180" s="28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</row>
    <row r="3181" spans="1:130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4"/>
      <c r="T3181" s="30"/>
      <c r="U3181" s="9"/>
      <c r="V3181" s="9"/>
      <c r="W3181" s="28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</row>
    <row r="3182" spans="1:130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4"/>
      <c r="T3182" s="30"/>
      <c r="U3182" s="9"/>
      <c r="V3182" s="9"/>
      <c r="W3182" s="28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</row>
    <row r="3183" spans="1:130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4"/>
      <c r="T3183" s="30"/>
      <c r="U3183" s="9"/>
      <c r="V3183" s="9"/>
      <c r="W3183" s="28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</row>
    <row r="3184" spans="1:130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4"/>
      <c r="T3184" s="30"/>
      <c r="U3184" s="9"/>
      <c r="V3184" s="9"/>
      <c r="W3184" s="28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</row>
    <row r="3185" spans="1:130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4"/>
      <c r="T3185" s="30"/>
      <c r="U3185" s="9"/>
      <c r="V3185" s="9"/>
      <c r="W3185" s="28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</row>
    <row r="3186" spans="1:130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4"/>
      <c r="T3186" s="30"/>
      <c r="U3186" s="9"/>
      <c r="V3186" s="9"/>
      <c r="W3186" s="28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</row>
    <row r="3187" spans="1:130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4"/>
      <c r="T3187" s="30"/>
      <c r="U3187" s="9"/>
      <c r="V3187" s="9"/>
      <c r="W3187" s="28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</row>
    <row r="3188" spans="1:130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4"/>
      <c r="T3188" s="30"/>
      <c r="U3188" s="9"/>
      <c r="V3188" s="9"/>
      <c r="W3188" s="28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</row>
    <row r="3189" spans="1:130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4"/>
      <c r="T3189" s="30"/>
      <c r="U3189" s="9"/>
      <c r="V3189" s="9"/>
      <c r="W3189" s="28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</row>
    <row r="3190" spans="1:130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4"/>
      <c r="T3190" s="30"/>
      <c r="U3190" s="9"/>
      <c r="V3190" s="9"/>
      <c r="W3190" s="28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</row>
    <row r="3191" spans="1:130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4"/>
      <c r="T3191" s="30"/>
      <c r="U3191" s="9"/>
      <c r="V3191" s="9"/>
      <c r="W3191" s="28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</row>
    <row r="3192" spans="1:130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4"/>
      <c r="T3192" s="30"/>
      <c r="U3192" s="9"/>
      <c r="V3192" s="9"/>
      <c r="W3192" s="28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</row>
    <row r="3193" spans="1:130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4"/>
      <c r="T3193" s="30"/>
      <c r="U3193" s="9"/>
      <c r="V3193" s="9"/>
      <c r="W3193" s="28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</row>
    <row r="3194" spans="1:130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4"/>
      <c r="T3194" s="30"/>
      <c r="U3194" s="9"/>
      <c r="V3194" s="9"/>
      <c r="W3194" s="28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</row>
    <row r="3195" spans="1:130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4"/>
      <c r="T3195" s="30"/>
      <c r="U3195" s="9"/>
      <c r="V3195" s="9"/>
      <c r="W3195" s="28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</row>
    <row r="3196" spans="1:130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4"/>
      <c r="T3196" s="30"/>
      <c r="U3196" s="9"/>
      <c r="V3196" s="9"/>
      <c r="W3196" s="28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</row>
    <row r="3197" spans="1:130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4"/>
      <c r="T3197" s="30"/>
      <c r="U3197" s="9"/>
      <c r="V3197" s="9"/>
      <c r="W3197" s="28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</row>
    <row r="3198" spans="1:130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4"/>
      <c r="T3198" s="30"/>
      <c r="U3198" s="9"/>
      <c r="V3198" s="9"/>
      <c r="W3198" s="28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</row>
    <row r="3199" spans="1:130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4"/>
      <c r="T3199" s="30"/>
      <c r="U3199" s="9"/>
      <c r="V3199" s="9"/>
      <c r="W3199" s="28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</row>
    <row r="3200" spans="1:130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4"/>
      <c r="T3200" s="30"/>
      <c r="U3200" s="9"/>
      <c r="V3200" s="9"/>
      <c r="W3200" s="28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</row>
    <row r="3201" spans="1:130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4"/>
      <c r="T3201" s="30"/>
      <c r="U3201" s="9"/>
      <c r="V3201" s="9"/>
      <c r="W3201" s="28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</row>
    <row r="3202" spans="1:130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4"/>
      <c r="T3202" s="30"/>
      <c r="U3202" s="9"/>
      <c r="V3202" s="9"/>
      <c r="W3202" s="28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</row>
    <row r="3203" spans="1:130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4"/>
      <c r="T3203" s="30"/>
      <c r="U3203" s="9"/>
      <c r="V3203" s="9"/>
      <c r="W3203" s="28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</row>
    <row r="3204" spans="1:130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4"/>
      <c r="T3204" s="30"/>
      <c r="U3204" s="9"/>
      <c r="V3204" s="9"/>
      <c r="W3204" s="28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</row>
    <row r="3205" spans="1:130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4"/>
      <c r="T3205" s="30"/>
      <c r="U3205" s="9"/>
      <c r="V3205" s="9"/>
      <c r="W3205" s="28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</row>
    <row r="3206" spans="1:130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4"/>
      <c r="T3206" s="30"/>
      <c r="U3206" s="9"/>
      <c r="V3206" s="9"/>
      <c r="W3206" s="28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</row>
    <row r="3207" spans="1:130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4"/>
      <c r="T3207" s="30"/>
      <c r="U3207" s="9"/>
      <c r="V3207" s="9"/>
      <c r="W3207" s="28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</row>
    <row r="3208" spans="1:130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4"/>
      <c r="T3208" s="30"/>
      <c r="U3208" s="9"/>
      <c r="V3208" s="9"/>
      <c r="W3208" s="28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</row>
    <row r="3209" spans="1:130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4"/>
      <c r="T3209" s="30"/>
      <c r="U3209" s="9"/>
      <c r="V3209" s="9"/>
      <c r="W3209" s="28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</row>
    <row r="3210" spans="1:130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4"/>
      <c r="T3210" s="30"/>
      <c r="U3210" s="9"/>
      <c r="V3210" s="9"/>
      <c r="W3210" s="28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</row>
    <row r="3211" spans="1:130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4"/>
      <c r="T3211" s="30"/>
      <c r="U3211" s="9"/>
      <c r="V3211" s="9"/>
      <c r="W3211" s="28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</row>
    <row r="3212" spans="1:130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4"/>
      <c r="T3212" s="30"/>
      <c r="U3212" s="9"/>
      <c r="V3212" s="9"/>
      <c r="W3212" s="28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</row>
    <row r="3213" spans="1:130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4"/>
      <c r="T3213" s="30"/>
      <c r="U3213" s="9"/>
      <c r="V3213" s="9"/>
      <c r="W3213" s="28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</row>
    <row r="3214" spans="1:130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4"/>
      <c r="T3214" s="30"/>
      <c r="U3214" s="9"/>
      <c r="V3214" s="9"/>
      <c r="W3214" s="28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</row>
    <row r="3215" spans="1:130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4"/>
      <c r="T3215" s="30"/>
      <c r="U3215" s="9"/>
      <c r="V3215" s="9"/>
      <c r="W3215" s="28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</row>
    <row r="3216" spans="1:130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4"/>
      <c r="T3216" s="30"/>
      <c r="U3216" s="9"/>
      <c r="V3216" s="9"/>
      <c r="W3216" s="28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</row>
    <row r="3217" spans="1:130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4"/>
      <c r="T3217" s="30"/>
      <c r="U3217" s="9"/>
      <c r="V3217" s="9"/>
      <c r="W3217" s="28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</row>
    <row r="3218" spans="1:130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4"/>
      <c r="T3218" s="30"/>
      <c r="U3218" s="9"/>
      <c r="V3218" s="9"/>
      <c r="W3218" s="28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</row>
    <row r="3219" spans="1:130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4"/>
      <c r="T3219" s="30"/>
      <c r="U3219" s="9"/>
      <c r="V3219" s="9"/>
      <c r="W3219" s="28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</row>
    <row r="3220" spans="1:130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4"/>
      <c r="T3220" s="30"/>
      <c r="U3220" s="9"/>
      <c r="V3220" s="9"/>
      <c r="W3220" s="28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</row>
    <row r="3221" spans="1:130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4"/>
      <c r="T3221" s="30"/>
      <c r="U3221" s="9"/>
      <c r="V3221" s="9"/>
      <c r="W3221" s="28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</row>
    <row r="3222" spans="1:130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4"/>
      <c r="T3222" s="30"/>
      <c r="U3222" s="9"/>
      <c r="V3222" s="9"/>
      <c r="W3222" s="28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</row>
    <row r="3223" spans="1:130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4"/>
      <c r="T3223" s="30"/>
      <c r="U3223" s="9"/>
      <c r="V3223" s="9"/>
      <c r="W3223" s="28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</row>
    <row r="3224" spans="1:130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4"/>
      <c r="T3224" s="30"/>
      <c r="U3224" s="9"/>
      <c r="V3224" s="9"/>
      <c r="W3224" s="28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</row>
    <row r="3225" spans="1:130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4"/>
      <c r="T3225" s="30"/>
      <c r="U3225" s="9"/>
      <c r="V3225" s="9"/>
      <c r="W3225" s="28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</row>
    <row r="3226" spans="1:130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4"/>
      <c r="T3226" s="30"/>
      <c r="U3226" s="9"/>
      <c r="V3226" s="9"/>
      <c r="W3226" s="28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</row>
    <row r="3227" spans="1:130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4"/>
      <c r="T3227" s="30"/>
      <c r="U3227" s="9"/>
      <c r="V3227" s="9"/>
      <c r="W3227" s="28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</row>
    <row r="3228" spans="1:130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4"/>
      <c r="T3228" s="30"/>
      <c r="U3228" s="9"/>
      <c r="V3228" s="9"/>
      <c r="W3228" s="28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</row>
    <row r="3229" spans="1:130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4"/>
      <c r="T3229" s="30"/>
      <c r="U3229" s="9"/>
      <c r="V3229" s="9"/>
      <c r="W3229" s="28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</row>
    <row r="3230" spans="1:130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4"/>
      <c r="T3230" s="30"/>
      <c r="U3230" s="9"/>
      <c r="V3230" s="9"/>
      <c r="W3230" s="28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</row>
    <row r="3231" spans="1:130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4"/>
      <c r="T3231" s="30"/>
      <c r="U3231" s="9"/>
      <c r="V3231" s="9"/>
      <c r="W3231" s="28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</row>
    <row r="3232" spans="1:130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4"/>
      <c r="T3232" s="30"/>
      <c r="U3232" s="9"/>
      <c r="V3232" s="9"/>
      <c r="W3232" s="28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</row>
    <row r="3233" spans="1:130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4"/>
      <c r="T3233" s="30"/>
      <c r="U3233" s="9"/>
      <c r="V3233" s="9"/>
      <c r="W3233" s="28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</row>
    <row r="3234" spans="1:130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4"/>
      <c r="T3234" s="30"/>
      <c r="U3234" s="9"/>
      <c r="V3234" s="9"/>
      <c r="W3234" s="28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</row>
    <row r="3235" spans="1:130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4"/>
      <c r="T3235" s="30"/>
      <c r="U3235" s="9"/>
      <c r="V3235" s="9"/>
      <c r="W3235" s="28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</row>
    <row r="3236" spans="1:130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4"/>
      <c r="T3236" s="30"/>
      <c r="U3236" s="9"/>
      <c r="V3236" s="9"/>
      <c r="W3236" s="28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</row>
    <row r="3237" spans="1:130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4"/>
      <c r="T3237" s="30"/>
      <c r="U3237" s="9"/>
      <c r="V3237" s="9"/>
      <c r="W3237" s="28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</row>
    <row r="3238" spans="1:130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4"/>
      <c r="T3238" s="30"/>
      <c r="U3238" s="9"/>
      <c r="V3238" s="9"/>
      <c r="W3238" s="28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</row>
    <row r="3239" spans="1:130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4"/>
      <c r="T3239" s="30"/>
      <c r="U3239" s="9"/>
      <c r="V3239" s="9"/>
      <c r="W3239" s="28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</row>
    <row r="3240" spans="1:130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4"/>
      <c r="T3240" s="30"/>
      <c r="U3240" s="9"/>
      <c r="V3240" s="9"/>
      <c r="W3240" s="28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</row>
    <row r="3241" spans="1:130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4"/>
      <c r="T3241" s="30"/>
      <c r="U3241" s="9"/>
      <c r="V3241" s="9"/>
      <c r="W3241" s="28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</row>
    <row r="3242" spans="1:130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4"/>
      <c r="T3242" s="30"/>
      <c r="U3242" s="9"/>
      <c r="V3242" s="9"/>
      <c r="W3242" s="28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</row>
    <row r="3243" spans="1:130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4"/>
      <c r="T3243" s="30"/>
      <c r="U3243" s="9"/>
      <c r="V3243" s="9"/>
      <c r="W3243" s="28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</row>
    <row r="3244" spans="1:130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4"/>
      <c r="T3244" s="30"/>
      <c r="U3244" s="9"/>
      <c r="V3244" s="9"/>
      <c r="W3244" s="28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</row>
    <row r="3245" spans="1:130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4"/>
      <c r="T3245" s="30"/>
      <c r="U3245" s="9"/>
      <c r="V3245" s="9"/>
      <c r="W3245" s="28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</row>
    <row r="3246" spans="1:130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4"/>
      <c r="T3246" s="30"/>
      <c r="U3246" s="9"/>
      <c r="V3246" s="9"/>
      <c r="W3246" s="28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</row>
    <row r="3247" spans="1:130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4"/>
      <c r="T3247" s="30"/>
      <c r="U3247" s="9"/>
      <c r="V3247" s="9"/>
      <c r="W3247" s="28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</row>
    <row r="3248" spans="1:130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4"/>
      <c r="T3248" s="30"/>
      <c r="U3248" s="9"/>
      <c r="V3248" s="9"/>
      <c r="W3248" s="28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</row>
    <row r="3249" spans="1:130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4"/>
      <c r="T3249" s="30"/>
      <c r="U3249" s="9"/>
      <c r="V3249" s="9"/>
      <c r="W3249" s="28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</row>
    <row r="3250" spans="1:130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4"/>
      <c r="T3250" s="30"/>
      <c r="U3250" s="9"/>
      <c r="V3250" s="9"/>
      <c r="W3250" s="28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</row>
    <row r="3251" spans="1:130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4"/>
      <c r="T3251" s="30"/>
      <c r="U3251" s="9"/>
      <c r="V3251" s="9"/>
      <c r="W3251" s="28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</row>
    <row r="3252" spans="1:130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4"/>
      <c r="T3252" s="30"/>
      <c r="U3252" s="9"/>
      <c r="V3252" s="9"/>
      <c r="W3252" s="28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</row>
    <row r="3253" spans="1:130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4"/>
      <c r="T3253" s="30"/>
      <c r="U3253" s="9"/>
      <c r="V3253" s="9"/>
      <c r="W3253" s="28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</row>
    <row r="3254" spans="1:130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4"/>
      <c r="T3254" s="30"/>
      <c r="U3254" s="9"/>
      <c r="V3254" s="9"/>
      <c r="W3254" s="28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</row>
    <row r="3255" spans="1:130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4"/>
      <c r="T3255" s="30"/>
      <c r="U3255" s="9"/>
      <c r="V3255" s="9"/>
      <c r="W3255" s="28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</row>
    <row r="3256" spans="1:130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4"/>
      <c r="T3256" s="30"/>
      <c r="U3256" s="9"/>
      <c r="V3256" s="9"/>
      <c r="W3256" s="28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</row>
    <row r="3257" spans="1:130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4"/>
      <c r="T3257" s="30"/>
      <c r="U3257" s="9"/>
      <c r="V3257" s="9"/>
      <c r="W3257" s="28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</row>
    <row r="3258" spans="1:130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4"/>
      <c r="T3258" s="30"/>
      <c r="U3258" s="9"/>
      <c r="V3258" s="9"/>
      <c r="W3258" s="28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</row>
    <row r="3259" spans="1:130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4"/>
      <c r="T3259" s="30"/>
      <c r="U3259" s="9"/>
      <c r="V3259" s="9"/>
      <c r="W3259" s="28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</row>
    <row r="3260" spans="1:130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4"/>
      <c r="T3260" s="30"/>
      <c r="U3260" s="9"/>
      <c r="V3260" s="9"/>
      <c r="W3260" s="28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</row>
    <row r="3261" spans="1:130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4"/>
      <c r="T3261" s="30"/>
      <c r="U3261" s="9"/>
      <c r="V3261" s="9"/>
      <c r="W3261" s="28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</row>
    <row r="3262" spans="1:130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4"/>
      <c r="T3262" s="30"/>
      <c r="U3262" s="9"/>
      <c r="V3262" s="9"/>
      <c r="W3262" s="28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</row>
    <row r="3263" spans="1:130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4"/>
      <c r="T3263" s="30"/>
      <c r="U3263" s="9"/>
      <c r="V3263" s="9"/>
      <c r="W3263" s="28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</row>
    <row r="3264" spans="1:130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4"/>
      <c r="T3264" s="30"/>
      <c r="U3264" s="9"/>
      <c r="V3264" s="9"/>
      <c r="W3264" s="28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</row>
    <row r="3265" spans="1:130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4"/>
      <c r="T3265" s="30"/>
      <c r="U3265" s="9"/>
      <c r="V3265" s="9"/>
      <c r="W3265" s="28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</row>
    <row r="3266" spans="1:130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4"/>
      <c r="T3266" s="30"/>
      <c r="U3266" s="9"/>
      <c r="V3266" s="9"/>
      <c r="W3266" s="28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</row>
    <row r="3267" spans="1:130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4"/>
      <c r="T3267" s="30"/>
      <c r="U3267" s="9"/>
      <c r="V3267" s="9"/>
      <c r="W3267" s="28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</row>
    <row r="3268" spans="1:130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4"/>
      <c r="T3268" s="30"/>
      <c r="U3268" s="9"/>
      <c r="V3268" s="9"/>
      <c r="W3268" s="28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</row>
    <row r="3269" spans="1:130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4"/>
      <c r="T3269" s="30"/>
      <c r="U3269" s="9"/>
      <c r="V3269" s="9"/>
      <c r="W3269" s="28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</row>
    <row r="3270" spans="1:130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4"/>
      <c r="T3270" s="30"/>
      <c r="U3270" s="9"/>
      <c r="V3270" s="9"/>
      <c r="W3270" s="28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</row>
    <row r="3271" spans="1:130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4"/>
      <c r="T3271" s="30"/>
      <c r="U3271" s="9"/>
      <c r="V3271" s="9"/>
      <c r="W3271" s="28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</row>
    <row r="3272" spans="1:130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4"/>
      <c r="T3272" s="30"/>
      <c r="U3272" s="9"/>
      <c r="V3272" s="9"/>
      <c r="W3272" s="28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</row>
    <row r="3273" spans="1:130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4"/>
      <c r="T3273" s="30"/>
      <c r="U3273" s="9"/>
      <c r="V3273" s="9"/>
      <c r="W3273" s="28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</row>
    <row r="3274" spans="1:130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4"/>
      <c r="T3274" s="30"/>
      <c r="U3274" s="9"/>
      <c r="V3274" s="9"/>
      <c r="W3274" s="28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</row>
    <row r="3275" spans="1:130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4"/>
      <c r="T3275" s="30"/>
      <c r="U3275" s="9"/>
      <c r="V3275" s="9"/>
      <c r="W3275" s="28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</row>
    <row r="3276" spans="1:130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4"/>
      <c r="T3276" s="30"/>
      <c r="U3276" s="9"/>
      <c r="V3276" s="9"/>
      <c r="W3276" s="28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</row>
    <row r="3277" spans="1:130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4"/>
      <c r="T3277" s="30"/>
      <c r="U3277" s="9"/>
      <c r="V3277" s="9"/>
      <c r="W3277" s="28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</row>
    <row r="3278" spans="1:130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4"/>
      <c r="T3278" s="30"/>
      <c r="U3278" s="9"/>
      <c r="V3278" s="9"/>
      <c r="W3278" s="28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</row>
    <row r="3279" spans="1:130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4"/>
      <c r="T3279" s="30"/>
      <c r="U3279" s="9"/>
      <c r="V3279" s="9"/>
      <c r="W3279" s="28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</row>
    <row r="3280" spans="1:130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4"/>
      <c r="T3280" s="30"/>
      <c r="U3280" s="9"/>
      <c r="V3280" s="9"/>
      <c r="W3280" s="28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</row>
    <row r="3281" spans="1:130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4"/>
      <c r="T3281" s="30"/>
      <c r="U3281" s="9"/>
      <c r="V3281" s="9"/>
      <c r="W3281" s="28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</row>
    <row r="3282" spans="1:130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4"/>
      <c r="T3282" s="30"/>
      <c r="U3282" s="9"/>
      <c r="V3282" s="9"/>
      <c r="W3282" s="28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</row>
    <row r="3283" spans="1:130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4"/>
      <c r="T3283" s="30"/>
      <c r="U3283" s="9"/>
      <c r="V3283" s="9"/>
      <c r="W3283" s="28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</row>
    <row r="3284" spans="1:130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4"/>
      <c r="T3284" s="30"/>
      <c r="U3284" s="9"/>
      <c r="V3284" s="9"/>
      <c r="W3284" s="28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</row>
    <row r="3285" spans="1:130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4"/>
      <c r="T3285" s="30"/>
      <c r="U3285" s="9"/>
      <c r="V3285" s="9"/>
      <c r="W3285" s="28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</row>
    <row r="3286" spans="1:130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4"/>
      <c r="T3286" s="30"/>
      <c r="U3286" s="9"/>
      <c r="V3286" s="9"/>
      <c r="W3286" s="28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</row>
    <row r="3287" spans="1:130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4"/>
      <c r="T3287" s="30"/>
      <c r="U3287" s="9"/>
      <c r="V3287" s="9"/>
      <c r="W3287" s="28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</row>
    <row r="3288" spans="1:130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4"/>
      <c r="T3288" s="30"/>
      <c r="U3288" s="9"/>
      <c r="V3288" s="9"/>
      <c r="W3288" s="28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</row>
    <row r="3289" spans="1:130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4"/>
      <c r="T3289" s="30"/>
      <c r="U3289" s="9"/>
      <c r="V3289" s="9"/>
      <c r="W3289" s="28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</row>
    <row r="3290" spans="1:130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4"/>
      <c r="T3290" s="30"/>
      <c r="U3290" s="9"/>
      <c r="V3290" s="9"/>
      <c r="W3290" s="28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</row>
    <row r="3291" spans="1:130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4"/>
      <c r="T3291" s="30"/>
      <c r="U3291" s="9"/>
      <c r="V3291" s="9"/>
      <c r="W3291" s="28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</row>
    <row r="3292" spans="1:130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4"/>
      <c r="T3292" s="30"/>
      <c r="U3292" s="9"/>
      <c r="V3292" s="9"/>
      <c r="W3292" s="28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</row>
    <row r="3293" spans="1:130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4"/>
      <c r="T3293" s="30"/>
      <c r="U3293" s="9"/>
      <c r="V3293" s="9"/>
      <c r="W3293" s="28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</row>
    <row r="3294" spans="1:130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4"/>
      <c r="T3294" s="30"/>
      <c r="U3294" s="9"/>
      <c r="V3294" s="9"/>
      <c r="W3294" s="28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</row>
    <row r="3295" spans="1:130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4"/>
      <c r="T3295" s="30"/>
      <c r="U3295" s="9"/>
      <c r="V3295" s="9"/>
      <c r="W3295" s="28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</row>
    <row r="3296" spans="1:130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4"/>
      <c r="T3296" s="30"/>
      <c r="U3296" s="9"/>
      <c r="V3296" s="9"/>
      <c r="W3296" s="28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</row>
    <row r="3297" spans="1:130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4"/>
      <c r="T3297" s="30"/>
      <c r="U3297" s="9"/>
      <c r="V3297" s="9"/>
      <c r="W3297" s="28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</row>
    <row r="3298" spans="1:130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4"/>
      <c r="T3298" s="30"/>
      <c r="U3298" s="9"/>
      <c r="V3298" s="9"/>
      <c r="W3298" s="28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</row>
    <row r="3299" spans="1:130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4"/>
      <c r="T3299" s="30"/>
      <c r="U3299" s="9"/>
      <c r="V3299" s="9"/>
      <c r="W3299" s="28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</row>
    <row r="3300" spans="1:130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4"/>
      <c r="T3300" s="30"/>
      <c r="U3300" s="27"/>
      <c r="V3300" s="27"/>
      <c r="W3300" s="32"/>
      <c r="X3300" s="20"/>
      <c r="Y3300" s="23"/>
      <c r="Z3300" s="27"/>
      <c r="AA3300" s="20"/>
      <c r="AB3300" s="20"/>
      <c r="AC3300" s="20"/>
      <c r="AD3300" s="27"/>
      <c r="AE3300" s="21"/>
      <c r="AF3300" s="27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</row>
    <row r="3301" spans="1:130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4"/>
      <c r="T3301" s="30"/>
      <c r="U3301" s="9"/>
      <c r="V3301" s="9"/>
      <c r="W3301" s="28"/>
      <c r="X3301" s="3"/>
      <c r="Y3301" s="1"/>
      <c r="Z3301" s="9"/>
      <c r="AA3301" s="3"/>
      <c r="AB3301" s="3"/>
      <c r="AC3301" s="3"/>
      <c r="AD3301" s="9"/>
      <c r="AE3301" s="10"/>
      <c r="AF3301" s="9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</row>
    <row r="3302" spans="1:130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4"/>
      <c r="T3302" s="30"/>
      <c r="U3302" s="27"/>
      <c r="V3302" s="27"/>
      <c r="W3302" s="32"/>
      <c r="X3302" s="20"/>
      <c r="Y3302" s="23"/>
      <c r="Z3302" s="27"/>
      <c r="AA3302" s="20"/>
      <c r="AB3302" s="20"/>
      <c r="AC3302" s="20"/>
      <c r="AD3302" s="27"/>
      <c r="AE3302" s="21"/>
      <c r="AF3302" s="27"/>
      <c r="AG3302" s="23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</row>
    <row r="3303" spans="1:130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4"/>
      <c r="T3303" s="30"/>
      <c r="U3303" s="9"/>
      <c r="V3303" s="9"/>
      <c r="W3303" s="28"/>
      <c r="X3303" s="3"/>
      <c r="Y3303" s="1"/>
      <c r="Z3303" s="9"/>
      <c r="AA3303" s="3"/>
      <c r="AB3303" s="3"/>
      <c r="AC3303" s="3"/>
      <c r="AD3303" s="9"/>
      <c r="AE3303" s="10"/>
      <c r="AF3303" s="9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</row>
    <row r="3304" spans="1:130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4"/>
      <c r="T3304" s="30"/>
      <c r="U3304" s="9"/>
      <c r="V3304" s="9"/>
      <c r="W3304" s="28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</row>
    <row r="3305" spans="1:130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4"/>
      <c r="T3305" s="30"/>
      <c r="U3305" s="9"/>
      <c r="V3305" s="9"/>
      <c r="W3305" s="28"/>
      <c r="X3305" s="3"/>
      <c r="Y3305" s="1"/>
      <c r="Z3305" s="9"/>
      <c r="AA3305" s="3"/>
      <c r="AB3305" s="3"/>
      <c r="AC3305" s="3"/>
      <c r="AD3305" s="9"/>
      <c r="AE3305" s="10"/>
      <c r="AF3305" s="9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</row>
    <row r="3306" spans="1:130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4"/>
      <c r="T3306" s="30"/>
      <c r="U3306" s="9"/>
      <c r="V3306" s="9"/>
      <c r="W3306" s="28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</row>
    <row r="3307" spans="1:130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4"/>
      <c r="T3307" s="30"/>
      <c r="U3307" s="9"/>
      <c r="V3307" s="9"/>
      <c r="W3307" s="28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</row>
    <row r="3308" spans="1:130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4"/>
      <c r="T3308" s="30"/>
      <c r="U3308" s="9"/>
      <c r="V3308" s="9"/>
      <c r="W3308" s="28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</row>
    <row r="3309" spans="1:130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4"/>
      <c r="T3309" s="30"/>
      <c r="U3309" s="9"/>
      <c r="V3309" s="9"/>
      <c r="W3309" s="28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</row>
    <row r="3310" spans="1:130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4"/>
      <c r="T3310" s="30"/>
      <c r="U3310" s="9"/>
      <c r="V3310" s="9"/>
      <c r="W3310" s="28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</row>
    <row r="3311" spans="1:130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4"/>
      <c r="T3311" s="30"/>
      <c r="U3311" s="9"/>
      <c r="V3311" s="9"/>
      <c r="W3311" s="28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</row>
    <row r="3312" spans="1:130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4"/>
      <c r="T3312" s="30"/>
      <c r="U3312" s="9"/>
      <c r="V3312" s="9"/>
      <c r="W3312" s="28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</row>
    <row r="3313" spans="1:130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4"/>
      <c r="T3313" s="30"/>
      <c r="U3313" s="9"/>
      <c r="V3313" s="9"/>
      <c r="W3313" s="28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</row>
    <row r="3314" spans="1:130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4"/>
      <c r="T3314" s="30"/>
      <c r="U3314" s="9"/>
      <c r="V3314" s="9"/>
      <c r="W3314" s="28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</row>
    <row r="3315" spans="1:130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4"/>
      <c r="T3315" s="30"/>
      <c r="U3315" s="9"/>
      <c r="V3315" s="9"/>
      <c r="W3315" s="28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</row>
    <row r="3316" spans="1:130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4"/>
      <c r="T3316" s="30"/>
      <c r="U3316" s="9"/>
      <c r="V3316" s="9"/>
      <c r="W3316" s="28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</row>
    <row r="3317" spans="1:130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4"/>
      <c r="T3317" s="30"/>
      <c r="U3317" s="9"/>
      <c r="V3317" s="9"/>
      <c r="W3317" s="28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</row>
    <row r="3318" spans="1:130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4"/>
      <c r="T3318" s="30"/>
      <c r="U3318" s="9"/>
      <c r="V3318" s="9"/>
      <c r="W3318" s="28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</row>
    <row r="3319" spans="1:130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4"/>
      <c r="T3319" s="30"/>
      <c r="U3319" s="9"/>
      <c r="V3319" s="9"/>
      <c r="W3319" s="28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</row>
    <row r="3320" spans="1:130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4"/>
      <c r="T3320" s="30"/>
      <c r="U3320" s="9"/>
      <c r="V3320" s="9"/>
      <c r="W3320" s="28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</row>
    <row r="3321" spans="1:130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4"/>
      <c r="T3321" s="30"/>
      <c r="U3321" s="9"/>
      <c r="V3321" s="9"/>
      <c r="W3321" s="28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</row>
    <row r="3322" spans="1:130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4"/>
      <c r="T3322" s="30"/>
      <c r="U3322" s="9"/>
      <c r="V3322" s="9"/>
      <c r="W3322" s="28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</row>
    <row r="3323" spans="1:130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4"/>
      <c r="T3323" s="30"/>
      <c r="U3323" s="9"/>
      <c r="V3323" s="9"/>
      <c r="W3323" s="28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</row>
    <row r="3324" spans="1:130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4"/>
      <c r="T3324" s="30"/>
      <c r="U3324" s="9"/>
      <c r="V3324" s="9"/>
      <c r="W3324" s="28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</row>
    <row r="3325" spans="1:130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4"/>
      <c r="T3325" s="30"/>
      <c r="U3325" s="9"/>
      <c r="V3325" s="9"/>
      <c r="W3325" s="28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</row>
    <row r="3326" spans="1:130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4"/>
      <c r="T3326" s="30"/>
      <c r="U3326" s="9"/>
      <c r="V3326" s="9"/>
      <c r="W3326" s="28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</row>
    <row r="3327" spans="1:130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4"/>
      <c r="T3327" s="30"/>
      <c r="U3327" s="9"/>
      <c r="V3327" s="9"/>
      <c r="W3327" s="28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</row>
    <row r="3328" spans="1:130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4"/>
      <c r="T3328" s="30"/>
      <c r="U3328" s="9"/>
      <c r="V3328" s="9"/>
      <c r="W3328" s="28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</row>
    <row r="3329" spans="1:130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4"/>
      <c r="T3329" s="30"/>
      <c r="U3329" s="9"/>
      <c r="V3329" s="9"/>
      <c r="W3329" s="28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</row>
    <row r="3330" spans="1:130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4"/>
      <c r="T3330" s="30"/>
      <c r="U3330" s="9"/>
      <c r="V3330" s="9"/>
      <c r="W3330" s="28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</row>
    <row r="3331" spans="1:130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4"/>
      <c r="T3331" s="30"/>
      <c r="U3331" s="9"/>
      <c r="V3331" s="9"/>
      <c r="W3331" s="28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</row>
    <row r="3332" spans="1:130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4"/>
      <c r="T3332" s="30"/>
      <c r="U3332" s="9"/>
      <c r="V3332" s="9"/>
      <c r="W3332" s="28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</row>
    <row r="3333" spans="1:130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4"/>
      <c r="T3333" s="30"/>
      <c r="U3333" s="9"/>
      <c r="V3333" s="9"/>
      <c r="W3333" s="28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</row>
    <row r="3334" spans="1:130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4"/>
      <c r="T3334" s="30"/>
      <c r="U3334" s="9"/>
      <c r="V3334" s="9"/>
      <c r="W3334" s="28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</row>
    <row r="3335" spans="1:130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4"/>
      <c r="T3335" s="30"/>
      <c r="U3335" s="9"/>
      <c r="V3335" s="9"/>
      <c r="W3335" s="28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</row>
    <row r="3336" spans="1:130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4"/>
      <c r="T3336" s="30"/>
      <c r="U3336" s="9"/>
      <c r="V3336" s="9"/>
      <c r="W3336" s="28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</row>
    <row r="3337" spans="1:130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4"/>
      <c r="T3337" s="30"/>
      <c r="U3337" s="9"/>
      <c r="V3337" s="9"/>
      <c r="W3337" s="28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</row>
    <row r="3338" spans="1:130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4"/>
      <c r="T3338" s="30"/>
      <c r="U3338" s="9"/>
      <c r="V3338" s="9"/>
      <c r="W3338" s="28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</row>
    <row r="3339" spans="1:130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4"/>
      <c r="T3339" s="30"/>
      <c r="U3339" s="9"/>
      <c r="V3339" s="9"/>
      <c r="W3339" s="28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</row>
    <row r="3340" spans="1:130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4"/>
      <c r="T3340" s="30"/>
      <c r="U3340" s="9"/>
      <c r="V3340" s="9"/>
      <c r="W3340" s="28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</row>
    <row r="3341" spans="1:130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4"/>
      <c r="T3341" s="30"/>
      <c r="U3341" s="9"/>
      <c r="V3341" s="9"/>
      <c r="W3341" s="28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</row>
    <row r="3342" spans="1:130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4"/>
      <c r="T3342" s="30"/>
      <c r="U3342" s="9"/>
      <c r="V3342" s="9"/>
      <c r="W3342" s="28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</row>
    <row r="3343" spans="1:130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4"/>
      <c r="T3343" s="30"/>
      <c r="U3343" s="9"/>
      <c r="V3343" s="9"/>
      <c r="W3343" s="28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</row>
    <row r="3344" spans="1:130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4"/>
      <c r="T3344" s="30"/>
      <c r="U3344" s="9"/>
      <c r="V3344" s="9"/>
      <c r="W3344" s="28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</row>
    <row r="3345" spans="1:130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4"/>
      <c r="T3345" s="30"/>
      <c r="U3345" s="9"/>
      <c r="V3345" s="9"/>
      <c r="W3345" s="28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</row>
    <row r="3346" spans="1:130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4"/>
      <c r="T3346" s="30"/>
      <c r="U3346" s="9"/>
      <c r="V3346" s="9"/>
      <c r="W3346" s="28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</row>
    <row r="3347" spans="1:130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4"/>
      <c r="T3347" s="30"/>
      <c r="U3347" s="9"/>
      <c r="V3347" s="9"/>
      <c r="W3347" s="28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</row>
    <row r="3348" spans="1:130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4"/>
      <c r="T3348" s="30"/>
      <c r="U3348" s="9"/>
      <c r="V3348" s="9"/>
      <c r="W3348" s="28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</row>
    <row r="3349" spans="1:130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4"/>
      <c r="T3349" s="30"/>
      <c r="U3349" s="9"/>
      <c r="V3349" s="9"/>
      <c r="W3349" s="28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</row>
    <row r="3350" spans="1:130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4"/>
      <c r="T3350" s="30"/>
      <c r="U3350" s="9"/>
      <c r="V3350" s="9"/>
      <c r="W3350" s="28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</row>
    <row r="3351" spans="1:130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4"/>
      <c r="T3351" s="30"/>
      <c r="U3351" s="9"/>
      <c r="V3351" s="9"/>
      <c r="W3351" s="28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</row>
    <row r="3352" spans="1:130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4"/>
      <c r="T3352" s="30"/>
      <c r="U3352" s="9"/>
      <c r="V3352" s="9"/>
      <c r="W3352" s="28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</row>
    <row r="3353" spans="1:130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4"/>
      <c r="T3353" s="30"/>
      <c r="U3353" s="9"/>
      <c r="V3353" s="9"/>
      <c r="W3353" s="28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</row>
    <row r="3354" spans="1:130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4"/>
      <c r="T3354" s="30"/>
      <c r="U3354" s="9"/>
      <c r="V3354" s="9"/>
      <c r="W3354" s="28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</row>
    <row r="3355" spans="1:130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4"/>
      <c r="T3355" s="30"/>
      <c r="U3355" s="9"/>
      <c r="V3355" s="9"/>
      <c r="W3355" s="28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</row>
    <row r="3356" spans="1:130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4"/>
      <c r="T3356" s="30"/>
      <c r="U3356" s="9"/>
      <c r="V3356" s="9"/>
      <c r="W3356" s="28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</row>
    <row r="3357" spans="1:130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4"/>
      <c r="T3357" s="30"/>
      <c r="U3357" s="9"/>
      <c r="V3357" s="9"/>
      <c r="W3357" s="28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</row>
    <row r="3358" spans="1:130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4"/>
      <c r="T3358" s="30"/>
      <c r="U3358" s="9"/>
      <c r="V3358" s="9"/>
      <c r="W3358" s="28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</row>
    <row r="3359" spans="1:130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4"/>
      <c r="T3359" s="30"/>
      <c r="U3359" s="9"/>
      <c r="V3359" s="9"/>
      <c r="W3359" s="28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</row>
    <row r="3360" spans="1:130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4"/>
      <c r="T3360" s="30"/>
      <c r="U3360" s="9"/>
      <c r="V3360" s="9"/>
      <c r="W3360" s="28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</row>
    <row r="3361" spans="1:130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4"/>
      <c r="T3361" s="30"/>
      <c r="U3361" s="9"/>
      <c r="V3361" s="9"/>
      <c r="W3361" s="28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</row>
    <row r="3362" spans="1:130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4"/>
      <c r="T3362" s="30"/>
      <c r="U3362" s="9"/>
      <c r="V3362" s="9"/>
      <c r="W3362" s="28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</row>
    <row r="3363" spans="1:130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4"/>
      <c r="T3363" s="30"/>
      <c r="U3363" s="9"/>
      <c r="V3363" s="9"/>
      <c r="W3363" s="28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</row>
    <row r="3364" spans="1:130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4"/>
      <c r="T3364" s="30"/>
      <c r="U3364" s="9"/>
      <c r="V3364" s="9"/>
      <c r="W3364" s="28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</row>
    <row r="3365" spans="1:130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4"/>
      <c r="T3365" s="30"/>
      <c r="U3365" s="9"/>
      <c r="V3365" s="9"/>
      <c r="W3365" s="28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</row>
    <row r="3366" spans="1:130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4"/>
      <c r="T3366" s="30"/>
      <c r="U3366" s="9"/>
      <c r="V3366" s="9"/>
      <c r="W3366" s="28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</row>
    <row r="3367" spans="1:130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4"/>
      <c r="T3367" s="30"/>
      <c r="U3367" s="9"/>
      <c r="V3367" s="9"/>
      <c r="W3367" s="28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</row>
    <row r="3368" spans="1:130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4"/>
      <c r="T3368" s="30"/>
      <c r="U3368" s="9"/>
      <c r="V3368" s="9"/>
      <c r="W3368" s="28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</row>
    <row r="3369" spans="1:130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4"/>
      <c r="T3369" s="30"/>
      <c r="U3369" s="9"/>
      <c r="V3369" s="9"/>
      <c r="W3369" s="28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</row>
    <row r="3370" spans="1:130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4"/>
      <c r="T3370" s="30"/>
      <c r="U3370" s="9"/>
      <c r="V3370" s="9"/>
      <c r="W3370" s="28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</row>
    <row r="3371" spans="1:130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4"/>
      <c r="T3371" s="30"/>
      <c r="U3371" s="9"/>
      <c r="V3371" s="9"/>
      <c r="W3371" s="28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</row>
    <row r="3372" spans="1:130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4"/>
      <c r="T3372" s="30"/>
      <c r="U3372" s="9"/>
      <c r="V3372" s="9"/>
      <c r="W3372" s="28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</row>
    <row r="3373" spans="1:130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4"/>
      <c r="T3373" s="30"/>
      <c r="U3373" s="9"/>
      <c r="V3373" s="9"/>
      <c r="W3373" s="28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</row>
    <row r="3374" spans="1:130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4"/>
      <c r="T3374" s="30"/>
      <c r="U3374" s="9"/>
      <c r="V3374" s="9"/>
      <c r="W3374" s="28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</row>
    <row r="3375" spans="1:130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4"/>
      <c r="T3375" s="30"/>
      <c r="U3375" s="9"/>
      <c r="V3375" s="9"/>
      <c r="W3375" s="28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</row>
    <row r="3376" spans="1:130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4"/>
      <c r="T3376" s="30"/>
      <c r="U3376" s="9"/>
      <c r="V3376" s="9"/>
      <c r="W3376" s="28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</row>
    <row r="3377" spans="1:130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4"/>
      <c r="T3377" s="30"/>
      <c r="U3377" s="9"/>
      <c r="V3377" s="9"/>
      <c r="W3377" s="28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</row>
    <row r="3378" spans="1:130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4"/>
      <c r="T3378" s="30"/>
      <c r="U3378" s="9"/>
      <c r="V3378" s="9"/>
      <c r="W3378" s="28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</row>
    <row r="3379" spans="1:130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4"/>
      <c r="T3379" s="30"/>
      <c r="U3379" s="9"/>
      <c r="V3379" s="9"/>
      <c r="W3379" s="28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</row>
    <row r="3380" spans="1:130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4"/>
      <c r="T3380" s="30"/>
      <c r="U3380" s="9"/>
      <c r="V3380" s="9"/>
      <c r="W3380" s="28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</row>
    <row r="3381" spans="1:130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4"/>
      <c r="T3381" s="30"/>
      <c r="U3381" s="9"/>
      <c r="V3381" s="9"/>
      <c r="W3381" s="28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</row>
    <row r="3382" spans="1:130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4"/>
      <c r="T3382" s="30"/>
      <c r="U3382" s="9"/>
      <c r="V3382" s="9"/>
      <c r="W3382" s="28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</row>
    <row r="3383" spans="1:130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4"/>
      <c r="T3383" s="30"/>
      <c r="U3383" s="9"/>
      <c r="V3383" s="9"/>
      <c r="W3383" s="28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</row>
    <row r="3384" spans="1:130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4"/>
      <c r="T3384" s="30"/>
      <c r="U3384" s="9"/>
      <c r="V3384" s="9"/>
      <c r="W3384" s="28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</row>
    <row r="3385" spans="1:130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4"/>
      <c r="T3385" s="30"/>
      <c r="U3385" s="9"/>
      <c r="V3385" s="9"/>
      <c r="W3385" s="28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</row>
    <row r="3386" spans="1:130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4"/>
      <c r="T3386" s="30"/>
      <c r="U3386" s="9"/>
      <c r="V3386" s="9"/>
      <c r="W3386" s="28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</row>
    <row r="3387" spans="1:130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4"/>
      <c r="T3387" s="30"/>
      <c r="U3387" s="9"/>
      <c r="V3387" s="9"/>
      <c r="W3387" s="28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</row>
    <row r="3388" spans="1:130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4"/>
      <c r="T3388" s="30"/>
      <c r="U3388" s="9"/>
      <c r="V3388" s="9"/>
      <c r="W3388" s="28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</row>
    <row r="3389" spans="1:130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4"/>
      <c r="T3389" s="30"/>
      <c r="U3389" s="9"/>
      <c r="V3389" s="9"/>
      <c r="W3389" s="28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</row>
    <row r="3390" spans="1:130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4"/>
      <c r="T3390" s="30"/>
      <c r="U3390" s="9"/>
      <c r="V3390" s="9"/>
      <c r="W3390" s="28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</row>
    <row r="3391" spans="1:130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4"/>
      <c r="T3391" s="30"/>
      <c r="U3391" s="9"/>
      <c r="V3391" s="9"/>
      <c r="W3391" s="28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</row>
    <row r="3392" spans="1:130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4"/>
      <c r="T3392" s="30"/>
      <c r="U3392" s="9"/>
      <c r="V3392" s="9"/>
      <c r="W3392" s="28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</row>
    <row r="3393" spans="1:130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4"/>
      <c r="T3393" s="30"/>
      <c r="U3393" s="9"/>
      <c r="V3393" s="9"/>
      <c r="W3393" s="28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</row>
    <row r="3394" spans="1:130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4"/>
      <c r="T3394" s="30"/>
      <c r="U3394" s="9"/>
      <c r="V3394" s="9"/>
      <c r="W3394" s="28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</row>
    <row r="3395" spans="1:130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4"/>
      <c r="T3395" s="30"/>
      <c r="U3395" s="9"/>
      <c r="V3395" s="9"/>
      <c r="W3395" s="28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</row>
    <row r="3396" spans="1:130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4"/>
      <c r="T3396" s="30"/>
      <c r="U3396" s="9"/>
      <c r="V3396" s="9"/>
      <c r="W3396" s="28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</row>
    <row r="3397" spans="1:130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4"/>
      <c r="T3397" s="30"/>
      <c r="U3397" s="9"/>
      <c r="V3397" s="9"/>
      <c r="W3397" s="28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</row>
    <row r="3398" spans="1:130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4"/>
      <c r="T3398" s="30"/>
      <c r="U3398" s="9"/>
      <c r="V3398" s="9"/>
      <c r="W3398" s="28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</row>
    <row r="3399" spans="1:130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4"/>
      <c r="T3399" s="30"/>
      <c r="U3399" s="9"/>
      <c r="V3399" s="9"/>
      <c r="W3399" s="28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</row>
    <row r="3400" spans="1:130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4"/>
      <c r="T3400" s="30"/>
      <c r="U3400" s="9"/>
      <c r="V3400" s="9"/>
      <c r="W3400" s="28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</row>
    <row r="3401" spans="1:130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4"/>
      <c r="T3401" s="30"/>
      <c r="U3401" s="9"/>
      <c r="V3401" s="9"/>
      <c r="W3401" s="28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</row>
    <row r="3402" spans="1:130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4"/>
      <c r="T3402" s="30"/>
      <c r="U3402" s="9"/>
      <c r="V3402" s="9"/>
      <c r="W3402" s="28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</row>
    <row r="3403" spans="1:130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4"/>
      <c r="T3403" s="30"/>
      <c r="U3403" s="9"/>
      <c r="V3403" s="9"/>
      <c r="W3403" s="28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</row>
    <row r="3404" spans="1:130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4"/>
      <c r="T3404" s="30"/>
      <c r="U3404" s="9"/>
      <c r="V3404" s="9"/>
      <c r="W3404" s="28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</row>
    <row r="3405" spans="1:130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4"/>
      <c r="T3405" s="30"/>
      <c r="U3405" s="9"/>
      <c r="V3405" s="9"/>
      <c r="W3405" s="28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</row>
    <row r="3406" spans="1:130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4"/>
      <c r="T3406" s="30"/>
      <c r="U3406" s="9"/>
      <c r="V3406" s="9"/>
      <c r="W3406" s="28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</row>
    <row r="3407" spans="1:130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4"/>
      <c r="T3407" s="30"/>
      <c r="U3407" s="9"/>
      <c r="V3407" s="9"/>
      <c r="W3407" s="28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</row>
    <row r="3408" spans="1:130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4"/>
      <c r="T3408" s="30"/>
      <c r="U3408" s="9"/>
      <c r="V3408" s="9"/>
      <c r="W3408" s="28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</row>
    <row r="3409" spans="1:130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4"/>
      <c r="T3409" s="30"/>
      <c r="U3409" s="9"/>
      <c r="V3409" s="9"/>
      <c r="W3409" s="28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</row>
    <row r="3410" spans="1:130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4"/>
      <c r="T3410" s="30"/>
      <c r="U3410" s="9"/>
      <c r="V3410" s="9"/>
      <c r="W3410" s="28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</row>
    <row r="3411" spans="1:130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4"/>
      <c r="T3411" s="30"/>
      <c r="U3411" s="9"/>
      <c r="V3411" s="9"/>
      <c r="W3411" s="28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</row>
    <row r="3412" spans="1:130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4"/>
      <c r="T3412" s="30"/>
      <c r="U3412" s="9"/>
      <c r="V3412" s="9"/>
      <c r="W3412" s="28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</row>
    <row r="3413" spans="1:130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4"/>
      <c r="T3413" s="30"/>
      <c r="U3413" s="9"/>
      <c r="V3413" s="9"/>
      <c r="W3413" s="28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</row>
    <row r="3414" spans="1:130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4"/>
      <c r="T3414" s="30"/>
      <c r="U3414" s="9"/>
      <c r="V3414" s="9"/>
      <c r="W3414" s="28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</row>
    <row r="3415" spans="1:130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4"/>
      <c r="T3415" s="30"/>
      <c r="U3415" s="9"/>
      <c r="V3415" s="9"/>
      <c r="W3415" s="28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</row>
    <row r="3416" spans="1:130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4"/>
      <c r="T3416" s="30"/>
      <c r="U3416" s="9"/>
      <c r="V3416" s="9"/>
      <c r="W3416" s="28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</row>
    <row r="3417" spans="1:130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4"/>
      <c r="T3417" s="30"/>
      <c r="U3417" s="9"/>
      <c r="V3417" s="9"/>
      <c r="W3417" s="28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</row>
    <row r="3418" spans="1:130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4"/>
      <c r="T3418" s="30"/>
      <c r="U3418" s="9"/>
      <c r="V3418" s="9"/>
      <c r="W3418" s="28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</row>
    <row r="3419" spans="1:130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4"/>
      <c r="T3419" s="30"/>
      <c r="U3419" s="9"/>
      <c r="V3419" s="9"/>
      <c r="W3419" s="28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</row>
    <row r="3420" spans="1:130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4"/>
      <c r="T3420" s="30"/>
      <c r="U3420" s="9"/>
      <c r="V3420" s="9"/>
      <c r="W3420" s="28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</row>
    <row r="3421" spans="1:130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4"/>
      <c r="T3421" s="30"/>
      <c r="U3421" s="9"/>
      <c r="V3421" s="9"/>
      <c r="W3421" s="28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</row>
    <row r="3422" spans="1:130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4"/>
      <c r="T3422" s="30"/>
      <c r="U3422" s="9"/>
      <c r="V3422" s="9"/>
      <c r="W3422" s="28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</row>
    <row r="3423" spans="1:130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4"/>
      <c r="T3423" s="30"/>
      <c r="U3423" s="9"/>
      <c r="V3423" s="9"/>
      <c r="W3423" s="28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</row>
    <row r="3424" spans="1:130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4"/>
      <c r="T3424" s="30"/>
      <c r="U3424" s="9"/>
      <c r="V3424" s="9"/>
      <c r="W3424" s="28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</row>
    <row r="3425" spans="1:130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4"/>
      <c r="T3425" s="30"/>
      <c r="U3425" s="9"/>
      <c r="V3425" s="9"/>
      <c r="W3425" s="28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</row>
    <row r="3426" spans="1:130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4"/>
      <c r="T3426" s="30"/>
      <c r="U3426" s="9"/>
      <c r="V3426" s="9"/>
      <c r="W3426" s="28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</row>
    <row r="3427" spans="1:130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4"/>
      <c r="T3427" s="30"/>
      <c r="U3427" s="9"/>
      <c r="V3427" s="9"/>
      <c r="W3427" s="28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</row>
    <row r="3428" spans="1:130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4"/>
      <c r="T3428" s="30"/>
      <c r="U3428" s="9"/>
      <c r="V3428" s="9"/>
      <c r="W3428" s="28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</row>
    <row r="3429" spans="1:130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4"/>
      <c r="T3429" s="30"/>
      <c r="U3429" s="9"/>
      <c r="V3429" s="9"/>
      <c r="W3429" s="28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</row>
    <row r="3430" spans="1:130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4"/>
      <c r="T3430" s="30"/>
      <c r="U3430" s="9"/>
      <c r="V3430" s="9"/>
      <c r="W3430" s="28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</row>
    <row r="3431" spans="1:130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4"/>
      <c r="T3431" s="30"/>
      <c r="U3431" s="9"/>
      <c r="V3431" s="9"/>
      <c r="W3431" s="28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</row>
    <row r="3432" spans="1:130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4"/>
      <c r="T3432" s="30"/>
      <c r="U3432" s="9"/>
      <c r="V3432" s="9"/>
      <c r="W3432" s="28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</row>
    <row r="3433" spans="1:130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4"/>
      <c r="T3433" s="30"/>
      <c r="U3433" s="9"/>
      <c r="V3433" s="9"/>
      <c r="W3433" s="28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</row>
    <row r="3434" spans="1:130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4"/>
      <c r="T3434" s="30"/>
      <c r="U3434" s="9"/>
      <c r="V3434" s="9"/>
      <c r="W3434" s="28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</row>
    <row r="3435" spans="1:130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4"/>
      <c r="T3435" s="30"/>
      <c r="U3435" s="9"/>
      <c r="V3435" s="9"/>
      <c r="W3435" s="28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</row>
    <row r="3436" spans="1:130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4"/>
      <c r="T3436" s="30"/>
      <c r="U3436" s="9"/>
      <c r="V3436" s="9"/>
      <c r="W3436" s="28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</row>
    <row r="3437" spans="1:130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4"/>
      <c r="T3437" s="30"/>
      <c r="U3437" s="9"/>
      <c r="V3437" s="9"/>
      <c r="W3437" s="28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</row>
    <row r="3438" spans="1:130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4"/>
      <c r="T3438" s="30"/>
      <c r="U3438" s="9"/>
      <c r="V3438" s="9"/>
      <c r="W3438" s="28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</row>
    <row r="3439" spans="1:130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4"/>
      <c r="T3439" s="30"/>
      <c r="U3439" s="9"/>
      <c r="V3439" s="9"/>
      <c r="W3439" s="28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</row>
    <row r="3440" spans="1:130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4"/>
      <c r="T3440" s="30"/>
      <c r="U3440" s="9"/>
      <c r="V3440" s="9"/>
      <c r="W3440" s="28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</row>
    <row r="3441" spans="1:130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4"/>
      <c r="T3441" s="30"/>
      <c r="U3441" s="9"/>
      <c r="V3441" s="9"/>
      <c r="W3441" s="28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</row>
    <row r="3442" spans="1:130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4"/>
      <c r="T3442" s="30"/>
      <c r="U3442" s="9"/>
      <c r="V3442" s="9"/>
      <c r="W3442" s="28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</row>
    <row r="3443" spans="1:130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4"/>
      <c r="T3443" s="30"/>
      <c r="U3443" s="9"/>
      <c r="V3443" s="9"/>
      <c r="W3443" s="28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</row>
    <row r="3444" spans="1:130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4"/>
      <c r="T3444" s="30"/>
      <c r="U3444" s="9"/>
      <c r="V3444" s="9"/>
      <c r="W3444" s="28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</row>
    <row r="3445" spans="1:130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4"/>
      <c r="T3445" s="30"/>
      <c r="U3445" s="9"/>
      <c r="V3445" s="9"/>
      <c r="W3445" s="28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</row>
    <row r="3446" spans="1:130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4"/>
      <c r="T3446" s="30"/>
      <c r="U3446" s="9"/>
      <c r="V3446" s="9"/>
      <c r="W3446" s="28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</row>
    <row r="3447" spans="1:130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4"/>
      <c r="T3447" s="30"/>
      <c r="U3447" s="9"/>
      <c r="V3447" s="9"/>
      <c r="W3447" s="28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</row>
    <row r="3448" spans="1:130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4"/>
      <c r="T3448" s="30"/>
      <c r="U3448" s="9"/>
      <c r="V3448" s="9"/>
      <c r="W3448" s="28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</row>
    <row r="3449" spans="1:130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4"/>
      <c r="T3449" s="30"/>
      <c r="U3449" s="9"/>
      <c r="V3449" s="9"/>
      <c r="W3449" s="28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</row>
    <row r="3450" spans="1:130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4"/>
      <c r="T3450" s="30"/>
      <c r="U3450" s="9"/>
      <c r="V3450" s="9"/>
      <c r="W3450" s="28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</row>
    <row r="3451" spans="1:130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4"/>
      <c r="T3451" s="30"/>
      <c r="U3451" s="9"/>
      <c r="V3451" s="9"/>
      <c r="W3451" s="28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</row>
    <row r="3452" spans="1:130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4"/>
      <c r="T3452" s="30"/>
      <c r="U3452" s="9"/>
      <c r="V3452" s="9"/>
      <c r="W3452" s="28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</row>
    <row r="3453" spans="1:130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4"/>
      <c r="T3453" s="30"/>
      <c r="U3453" s="9"/>
      <c r="V3453" s="9"/>
      <c r="W3453" s="28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</row>
    <row r="3454" spans="1:130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4"/>
      <c r="T3454" s="30"/>
      <c r="U3454" s="9"/>
      <c r="V3454" s="9"/>
      <c r="W3454" s="28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</row>
    <row r="3455" spans="1:130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4"/>
      <c r="T3455" s="30"/>
      <c r="U3455" s="9"/>
      <c r="V3455" s="9"/>
      <c r="W3455" s="28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</row>
    <row r="3456" spans="1:130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4"/>
      <c r="T3456" s="30"/>
      <c r="U3456" s="9"/>
      <c r="V3456" s="9"/>
      <c r="W3456" s="28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</row>
    <row r="3457" spans="1:130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4"/>
      <c r="T3457" s="30"/>
      <c r="U3457" s="9"/>
      <c r="V3457" s="9"/>
      <c r="W3457" s="28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</row>
    <row r="3458" spans="1:130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4"/>
      <c r="T3458" s="30"/>
      <c r="U3458" s="9"/>
      <c r="V3458" s="9"/>
      <c r="W3458" s="28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</row>
    <row r="3459" spans="1:130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4"/>
      <c r="T3459" s="30"/>
      <c r="U3459" s="9"/>
      <c r="V3459" s="9"/>
      <c r="W3459" s="28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</row>
    <row r="3460" spans="1:130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4"/>
      <c r="T3460" s="30"/>
      <c r="U3460" s="9"/>
      <c r="V3460" s="9"/>
      <c r="W3460" s="28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</row>
    <row r="3461" spans="1:130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4"/>
      <c r="T3461" s="30"/>
      <c r="U3461" s="9"/>
      <c r="V3461" s="9"/>
      <c r="W3461" s="28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</row>
    <row r="3462" spans="1:130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4"/>
      <c r="T3462" s="30"/>
      <c r="U3462" s="9"/>
      <c r="V3462" s="9"/>
      <c r="W3462" s="28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</row>
    <row r="3463" spans="1:130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4"/>
      <c r="T3463" s="30"/>
      <c r="U3463" s="9"/>
      <c r="V3463" s="9"/>
      <c r="W3463" s="28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</row>
    <row r="3464" spans="1:130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4"/>
      <c r="T3464" s="30"/>
      <c r="U3464" s="9"/>
      <c r="V3464" s="9"/>
      <c r="W3464" s="28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</row>
    <row r="3465" spans="1:130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4"/>
      <c r="T3465" s="30"/>
      <c r="U3465" s="9"/>
      <c r="V3465" s="9"/>
      <c r="W3465" s="28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</row>
    <row r="3466" spans="1:130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4"/>
      <c r="T3466" s="30"/>
      <c r="U3466" s="9"/>
      <c r="V3466" s="9"/>
      <c r="W3466" s="28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</row>
    <row r="3467" spans="1:130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4"/>
      <c r="T3467" s="30"/>
      <c r="U3467" s="9"/>
      <c r="V3467" s="9"/>
      <c r="W3467" s="28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</row>
    <row r="3468" spans="1:130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4"/>
      <c r="T3468" s="30"/>
      <c r="U3468" s="9"/>
      <c r="V3468" s="9"/>
      <c r="W3468" s="28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</row>
    <row r="3469" spans="1:130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4"/>
      <c r="T3469" s="30"/>
      <c r="U3469" s="9"/>
      <c r="V3469" s="9"/>
      <c r="W3469" s="28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</row>
    <row r="3470" spans="1:130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4"/>
      <c r="T3470" s="30"/>
      <c r="U3470" s="9"/>
      <c r="V3470" s="9"/>
      <c r="W3470" s="28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</row>
    <row r="3471" spans="1:130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4"/>
      <c r="T3471" s="30"/>
      <c r="U3471" s="9"/>
      <c r="V3471" s="9"/>
      <c r="W3471" s="28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</row>
    <row r="3472" spans="1:130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4"/>
      <c r="T3472" s="30"/>
      <c r="U3472" s="9"/>
      <c r="V3472" s="9"/>
      <c r="W3472" s="28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</row>
    <row r="3473" spans="1:130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4"/>
      <c r="T3473" s="30"/>
      <c r="U3473" s="9"/>
      <c r="V3473" s="9"/>
      <c r="W3473" s="28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</row>
    <row r="3474" spans="1:130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4"/>
      <c r="T3474" s="30"/>
      <c r="U3474" s="9"/>
      <c r="V3474" s="9"/>
      <c r="W3474" s="28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</row>
    <row r="3475" spans="1:130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4"/>
      <c r="T3475" s="30"/>
      <c r="U3475" s="9"/>
      <c r="V3475" s="9"/>
      <c r="W3475" s="28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</row>
    <row r="3476" spans="1:130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4"/>
      <c r="T3476" s="30"/>
      <c r="U3476" s="9"/>
      <c r="V3476" s="9"/>
      <c r="W3476" s="28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</row>
    <row r="3477" spans="1:130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4"/>
      <c r="T3477" s="30"/>
      <c r="U3477" s="9"/>
      <c r="V3477" s="9"/>
      <c r="W3477" s="28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</row>
    <row r="3478" spans="1:130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4"/>
      <c r="T3478" s="30"/>
      <c r="U3478" s="9"/>
      <c r="V3478" s="9"/>
      <c r="W3478" s="28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</row>
    <row r="3479" spans="1:130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4"/>
      <c r="T3479" s="30"/>
      <c r="U3479" s="9"/>
      <c r="V3479" s="9"/>
      <c r="W3479" s="28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</row>
    <row r="3480" spans="1:130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4"/>
      <c r="T3480" s="30"/>
      <c r="U3480" s="9"/>
      <c r="V3480" s="9"/>
      <c r="W3480" s="28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</row>
    <row r="3481" spans="1:130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4"/>
      <c r="T3481" s="30"/>
      <c r="U3481" s="27"/>
      <c r="V3481" s="27"/>
      <c r="W3481" s="32"/>
      <c r="X3481" s="20"/>
      <c r="Y3481" s="23"/>
      <c r="Z3481" s="27"/>
      <c r="AA3481" s="20"/>
      <c r="AB3481" s="20"/>
      <c r="AC3481" s="20"/>
      <c r="AD3481" s="27"/>
      <c r="AE3481" s="21"/>
      <c r="AF3481" s="27"/>
      <c r="AG3481" s="23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</row>
    <row r="3482" spans="1:130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4"/>
      <c r="T3482" s="30"/>
      <c r="U3482" s="9"/>
      <c r="V3482" s="9"/>
      <c r="W3482" s="28"/>
      <c r="X3482" s="3"/>
      <c r="Y3482" s="1"/>
      <c r="Z3482" s="9"/>
      <c r="AA3482" s="3"/>
      <c r="AB3482" s="3"/>
      <c r="AC3482" s="3"/>
      <c r="AD3482" s="9"/>
      <c r="AE3482" s="10"/>
      <c r="AF3482" s="9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</row>
    <row r="3483" spans="1:130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4"/>
      <c r="T3483" s="30"/>
      <c r="U3483" s="27"/>
      <c r="V3483" s="27"/>
      <c r="W3483" s="32"/>
      <c r="X3483" s="20"/>
      <c r="Y3483" s="23"/>
      <c r="Z3483" s="27"/>
      <c r="AA3483" s="20"/>
      <c r="AB3483" s="20"/>
      <c r="AC3483" s="20"/>
      <c r="AD3483" s="27"/>
      <c r="AE3483" s="21"/>
      <c r="AF3483" s="27"/>
      <c r="AG3483" s="23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</row>
    <row r="3484" spans="1:130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4"/>
      <c r="T3484" s="30"/>
      <c r="U3484" s="9"/>
      <c r="V3484" s="9"/>
      <c r="W3484" s="28"/>
      <c r="X3484" s="3"/>
      <c r="Y3484" s="1"/>
      <c r="Z3484" s="9"/>
      <c r="AA3484" s="3"/>
      <c r="AB3484" s="3"/>
      <c r="AC3484" s="3"/>
      <c r="AD3484" s="9"/>
      <c r="AE3484" s="10"/>
      <c r="AF3484" s="9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</row>
    <row r="3485" spans="1:130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4"/>
      <c r="T3485" s="30"/>
      <c r="U3485" s="9"/>
      <c r="V3485" s="9"/>
      <c r="W3485" s="28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</row>
    <row r="3486" spans="1:130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4"/>
      <c r="T3486" s="30"/>
      <c r="U3486" s="9"/>
      <c r="V3486" s="9"/>
      <c r="W3486" s="28"/>
      <c r="X3486" s="3"/>
      <c r="Y3486" s="1"/>
      <c r="Z3486" s="9"/>
      <c r="AA3486" s="3"/>
      <c r="AB3486" s="3"/>
      <c r="AC3486" s="3"/>
      <c r="AD3486" s="9"/>
      <c r="AE3486" s="10"/>
      <c r="AF3486" s="9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</row>
    <row r="3487" spans="1:130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4"/>
      <c r="T3487" s="30"/>
      <c r="U3487" s="9"/>
      <c r="V3487" s="9"/>
      <c r="W3487" s="28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</row>
    <row r="3488" spans="1:130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4"/>
      <c r="T3488" s="30"/>
      <c r="U3488" s="9"/>
      <c r="V3488" s="9"/>
      <c r="W3488" s="28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</row>
    <row r="3489" spans="1:130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4"/>
      <c r="T3489" s="30"/>
      <c r="U3489" s="9"/>
      <c r="V3489" s="9"/>
      <c r="W3489" s="28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</row>
    <row r="3490" spans="1:130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4"/>
      <c r="T3490" s="30"/>
      <c r="U3490" s="9"/>
      <c r="V3490" s="9"/>
      <c r="W3490" s="28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</row>
    <row r="3491" spans="1:130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4"/>
      <c r="T3491" s="30"/>
      <c r="U3491" s="9"/>
      <c r="V3491" s="9"/>
      <c r="W3491" s="28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</row>
    <row r="3492" spans="1:130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4"/>
      <c r="T3492" s="30"/>
      <c r="U3492" s="9"/>
      <c r="V3492" s="9"/>
      <c r="W3492" s="28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</row>
    <row r="3493" spans="1:130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4"/>
      <c r="T3493" s="30"/>
      <c r="U3493" s="9"/>
      <c r="V3493" s="9"/>
      <c r="W3493" s="28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</row>
    <row r="3494" spans="1:130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4"/>
      <c r="T3494" s="30"/>
      <c r="U3494" s="9"/>
      <c r="V3494" s="9"/>
      <c r="W3494" s="28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</row>
    <row r="3495" spans="1:130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4"/>
      <c r="T3495" s="30"/>
      <c r="U3495" s="9"/>
      <c r="V3495" s="9"/>
      <c r="W3495" s="28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</row>
    <row r="3496" spans="1:130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4"/>
      <c r="T3496" s="30"/>
      <c r="U3496" s="9"/>
      <c r="V3496" s="9"/>
      <c r="W3496" s="28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</row>
    <row r="3497" spans="1:130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4"/>
      <c r="T3497" s="30"/>
      <c r="U3497" s="9"/>
      <c r="V3497" s="9"/>
      <c r="W3497" s="28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</row>
    <row r="3498" spans="1:130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4"/>
      <c r="T3498" s="30"/>
      <c r="U3498" s="9"/>
      <c r="V3498" s="9"/>
      <c r="W3498" s="28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</row>
    <row r="3499" spans="1:130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4"/>
      <c r="T3499" s="30"/>
      <c r="U3499" s="9"/>
      <c r="V3499" s="9"/>
      <c r="W3499" s="28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</row>
    <row r="3500" spans="1:130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4"/>
      <c r="T3500" s="30"/>
      <c r="U3500" s="9"/>
      <c r="V3500" s="9"/>
      <c r="W3500" s="28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</row>
    <row r="3501" spans="1:130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4"/>
      <c r="T3501" s="30"/>
      <c r="U3501" s="9"/>
      <c r="V3501" s="9"/>
      <c r="W3501" s="28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</row>
    <row r="3502" spans="1:130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4"/>
      <c r="T3502" s="30"/>
      <c r="U3502" s="9"/>
      <c r="V3502" s="9"/>
      <c r="W3502" s="28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</row>
    <row r="3503" spans="1:130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4"/>
      <c r="T3503" s="30"/>
      <c r="U3503" s="9"/>
      <c r="V3503" s="9"/>
      <c r="W3503" s="28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</row>
    <row r="3504" spans="1:130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4"/>
      <c r="T3504" s="30"/>
      <c r="U3504" s="9"/>
      <c r="V3504" s="9"/>
      <c r="W3504" s="28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</row>
    <row r="3505" spans="1:130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4"/>
      <c r="T3505" s="30"/>
      <c r="U3505" s="9"/>
      <c r="V3505" s="9"/>
      <c r="W3505" s="28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</row>
    <row r="3506" spans="1:130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4"/>
      <c r="T3506" s="30"/>
      <c r="U3506" s="9"/>
      <c r="V3506" s="9"/>
      <c r="W3506" s="28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</row>
    <row r="3507" spans="1:130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4"/>
      <c r="T3507" s="30"/>
      <c r="U3507" s="9"/>
      <c r="V3507" s="9"/>
      <c r="W3507" s="28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</row>
    <row r="3508" spans="1:130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4"/>
      <c r="T3508" s="30"/>
      <c r="U3508" s="9"/>
      <c r="V3508" s="9"/>
      <c r="W3508" s="28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</row>
    <row r="3509" spans="1:130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4"/>
      <c r="T3509" s="30"/>
      <c r="U3509" s="9"/>
      <c r="V3509" s="9"/>
      <c r="W3509" s="28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</row>
    <row r="3510" spans="1:130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4"/>
      <c r="T3510" s="30"/>
      <c r="U3510" s="9"/>
      <c r="V3510" s="9"/>
      <c r="W3510" s="28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</row>
    <row r="3511" spans="1:130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4"/>
      <c r="T3511" s="30"/>
      <c r="U3511" s="9"/>
      <c r="V3511" s="9"/>
      <c r="W3511" s="28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</row>
    <row r="3512" spans="1:130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4"/>
      <c r="T3512" s="30"/>
      <c r="U3512" s="9"/>
      <c r="V3512" s="9"/>
      <c r="W3512" s="28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</row>
    <row r="3513" spans="1:130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4"/>
      <c r="T3513" s="30"/>
      <c r="U3513" s="9"/>
      <c r="V3513" s="9"/>
      <c r="W3513" s="28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</row>
    <row r="3514" spans="1:130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4"/>
      <c r="T3514" s="30"/>
      <c r="U3514" s="9"/>
      <c r="V3514" s="9"/>
      <c r="W3514" s="28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</row>
    <row r="3515" spans="1:130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4"/>
      <c r="T3515" s="30"/>
      <c r="U3515" s="9"/>
      <c r="V3515" s="9"/>
      <c r="W3515" s="28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</row>
    <row r="3516" spans="1:130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4"/>
      <c r="T3516" s="30"/>
      <c r="U3516" s="9"/>
      <c r="V3516" s="9"/>
      <c r="W3516" s="28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</row>
    <row r="3517" spans="1:130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4"/>
      <c r="T3517" s="30"/>
      <c r="U3517" s="9"/>
      <c r="V3517" s="9"/>
      <c r="W3517" s="28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</row>
    <row r="3518" spans="1:130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4"/>
      <c r="T3518" s="30"/>
      <c r="U3518" s="9"/>
      <c r="V3518" s="9"/>
      <c r="W3518" s="28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</row>
    <row r="3519" spans="1:130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4"/>
      <c r="T3519" s="30"/>
      <c r="U3519" s="9"/>
      <c r="V3519" s="9"/>
      <c r="W3519" s="28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</row>
    <row r="3520" spans="1:130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4"/>
      <c r="T3520" s="30"/>
      <c r="U3520" s="9"/>
      <c r="V3520" s="9"/>
      <c r="W3520" s="28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</row>
    <row r="3521" spans="1:130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4"/>
      <c r="T3521" s="30"/>
      <c r="U3521" s="9"/>
      <c r="V3521" s="9"/>
      <c r="W3521" s="28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</row>
    <row r="3522" spans="1:130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4"/>
      <c r="T3522" s="30"/>
      <c r="U3522" s="9"/>
      <c r="V3522" s="9"/>
      <c r="W3522" s="28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</row>
    <row r="3523" spans="1:130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4"/>
      <c r="T3523" s="30"/>
      <c r="U3523" s="9"/>
      <c r="V3523" s="9"/>
      <c r="W3523" s="28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</row>
    <row r="3524" spans="1:130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4"/>
      <c r="T3524" s="30"/>
      <c r="U3524" s="9"/>
      <c r="V3524" s="9"/>
      <c r="W3524" s="28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</row>
    <row r="3525" spans="1:130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4"/>
      <c r="T3525" s="30"/>
      <c r="U3525" s="9"/>
      <c r="V3525" s="9"/>
      <c r="W3525" s="28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</row>
    <row r="3526" spans="1:130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4"/>
      <c r="T3526" s="30"/>
      <c r="U3526" s="9"/>
      <c r="V3526" s="9"/>
      <c r="W3526" s="28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</row>
    <row r="3527" spans="1:130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4"/>
      <c r="T3527" s="30"/>
      <c r="U3527" s="9"/>
      <c r="V3527" s="9"/>
      <c r="W3527" s="28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</row>
    <row r="3528" spans="1:130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4"/>
      <c r="T3528" s="30"/>
      <c r="U3528" s="9"/>
      <c r="V3528" s="9"/>
      <c r="W3528" s="28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</row>
    <row r="3529" spans="1:130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4"/>
      <c r="T3529" s="30"/>
      <c r="U3529" s="9"/>
      <c r="V3529" s="9"/>
      <c r="W3529" s="28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</row>
    <row r="3530" spans="1:130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4"/>
      <c r="T3530" s="30"/>
      <c r="U3530" s="9"/>
      <c r="V3530" s="9"/>
      <c r="W3530" s="28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</row>
    <row r="3531" spans="1:130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4"/>
      <c r="T3531" s="30"/>
      <c r="U3531" s="9"/>
      <c r="V3531" s="9"/>
      <c r="W3531" s="28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</row>
    <row r="3532" spans="1:130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4"/>
      <c r="T3532" s="30"/>
      <c r="U3532" s="9"/>
      <c r="V3532" s="9"/>
      <c r="W3532" s="28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</row>
    <row r="3533" spans="1:130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4"/>
      <c r="T3533" s="30"/>
      <c r="U3533" s="9"/>
      <c r="V3533" s="9"/>
      <c r="W3533" s="28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</row>
    <row r="3534" spans="1:130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4"/>
      <c r="T3534" s="30"/>
      <c r="U3534" s="9"/>
      <c r="V3534" s="9"/>
      <c r="W3534" s="28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</row>
    <row r="3535" spans="1:130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4"/>
      <c r="T3535" s="30"/>
      <c r="U3535" s="9"/>
      <c r="V3535" s="9"/>
      <c r="W3535" s="28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</row>
    <row r="3536" spans="1:130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4"/>
      <c r="T3536" s="30"/>
      <c r="U3536" s="9"/>
      <c r="V3536" s="9"/>
      <c r="W3536" s="28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</row>
    <row r="3537" spans="1:130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4"/>
      <c r="T3537" s="30"/>
      <c r="U3537" s="9"/>
      <c r="V3537" s="9"/>
      <c r="W3537" s="28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</row>
    <row r="3538" spans="1:130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4"/>
      <c r="T3538" s="30"/>
      <c r="U3538" s="9"/>
      <c r="V3538" s="9"/>
      <c r="W3538" s="28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</row>
    <row r="3539" spans="1:130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4"/>
      <c r="T3539" s="30"/>
      <c r="U3539" s="9"/>
      <c r="V3539" s="9"/>
      <c r="W3539" s="28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</row>
    <row r="3540" spans="1:130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4"/>
      <c r="T3540" s="30"/>
      <c r="U3540" s="9"/>
      <c r="V3540" s="9"/>
      <c r="W3540" s="28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</row>
    <row r="3541" spans="1:130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4"/>
      <c r="T3541" s="30"/>
      <c r="U3541" s="9"/>
      <c r="V3541" s="9"/>
      <c r="W3541" s="28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</row>
    <row r="3542" spans="1:130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4"/>
      <c r="T3542" s="30"/>
      <c r="U3542" s="9"/>
      <c r="V3542" s="9"/>
      <c r="W3542" s="28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</row>
    <row r="3543" spans="1:130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4"/>
      <c r="T3543" s="30"/>
      <c r="U3543" s="9"/>
      <c r="V3543" s="9"/>
      <c r="W3543" s="28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</row>
    <row r="3544" spans="1:130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4"/>
      <c r="T3544" s="30"/>
      <c r="U3544" s="9"/>
      <c r="V3544" s="9"/>
      <c r="W3544" s="28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</row>
    <row r="3545" spans="1:130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4"/>
      <c r="T3545" s="30"/>
      <c r="U3545" s="9"/>
      <c r="V3545" s="9"/>
      <c r="W3545" s="28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</row>
    <row r="3546" spans="1:130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4"/>
      <c r="T3546" s="30"/>
      <c r="U3546" s="9"/>
      <c r="V3546" s="9"/>
      <c r="W3546" s="28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</row>
    <row r="3547" spans="1:130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4"/>
      <c r="T3547" s="30"/>
      <c r="U3547" s="9"/>
      <c r="V3547" s="9"/>
      <c r="W3547" s="28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</row>
    <row r="3548" spans="1:130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4"/>
      <c r="T3548" s="30"/>
      <c r="U3548" s="9"/>
      <c r="V3548" s="9"/>
      <c r="W3548" s="28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</row>
    <row r="3549" spans="1:130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4"/>
      <c r="T3549" s="30"/>
      <c r="U3549" s="9"/>
      <c r="V3549" s="9"/>
      <c r="W3549" s="28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</row>
    <row r="3550" spans="1:130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4"/>
      <c r="T3550" s="30"/>
      <c r="U3550" s="9"/>
      <c r="V3550" s="9"/>
      <c r="W3550" s="28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</row>
    <row r="3551" spans="1:130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4"/>
      <c r="T3551" s="30"/>
      <c r="U3551" s="9"/>
      <c r="V3551" s="9"/>
      <c r="W3551" s="28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</row>
    <row r="3552" spans="1:130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4"/>
      <c r="T3552" s="30"/>
      <c r="U3552" s="9"/>
      <c r="V3552" s="9"/>
      <c r="W3552" s="28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</row>
    <row r="3553" spans="1:130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4"/>
      <c r="T3553" s="30"/>
      <c r="U3553" s="9"/>
      <c r="V3553" s="9"/>
      <c r="W3553" s="28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</row>
    <row r="3554" spans="1:130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4"/>
      <c r="T3554" s="30"/>
      <c r="U3554" s="9"/>
      <c r="V3554" s="9"/>
      <c r="W3554" s="28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</row>
    <row r="3555" spans="1:130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4"/>
      <c r="T3555" s="30"/>
      <c r="U3555" s="9"/>
      <c r="V3555" s="9"/>
      <c r="W3555" s="28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</row>
    <row r="3556" spans="1:130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4"/>
      <c r="T3556" s="30"/>
      <c r="U3556" s="9"/>
      <c r="V3556" s="9"/>
      <c r="W3556" s="28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</row>
    <row r="3557" spans="1:130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4"/>
      <c r="T3557" s="30"/>
      <c r="U3557" s="9"/>
      <c r="V3557" s="9"/>
      <c r="W3557" s="28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</row>
    <row r="3558" spans="1:130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4"/>
      <c r="T3558" s="30"/>
      <c r="U3558" s="9"/>
      <c r="V3558" s="9"/>
      <c r="W3558" s="28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</row>
    <row r="3559" spans="1:130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4"/>
      <c r="T3559" s="30"/>
      <c r="U3559" s="9"/>
      <c r="V3559" s="9"/>
      <c r="W3559" s="28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</row>
    <row r="3560" spans="1:130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4"/>
      <c r="T3560" s="30"/>
      <c r="U3560" s="9"/>
      <c r="V3560" s="9"/>
      <c r="W3560" s="28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</row>
    <row r="3561" spans="1:130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4"/>
      <c r="T3561" s="30"/>
      <c r="U3561" s="9"/>
      <c r="V3561" s="9"/>
      <c r="W3561" s="28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</row>
    <row r="3562" spans="1:130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4"/>
      <c r="T3562" s="30"/>
      <c r="U3562" s="9"/>
      <c r="V3562" s="9"/>
      <c r="W3562" s="28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</row>
    <row r="3563" spans="1:130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4"/>
      <c r="T3563" s="30"/>
      <c r="U3563" s="9"/>
      <c r="V3563" s="9"/>
      <c r="W3563" s="28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</row>
    <row r="3564" spans="1:130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4"/>
      <c r="T3564" s="30"/>
      <c r="U3564" s="9"/>
      <c r="V3564" s="9"/>
      <c r="W3564" s="28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</row>
    <row r="3565" spans="1:130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4"/>
      <c r="T3565" s="30"/>
      <c r="U3565" s="9"/>
      <c r="V3565" s="9"/>
      <c r="W3565" s="28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</row>
    <row r="3566" spans="1:130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4"/>
      <c r="T3566" s="30"/>
      <c r="U3566" s="9"/>
      <c r="V3566" s="9"/>
      <c r="W3566" s="28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</row>
    <row r="3567" spans="1:130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4"/>
      <c r="T3567" s="30"/>
      <c r="U3567" s="9"/>
      <c r="V3567" s="9"/>
      <c r="W3567" s="28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</row>
    <row r="3568" spans="1:130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4"/>
      <c r="T3568" s="30"/>
      <c r="U3568" s="9"/>
      <c r="V3568" s="9"/>
      <c r="W3568" s="28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</row>
    <row r="3569" spans="1:130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4"/>
      <c r="T3569" s="30"/>
      <c r="U3569" s="9"/>
      <c r="V3569" s="9"/>
      <c r="W3569" s="28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</row>
    <row r="3570" spans="1:130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4"/>
      <c r="T3570" s="30"/>
      <c r="U3570" s="9"/>
      <c r="V3570" s="9"/>
      <c r="W3570" s="28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</row>
    <row r="3571" spans="1:130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4"/>
      <c r="T3571" s="30"/>
      <c r="U3571" s="9"/>
      <c r="V3571" s="9"/>
      <c r="W3571" s="28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</row>
    <row r="3572" spans="1:130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4"/>
      <c r="T3572" s="30"/>
      <c r="U3572" s="9"/>
      <c r="V3572" s="9"/>
      <c r="W3572" s="28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</row>
    <row r="3573" spans="1:130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4"/>
      <c r="T3573" s="30"/>
      <c r="U3573" s="9"/>
      <c r="V3573" s="9"/>
      <c r="W3573" s="28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</row>
    <row r="3574" spans="1:130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4"/>
      <c r="T3574" s="30"/>
      <c r="U3574" s="9"/>
      <c r="V3574" s="9"/>
      <c r="W3574" s="28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</row>
    <row r="3575" spans="1:130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4"/>
      <c r="T3575" s="30"/>
      <c r="U3575" s="9"/>
      <c r="V3575" s="9"/>
      <c r="W3575" s="28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</row>
    <row r="3576" spans="1:130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4"/>
      <c r="T3576" s="30"/>
      <c r="U3576" s="9"/>
      <c r="V3576" s="9"/>
      <c r="W3576" s="28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</row>
    <row r="3577" spans="1:130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4"/>
      <c r="T3577" s="30"/>
      <c r="U3577" s="9"/>
      <c r="V3577" s="9"/>
      <c r="W3577" s="28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</row>
    <row r="3578" spans="1:130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4"/>
      <c r="T3578" s="30"/>
      <c r="U3578" s="9"/>
      <c r="V3578" s="9"/>
      <c r="W3578" s="28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</row>
    <row r="3579" spans="1:130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4"/>
      <c r="T3579" s="30"/>
      <c r="U3579" s="9"/>
      <c r="V3579" s="9"/>
      <c r="W3579" s="28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</row>
    <row r="3580" spans="1:130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4"/>
      <c r="T3580" s="30"/>
      <c r="U3580" s="9"/>
      <c r="V3580" s="9"/>
      <c r="W3580" s="28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</row>
    <row r="3581" spans="1:130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4"/>
      <c r="T3581" s="30"/>
      <c r="U3581" s="9"/>
      <c r="V3581" s="9"/>
      <c r="W3581" s="28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</row>
    <row r="3582" spans="1:130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4"/>
      <c r="T3582" s="30"/>
      <c r="U3582" s="9"/>
      <c r="V3582" s="9"/>
      <c r="W3582" s="28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</row>
    <row r="3583" spans="1:130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4"/>
      <c r="T3583" s="30"/>
      <c r="U3583" s="9"/>
      <c r="V3583" s="9"/>
      <c r="W3583" s="28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</row>
    <row r="3584" spans="1:130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4"/>
      <c r="T3584" s="30"/>
      <c r="U3584" s="9"/>
      <c r="V3584" s="9"/>
      <c r="W3584" s="28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</row>
    <row r="3585" spans="1:130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4"/>
      <c r="T3585" s="30"/>
      <c r="U3585" s="9"/>
      <c r="V3585" s="9"/>
      <c r="W3585" s="28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</row>
    <row r="3586" spans="1:130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4"/>
      <c r="T3586" s="30"/>
      <c r="U3586" s="9"/>
      <c r="V3586" s="9"/>
      <c r="W3586" s="28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</row>
    <row r="3587" spans="1:130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4"/>
      <c r="T3587" s="30"/>
      <c r="U3587" s="9"/>
      <c r="V3587" s="9"/>
      <c r="W3587" s="28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</row>
    <row r="3588" spans="1:130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4"/>
      <c r="T3588" s="30"/>
      <c r="U3588" s="9"/>
      <c r="V3588" s="9"/>
      <c r="W3588" s="28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</row>
    <row r="3589" spans="1:130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4"/>
      <c r="T3589" s="30"/>
      <c r="U3589" s="9"/>
      <c r="V3589" s="9"/>
      <c r="W3589" s="28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</row>
    <row r="3590" spans="1:130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4"/>
      <c r="T3590" s="30"/>
      <c r="U3590" s="9"/>
      <c r="V3590" s="9"/>
      <c r="W3590" s="28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</row>
    <row r="3591" spans="1:130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4"/>
      <c r="T3591" s="30"/>
      <c r="U3591" s="9"/>
      <c r="V3591" s="9"/>
      <c r="W3591" s="28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</row>
    <row r="3592" spans="1:130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4"/>
      <c r="T3592" s="30"/>
      <c r="U3592" s="9"/>
      <c r="V3592" s="9"/>
      <c r="W3592" s="28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</row>
    <row r="3593" spans="1:130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4"/>
      <c r="T3593" s="30"/>
      <c r="U3593" s="9"/>
      <c r="V3593" s="9"/>
      <c r="W3593" s="28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</row>
    <row r="3594" spans="1:130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4"/>
      <c r="T3594" s="30"/>
      <c r="U3594" s="9"/>
      <c r="V3594" s="9"/>
      <c r="W3594" s="28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</row>
    <row r="3595" spans="1:130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4"/>
      <c r="T3595" s="30"/>
      <c r="U3595" s="9"/>
      <c r="V3595" s="9"/>
      <c r="W3595" s="28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</row>
    <row r="3596" spans="1:130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4"/>
      <c r="T3596" s="30"/>
      <c r="U3596" s="9"/>
      <c r="V3596" s="9"/>
      <c r="W3596" s="28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</row>
    <row r="3597" spans="1:130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4"/>
      <c r="T3597" s="30"/>
      <c r="U3597" s="9"/>
      <c r="V3597" s="9"/>
      <c r="W3597" s="28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</row>
    <row r="3598" spans="1:130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4"/>
      <c r="T3598" s="30"/>
      <c r="U3598" s="9"/>
      <c r="V3598" s="9"/>
      <c r="W3598" s="28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</row>
    <row r="3599" spans="1:130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4"/>
      <c r="T3599" s="30"/>
      <c r="U3599" s="9"/>
      <c r="V3599" s="9"/>
      <c r="W3599" s="28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</row>
    <row r="3600" spans="1:130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4"/>
      <c r="T3600" s="30"/>
      <c r="U3600" s="9"/>
      <c r="V3600" s="9"/>
      <c r="W3600" s="28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</row>
    <row r="3601" spans="1:130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4"/>
      <c r="T3601" s="30"/>
      <c r="U3601" s="9"/>
      <c r="V3601" s="9"/>
      <c r="W3601" s="28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</row>
    <row r="3602" spans="1:130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4"/>
      <c r="T3602" s="30"/>
      <c r="U3602" s="9"/>
      <c r="V3602" s="9"/>
      <c r="W3602" s="28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</row>
    <row r="3603" spans="1:130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4"/>
      <c r="T3603" s="30"/>
      <c r="U3603" s="9"/>
      <c r="V3603" s="9"/>
      <c r="W3603" s="28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</row>
    <row r="3604" spans="1:130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4"/>
      <c r="T3604" s="30"/>
      <c r="U3604" s="9"/>
      <c r="V3604" s="9"/>
      <c r="W3604" s="28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</row>
    <row r="3605" spans="1:130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4"/>
      <c r="T3605" s="30"/>
      <c r="U3605" s="9"/>
      <c r="V3605" s="9"/>
      <c r="W3605" s="28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</row>
    <row r="3606" spans="1:130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4"/>
      <c r="T3606" s="30"/>
      <c r="U3606" s="9"/>
      <c r="V3606" s="9"/>
      <c r="W3606" s="28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</row>
    <row r="3607" spans="1:130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4"/>
      <c r="T3607" s="30"/>
      <c r="U3607" s="9"/>
      <c r="V3607" s="9"/>
      <c r="W3607" s="28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</row>
    <row r="3608" spans="1:130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4"/>
      <c r="T3608" s="30"/>
      <c r="U3608" s="9"/>
      <c r="V3608" s="9"/>
      <c r="W3608" s="28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</row>
    <row r="3609" spans="1:130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4"/>
      <c r="T3609" s="30"/>
      <c r="U3609" s="9"/>
      <c r="V3609" s="9"/>
      <c r="W3609" s="28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</row>
    <row r="3610" spans="1:130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4"/>
      <c r="T3610" s="30"/>
      <c r="U3610" s="9"/>
      <c r="V3610" s="9"/>
      <c r="W3610" s="28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</row>
    <row r="3611" spans="1:130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4"/>
      <c r="T3611" s="30"/>
      <c r="U3611" s="9"/>
      <c r="V3611" s="9"/>
      <c r="W3611" s="28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</row>
    <row r="3612" spans="1:130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4"/>
      <c r="T3612" s="30"/>
      <c r="U3612" s="9"/>
      <c r="V3612" s="9"/>
      <c r="W3612" s="28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</row>
    <row r="3613" spans="1:130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4"/>
      <c r="T3613" s="30"/>
      <c r="U3613" s="9"/>
      <c r="V3613" s="9"/>
      <c r="W3613" s="28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</row>
    <row r="3614" spans="1:130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4"/>
      <c r="T3614" s="30"/>
      <c r="U3614" s="9"/>
      <c r="V3614" s="9"/>
      <c r="W3614" s="28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</row>
    <row r="3615" spans="1:130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4"/>
      <c r="T3615" s="30"/>
      <c r="U3615" s="9"/>
      <c r="V3615" s="9"/>
      <c r="W3615" s="28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</row>
    <row r="3616" spans="1:130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4"/>
      <c r="T3616" s="30"/>
      <c r="U3616" s="9"/>
      <c r="V3616" s="9"/>
      <c r="W3616" s="28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</row>
    <row r="3617" spans="1:130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4"/>
      <c r="T3617" s="30"/>
      <c r="U3617" s="9"/>
      <c r="V3617" s="9"/>
      <c r="W3617" s="28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</row>
    <row r="3618" spans="1:130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4"/>
      <c r="T3618" s="30"/>
      <c r="U3618" s="9"/>
      <c r="V3618" s="9"/>
      <c r="W3618" s="28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</row>
    <row r="3619" spans="1:130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4"/>
      <c r="T3619" s="30"/>
      <c r="U3619" s="9"/>
      <c r="V3619" s="9"/>
      <c r="W3619" s="28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</row>
    <row r="3620" spans="1:130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4"/>
      <c r="T3620" s="30"/>
      <c r="U3620" s="9"/>
      <c r="V3620" s="9"/>
      <c r="W3620" s="28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</row>
    <row r="3621" spans="1:130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4"/>
      <c r="T3621" s="30"/>
      <c r="U3621" s="9"/>
      <c r="V3621" s="9"/>
      <c r="W3621" s="28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</row>
    <row r="3622" spans="1:130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4"/>
      <c r="T3622" s="30"/>
      <c r="U3622" s="9"/>
      <c r="V3622" s="9"/>
      <c r="W3622" s="28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</row>
    <row r="3623" spans="1:130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4"/>
      <c r="T3623" s="30"/>
      <c r="U3623" s="9"/>
      <c r="V3623" s="9"/>
      <c r="W3623" s="28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</row>
    <row r="3624" spans="1:130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4"/>
      <c r="T3624" s="30"/>
      <c r="U3624" s="9"/>
      <c r="V3624" s="9"/>
      <c r="W3624" s="28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</row>
    <row r="3625" spans="1:130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4"/>
      <c r="T3625" s="30"/>
      <c r="U3625" s="9"/>
      <c r="V3625" s="9"/>
      <c r="W3625" s="28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</row>
    <row r="3626" spans="1:130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4"/>
      <c r="T3626" s="30"/>
      <c r="U3626" s="9"/>
      <c r="V3626" s="9"/>
      <c r="W3626" s="28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</row>
    <row r="3627" spans="1:130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4"/>
      <c r="T3627" s="30"/>
      <c r="U3627" s="9"/>
      <c r="V3627" s="9"/>
      <c r="W3627" s="28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</row>
    <row r="3628" spans="1:130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4"/>
      <c r="T3628" s="30"/>
      <c r="U3628" s="9"/>
      <c r="V3628" s="9"/>
      <c r="W3628" s="28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</row>
    <row r="3629" spans="1:130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4"/>
      <c r="T3629" s="30"/>
      <c r="U3629" s="9"/>
      <c r="V3629" s="9"/>
      <c r="W3629" s="28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</row>
    <row r="3630" spans="1:130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4"/>
      <c r="T3630" s="30"/>
      <c r="U3630" s="9"/>
      <c r="V3630" s="9"/>
      <c r="W3630" s="28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</row>
    <row r="3631" spans="1:130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4"/>
      <c r="T3631" s="30"/>
      <c r="U3631" s="9"/>
      <c r="V3631" s="9"/>
      <c r="W3631" s="28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</row>
    <row r="3632" spans="1:130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4"/>
      <c r="T3632" s="30"/>
      <c r="U3632" s="9"/>
      <c r="V3632" s="9"/>
      <c r="W3632" s="28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</row>
    <row r="3633" spans="1:130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4"/>
      <c r="T3633" s="30"/>
      <c r="U3633" s="9"/>
      <c r="V3633" s="9"/>
      <c r="W3633" s="28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</row>
    <row r="3634" spans="1:130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4"/>
      <c r="T3634" s="30"/>
      <c r="U3634" s="9"/>
      <c r="V3634" s="9"/>
      <c r="W3634" s="28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</row>
    <row r="3635" spans="1:130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4"/>
      <c r="T3635" s="30"/>
      <c r="U3635" s="9"/>
      <c r="V3635" s="9"/>
      <c r="W3635" s="28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</row>
    <row r="3636" spans="1:130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4"/>
      <c r="T3636" s="30"/>
      <c r="U3636" s="9"/>
      <c r="V3636" s="9"/>
      <c r="W3636" s="28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</row>
    <row r="3637" spans="1:130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4"/>
      <c r="T3637" s="30"/>
      <c r="U3637" s="9"/>
      <c r="V3637" s="9"/>
      <c r="W3637" s="28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</row>
    <row r="3638" spans="1:130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4"/>
      <c r="T3638" s="30"/>
      <c r="U3638" s="9"/>
      <c r="V3638" s="9"/>
      <c r="W3638" s="28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</row>
    <row r="3639" spans="1:130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4"/>
      <c r="T3639" s="30"/>
      <c r="U3639" s="9"/>
      <c r="V3639" s="9"/>
      <c r="W3639" s="28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</row>
    <row r="3640" spans="1:130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4"/>
      <c r="T3640" s="30"/>
      <c r="U3640" s="9"/>
      <c r="V3640" s="9"/>
      <c r="W3640" s="28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</row>
    <row r="3641" spans="1:130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4"/>
      <c r="T3641" s="30"/>
      <c r="U3641" s="9"/>
      <c r="V3641" s="9"/>
      <c r="W3641" s="28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</row>
    <row r="3642" spans="1:130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4"/>
      <c r="T3642" s="30"/>
      <c r="U3642" s="9"/>
      <c r="V3642" s="9"/>
      <c r="W3642" s="28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</row>
    <row r="3643" spans="1:130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4"/>
      <c r="T3643" s="30"/>
      <c r="U3643" s="9"/>
      <c r="V3643" s="9"/>
      <c r="W3643" s="28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</row>
    <row r="3644" spans="1:130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4"/>
      <c r="T3644" s="30"/>
      <c r="U3644" s="9"/>
      <c r="V3644" s="9"/>
      <c r="W3644" s="28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</row>
    <row r="3645" spans="1:130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4"/>
      <c r="T3645" s="30"/>
      <c r="U3645" s="9"/>
      <c r="V3645" s="9"/>
      <c r="W3645" s="28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</row>
    <row r="3646" spans="1:130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4"/>
      <c r="T3646" s="30"/>
      <c r="U3646" s="9"/>
      <c r="V3646" s="9"/>
      <c r="W3646" s="28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</row>
    <row r="3647" spans="1:130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4"/>
      <c r="T3647" s="30"/>
      <c r="U3647" s="9"/>
      <c r="V3647" s="9"/>
      <c r="W3647" s="28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</row>
    <row r="3648" spans="1:130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4"/>
      <c r="T3648" s="30"/>
      <c r="U3648" s="9"/>
      <c r="V3648" s="9"/>
      <c r="W3648" s="28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</row>
    <row r="3649" spans="1:130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4"/>
      <c r="T3649" s="30"/>
      <c r="U3649" s="9"/>
      <c r="V3649" s="9"/>
      <c r="W3649" s="28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</row>
    <row r="3650" spans="1:130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4"/>
      <c r="T3650" s="30"/>
      <c r="U3650" s="9"/>
      <c r="V3650" s="9"/>
      <c r="W3650" s="28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</row>
    <row r="3651" spans="1:130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4"/>
      <c r="T3651" s="30"/>
      <c r="U3651" s="9"/>
      <c r="V3651" s="9"/>
      <c r="W3651" s="28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</row>
    <row r="3652" spans="1:130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4"/>
      <c r="T3652" s="30"/>
      <c r="U3652" s="9"/>
      <c r="V3652" s="9"/>
      <c r="W3652" s="28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</row>
    <row r="3653" spans="1:130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4"/>
      <c r="T3653" s="30"/>
      <c r="U3653" s="9"/>
      <c r="V3653" s="9"/>
      <c r="W3653" s="28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</row>
    <row r="3654" spans="1:130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4"/>
      <c r="T3654" s="30"/>
      <c r="U3654" s="9"/>
      <c r="V3654" s="9"/>
      <c r="W3654" s="28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</row>
    <row r="3655" spans="1:130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4"/>
      <c r="T3655" s="30"/>
      <c r="U3655" s="9"/>
      <c r="V3655" s="9"/>
      <c r="W3655" s="28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</row>
    <row r="3656" spans="1:130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4"/>
      <c r="T3656" s="30"/>
      <c r="U3656" s="9"/>
      <c r="V3656" s="9"/>
      <c r="W3656" s="28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</row>
    <row r="3657" spans="1:130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4"/>
      <c r="T3657" s="30"/>
      <c r="U3657" s="9"/>
      <c r="V3657" s="9"/>
      <c r="W3657" s="28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</row>
    <row r="3658" spans="1:130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4"/>
      <c r="T3658" s="30"/>
      <c r="U3658" s="9"/>
      <c r="V3658" s="9"/>
      <c r="W3658" s="28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</row>
    <row r="3659" spans="1:130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4"/>
      <c r="T3659" s="30"/>
      <c r="U3659" s="9"/>
      <c r="V3659" s="9"/>
      <c r="W3659" s="28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</row>
    <row r="3660" spans="1:130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4"/>
      <c r="T3660" s="30"/>
      <c r="U3660" s="9"/>
      <c r="V3660" s="9"/>
      <c r="W3660" s="28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</row>
    <row r="3661" spans="1:130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4"/>
      <c r="T3661" s="30"/>
      <c r="U3661" s="9"/>
      <c r="V3661" s="9"/>
      <c r="W3661" s="28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</row>
    <row r="3662" spans="1:130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4"/>
      <c r="T3662" s="30"/>
      <c r="U3662" s="9"/>
      <c r="V3662" s="9"/>
      <c r="W3662" s="28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</row>
    <row r="3663" spans="1:130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4"/>
      <c r="T3663" s="30"/>
      <c r="U3663" s="9"/>
      <c r="V3663" s="9"/>
      <c r="W3663" s="28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</row>
    <row r="3664" spans="1:130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4"/>
      <c r="T3664" s="30"/>
      <c r="U3664" s="27"/>
      <c r="V3664" s="27"/>
      <c r="W3664" s="32"/>
      <c r="X3664" s="20"/>
      <c r="Y3664" s="23"/>
      <c r="Z3664" s="27"/>
      <c r="AA3664" s="20"/>
      <c r="AB3664" s="20"/>
      <c r="AC3664" s="20"/>
      <c r="AD3664" s="27"/>
      <c r="AE3664" s="21"/>
      <c r="AF3664" s="27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</row>
    <row r="3665" spans="1:130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4"/>
      <c r="T3665" s="30"/>
      <c r="U3665" s="9"/>
      <c r="V3665" s="9"/>
      <c r="W3665" s="28"/>
      <c r="X3665" s="3"/>
      <c r="Y3665" s="1"/>
      <c r="Z3665" s="9"/>
      <c r="AA3665" s="3"/>
      <c r="AB3665" s="3"/>
      <c r="AC3665" s="3"/>
      <c r="AD3665" s="9"/>
      <c r="AE3665" s="10"/>
      <c r="AF3665" s="9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</row>
    <row r="3666" spans="1:130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4"/>
      <c r="T3666" s="30"/>
      <c r="U3666" s="27"/>
      <c r="V3666" s="27"/>
      <c r="W3666" s="32"/>
      <c r="X3666" s="20"/>
      <c r="Y3666" s="23"/>
      <c r="Z3666" s="27"/>
      <c r="AA3666" s="20"/>
      <c r="AB3666" s="20"/>
      <c r="AC3666" s="20"/>
      <c r="AD3666" s="27"/>
      <c r="AE3666" s="21"/>
      <c r="AF3666" s="27"/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</row>
    <row r="3667" spans="1:130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4"/>
      <c r="T3667" s="30"/>
      <c r="U3667" s="9"/>
      <c r="V3667" s="9"/>
      <c r="W3667" s="28"/>
      <c r="X3667" s="3"/>
      <c r="Y3667" s="1"/>
      <c r="Z3667" s="9"/>
      <c r="AA3667" s="3"/>
      <c r="AB3667" s="3"/>
      <c r="AC3667" s="3"/>
      <c r="AD3667" s="9"/>
      <c r="AE3667" s="10"/>
      <c r="AF3667" s="9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</row>
    <row r="3668" spans="1:130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4"/>
      <c r="T3668" s="30"/>
      <c r="U3668" s="9"/>
      <c r="V3668" s="9"/>
      <c r="W3668" s="28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</row>
    <row r="3669" spans="1:130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4"/>
      <c r="T3669" s="30"/>
      <c r="U3669" s="9"/>
      <c r="V3669" s="9"/>
      <c r="W3669" s="28"/>
      <c r="X3669" s="3"/>
      <c r="Y3669" s="1"/>
      <c r="Z3669" s="9"/>
      <c r="AA3669" s="3"/>
      <c r="AB3669" s="3"/>
      <c r="AC3669" s="3"/>
      <c r="AD3669" s="9"/>
      <c r="AE3669" s="10"/>
      <c r="AF3669" s="9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</row>
    <row r="3670" spans="1:130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4"/>
      <c r="T3670" s="30"/>
      <c r="U3670" s="9"/>
      <c r="V3670" s="9"/>
      <c r="W3670" s="28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</row>
    <row r="3671" spans="1:130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4"/>
      <c r="T3671" s="30"/>
      <c r="U3671" s="9"/>
      <c r="V3671" s="9"/>
      <c r="W3671" s="28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</row>
    <row r="3672" spans="1:130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4"/>
      <c r="T3672" s="30"/>
      <c r="U3672" s="9"/>
      <c r="V3672" s="9"/>
      <c r="W3672" s="28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</row>
    <row r="3673" spans="1:130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4"/>
      <c r="T3673" s="30"/>
      <c r="U3673" s="9"/>
      <c r="V3673" s="9"/>
      <c r="W3673" s="28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</row>
    <row r="3674" spans="1:130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4"/>
      <c r="T3674" s="30"/>
      <c r="U3674" s="9"/>
      <c r="V3674" s="9"/>
      <c r="W3674" s="28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</row>
    <row r="3675" spans="1:130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4"/>
      <c r="T3675" s="30"/>
      <c r="U3675" s="9"/>
      <c r="V3675" s="9"/>
      <c r="W3675" s="28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</row>
    <row r="3676" spans="1:130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4"/>
      <c r="T3676" s="30"/>
      <c r="U3676" s="9"/>
      <c r="V3676" s="9"/>
      <c r="W3676" s="28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</row>
    <row r="3677" spans="1:130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4"/>
      <c r="T3677" s="30"/>
      <c r="U3677" s="9"/>
      <c r="V3677" s="9"/>
      <c r="W3677" s="28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</row>
    <row r="3678" spans="1:130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4"/>
      <c r="T3678" s="30"/>
      <c r="U3678" s="9"/>
      <c r="V3678" s="9"/>
      <c r="W3678" s="28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</row>
    <row r="3679" spans="1:130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4"/>
      <c r="T3679" s="30"/>
      <c r="U3679" s="9"/>
      <c r="V3679" s="9"/>
      <c r="W3679" s="28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</row>
    <row r="3680" spans="1:130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4"/>
      <c r="T3680" s="30"/>
      <c r="U3680" s="9"/>
      <c r="V3680" s="9"/>
      <c r="W3680" s="28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</row>
    <row r="3681" spans="1:130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4"/>
      <c r="T3681" s="30"/>
      <c r="U3681" s="9"/>
      <c r="V3681" s="9"/>
      <c r="W3681" s="28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</row>
    <row r="3682" spans="1:130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4"/>
      <c r="T3682" s="30"/>
      <c r="U3682" s="9"/>
      <c r="V3682" s="9"/>
      <c r="W3682" s="28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</row>
    <row r="3683" spans="1:130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4"/>
      <c r="T3683" s="30"/>
      <c r="U3683" s="9"/>
      <c r="V3683" s="9"/>
      <c r="W3683" s="28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</row>
    <row r="3684" spans="1:130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4"/>
      <c r="T3684" s="30"/>
      <c r="U3684" s="9"/>
      <c r="V3684" s="9"/>
      <c r="W3684" s="28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</row>
    <row r="3685" spans="1:130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4"/>
      <c r="T3685" s="30"/>
      <c r="U3685" s="9"/>
      <c r="V3685" s="9"/>
      <c r="W3685" s="28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</row>
    <row r="3686" spans="1:130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4"/>
      <c r="T3686" s="30"/>
      <c r="U3686" s="9"/>
      <c r="V3686" s="9"/>
      <c r="W3686" s="28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</row>
    <row r="3687" spans="1:130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4"/>
      <c r="T3687" s="30"/>
      <c r="U3687" s="9"/>
      <c r="V3687" s="9"/>
      <c r="W3687" s="28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</row>
    <row r="3688" spans="1:130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4"/>
      <c r="T3688" s="30"/>
      <c r="U3688" s="9"/>
      <c r="V3688" s="9"/>
      <c r="W3688" s="28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</row>
    <row r="3689" spans="1:130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4"/>
      <c r="T3689" s="30"/>
      <c r="U3689" s="9"/>
      <c r="V3689" s="9"/>
      <c r="W3689" s="28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</row>
    <row r="3690" spans="1:130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4"/>
      <c r="T3690" s="30"/>
      <c r="U3690" s="9"/>
      <c r="V3690" s="9"/>
      <c r="W3690" s="28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</row>
    <row r="3691" spans="1:130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4"/>
      <c r="T3691" s="30"/>
      <c r="U3691" s="9"/>
      <c r="V3691" s="9"/>
      <c r="W3691" s="28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</row>
    <row r="3692" spans="1:130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4"/>
      <c r="T3692" s="30"/>
      <c r="U3692" s="9"/>
      <c r="V3692" s="9"/>
      <c r="W3692" s="28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</row>
    <row r="3693" spans="1:130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4"/>
      <c r="T3693" s="30"/>
      <c r="U3693" s="9"/>
      <c r="V3693" s="9"/>
      <c r="W3693" s="28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</row>
    <row r="3694" spans="1:130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4"/>
      <c r="T3694" s="30"/>
      <c r="U3694" s="9"/>
      <c r="V3694" s="9"/>
      <c r="W3694" s="28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</row>
    <row r="3695" spans="1:130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4"/>
      <c r="T3695" s="30"/>
      <c r="U3695" s="9"/>
      <c r="V3695" s="9"/>
      <c r="W3695" s="28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</row>
    <row r="3696" spans="1:130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4"/>
      <c r="T3696" s="30"/>
      <c r="U3696" s="9"/>
      <c r="V3696" s="9"/>
      <c r="W3696" s="28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</row>
    <row r="3697" spans="1:130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4"/>
      <c r="T3697" s="30"/>
      <c r="U3697" s="9"/>
      <c r="V3697" s="9"/>
      <c r="W3697" s="28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</row>
    <row r="3698" spans="1:130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4"/>
      <c r="T3698" s="30"/>
      <c r="U3698" s="9"/>
      <c r="V3698" s="9"/>
      <c r="W3698" s="28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</row>
    <row r="3699" spans="1:130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4"/>
      <c r="T3699" s="30"/>
      <c r="U3699" s="9"/>
      <c r="V3699" s="9"/>
      <c r="W3699" s="28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</row>
    <row r="3700" spans="1:130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4"/>
      <c r="T3700" s="30"/>
      <c r="U3700" s="9"/>
      <c r="V3700" s="9"/>
      <c r="W3700" s="28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</row>
    <row r="3701" spans="1:130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4"/>
      <c r="T3701" s="30"/>
      <c r="U3701" s="9"/>
      <c r="V3701" s="9"/>
      <c r="W3701" s="28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</row>
    <row r="3702" spans="1:130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4"/>
      <c r="T3702" s="30"/>
      <c r="U3702" s="9"/>
      <c r="V3702" s="9"/>
      <c r="W3702" s="28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</row>
    <row r="3703" spans="1:130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4"/>
      <c r="T3703" s="30"/>
      <c r="U3703" s="9"/>
      <c r="V3703" s="9"/>
      <c r="W3703" s="28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</row>
    <row r="3704" spans="1:130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4"/>
      <c r="T3704" s="30"/>
      <c r="U3704" s="9"/>
      <c r="V3704" s="9"/>
      <c r="W3704" s="28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</row>
    <row r="3705" spans="1:130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4"/>
      <c r="T3705" s="30"/>
      <c r="U3705" s="9"/>
      <c r="V3705" s="9"/>
      <c r="W3705" s="28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</row>
    <row r="3706" spans="1:130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4"/>
      <c r="T3706" s="30"/>
      <c r="U3706" s="9"/>
      <c r="V3706" s="9"/>
      <c r="W3706" s="28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</row>
    <row r="3707" spans="1:130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4"/>
      <c r="T3707" s="30"/>
      <c r="U3707" s="9"/>
      <c r="V3707" s="9"/>
      <c r="W3707" s="28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</row>
    <row r="3708" spans="1:130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4"/>
      <c r="T3708" s="30"/>
      <c r="U3708" s="9"/>
      <c r="V3708" s="9"/>
      <c r="W3708" s="28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</row>
    <row r="3709" spans="1:130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4"/>
      <c r="T3709" s="30"/>
      <c r="U3709" s="9"/>
      <c r="V3709" s="9"/>
      <c r="W3709" s="28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</row>
    <row r="3710" spans="1:130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4"/>
      <c r="T3710" s="30"/>
      <c r="U3710" s="9"/>
      <c r="V3710" s="9"/>
      <c r="W3710" s="28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</row>
    <row r="3711" spans="1:130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4"/>
      <c r="T3711" s="30"/>
      <c r="U3711" s="9"/>
      <c r="V3711" s="9"/>
      <c r="W3711" s="28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</row>
    <row r="3712" spans="1:130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4"/>
      <c r="T3712" s="30"/>
      <c r="U3712" s="9"/>
      <c r="V3712" s="9"/>
      <c r="W3712" s="28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</row>
    <row r="3713" spans="1:130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4"/>
      <c r="T3713" s="30"/>
      <c r="U3713" s="9"/>
      <c r="V3713" s="9"/>
      <c r="W3713" s="28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</row>
    <row r="3714" spans="1:130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4"/>
      <c r="T3714" s="30"/>
      <c r="U3714" s="9"/>
      <c r="V3714" s="9"/>
      <c r="W3714" s="28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</row>
    <row r="3715" spans="1:130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4"/>
      <c r="T3715" s="30"/>
      <c r="U3715" s="9"/>
      <c r="V3715" s="9"/>
      <c r="W3715" s="28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</row>
    <row r="3716" spans="1:130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4"/>
      <c r="T3716" s="30"/>
      <c r="U3716" s="9"/>
      <c r="V3716" s="9"/>
      <c r="W3716" s="28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</row>
    <row r="3717" spans="1:130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4"/>
      <c r="T3717" s="30"/>
      <c r="U3717" s="9"/>
      <c r="V3717" s="9"/>
      <c r="W3717" s="28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</row>
    <row r="3718" spans="1:130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4"/>
      <c r="T3718" s="30"/>
      <c r="U3718" s="9"/>
      <c r="V3718" s="9"/>
      <c r="W3718" s="28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</row>
    <row r="3719" spans="1:130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4"/>
      <c r="T3719" s="30"/>
      <c r="U3719" s="9"/>
      <c r="V3719" s="9"/>
      <c r="W3719" s="28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</row>
    <row r="3720" spans="1:130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4"/>
      <c r="T3720" s="30"/>
      <c r="U3720" s="9"/>
      <c r="V3720" s="9"/>
      <c r="W3720" s="28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</row>
    <row r="3721" spans="1:130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4"/>
      <c r="T3721" s="30"/>
      <c r="U3721" s="9"/>
      <c r="V3721" s="9"/>
      <c r="W3721" s="28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</row>
    <row r="3722" spans="1:130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4"/>
      <c r="T3722" s="30"/>
      <c r="U3722" s="9"/>
      <c r="V3722" s="9"/>
      <c r="W3722" s="28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</row>
    <row r="3723" spans="1:130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4"/>
      <c r="T3723" s="30"/>
      <c r="U3723" s="9"/>
      <c r="V3723" s="9"/>
      <c r="W3723" s="28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</row>
    <row r="3724" spans="1:130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4"/>
      <c r="T3724" s="30"/>
      <c r="U3724" s="9"/>
      <c r="V3724" s="9"/>
      <c r="W3724" s="28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</row>
    <row r="3725" spans="1:130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4"/>
      <c r="T3725" s="30"/>
      <c r="U3725" s="9"/>
      <c r="V3725" s="9"/>
      <c r="W3725" s="28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</row>
    <row r="3726" spans="1:130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4"/>
      <c r="T3726" s="30"/>
      <c r="U3726" s="9"/>
      <c r="V3726" s="9"/>
      <c r="W3726" s="28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</row>
    <row r="3727" spans="1:130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4"/>
      <c r="T3727" s="30"/>
      <c r="U3727" s="9"/>
      <c r="V3727" s="9"/>
      <c r="W3727" s="28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</row>
    <row r="3728" spans="1:130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4"/>
      <c r="T3728" s="30"/>
      <c r="U3728" s="9"/>
      <c r="V3728" s="9"/>
      <c r="W3728" s="28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</row>
    <row r="3729" spans="1:130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4"/>
      <c r="T3729" s="30"/>
      <c r="U3729" s="9"/>
      <c r="V3729" s="9"/>
      <c r="W3729" s="28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</row>
    <row r="3730" spans="1:130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4"/>
      <c r="T3730" s="30"/>
      <c r="U3730" s="9"/>
      <c r="V3730" s="9"/>
      <c r="W3730" s="28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</row>
    <row r="3731" spans="1:130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4"/>
      <c r="T3731" s="30"/>
      <c r="U3731" s="9"/>
      <c r="V3731" s="9"/>
      <c r="W3731" s="28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</row>
    <row r="3732" spans="1:130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4"/>
      <c r="T3732" s="30"/>
      <c r="U3732" s="9"/>
      <c r="V3732" s="9"/>
      <c r="W3732" s="28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</row>
    <row r="3733" spans="1:130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4"/>
      <c r="T3733" s="30"/>
      <c r="U3733" s="9"/>
      <c r="V3733" s="9"/>
      <c r="W3733" s="28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</row>
    <row r="3734" spans="1:130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4"/>
      <c r="T3734" s="30"/>
      <c r="U3734" s="9"/>
      <c r="V3734" s="9"/>
      <c r="W3734" s="28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</row>
    <row r="3735" spans="1:130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4"/>
      <c r="T3735" s="30"/>
      <c r="U3735" s="9"/>
      <c r="V3735" s="9"/>
      <c r="W3735" s="28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</row>
    <row r="3736" spans="1:130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4"/>
      <c r="T3736" s="30"/>
      <c r="U3736" s="9"/>
      <c r="V3736" s="9"/>
      <c r="W3736" s="28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</row>
    <row r="3737" spans="1:130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4"/>
      <c r="T3737" s="30"/>
      <c r="U3737" s="9"/>
      <c r="V3737" s="9"/>
      <c r="W3737" s="28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</row>
    <row r="3738" spans="1:130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4"/>
      <c r="T3738" s="30"/>
      <c r="U3738" s="9"/>
      <c r="V3738" s="9"/>
      <c r="W3738" s="28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</row>
    <row r="3739" spans="1:130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4"/>
      <c r="T3739" s="30"/>
      <c r="U3739" s="9"/>
      <c r="V3739" s="9"/>
      <c r="W3739" s="28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</row>
    <row r="3740" spans="1:130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4"/>
      <c r="T3740" s="30"/>
      <c r="U3740" s="9"/>
      <c r="V3740" s="9"/>
      <c r="W3740" s="28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</row>
    <row r="3741" spans="1:130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4"/>
      <c r="T3741" s="30"/>
      <c r="U3741" s="9"/>
      <c r="V3741" s="9"/>
      <c r="W3741" s="28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</row>
    <row r="3742" spans="1:130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4"/>
      <c r="T3742" s="30"/>
      <c r="U3742" s="9"/>
      <c r="V3742" s="9"/>
      <c r="W3742" s="28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</row>
    <row r="3743" spans="1:130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4"/>
      <c r="T3743" s="30"/>
      <c r="U3743" s="9"/>
      <c r="V3743" s="9"/>
      <c r="W3743" s="28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</row>
    <row r="3744" spans="1:130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4"/>
      <c r="T3744" s="30"/>
      <c r="U3744" s="9"/>
      <c r="V3744" s="9"/>
      <c r="W3744" s="28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</row>
    <row r="3745" spans="1:130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4"/>
      <c r="T3745" s="30"/>
      <c r="U3745" s="9"/>
      <c r="V3745" s="9"/>
      <c r="W3745" s="28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</row>
    <row r="3746" spans="1:130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4"/>
      <c r="T3746" s="30"/>
      <c r="U3746" s="9"/>
      <c r="V3746" s="9"/>
      <c r="W3746" s="28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</row>
    <row r="3747" spans="1:130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4"/>
      <c r="T3747" s="30"/>
      <c r="U3747" s="9"/>
      <c r="V3747" s="9"/>
      <c r="W3747" s="28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</row>
    <row r="3748" spans="1:130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4"/>
      <c r="T3748" s="30"/>
      <c r="U3748" s="9"/>
      <c r="V3748" s="9"/>
      <c r="W3748" s="28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</row>
    <row r="3749" spans="1:130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4"/>
      <c r="T3749" s="30"/>
      <c r="U3749" s="9"/>
      <c r="V3749" s="9"/>
      <c r="W3749" s="28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</row>
    <row r="3750" spans="1:130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4"/>
      <c r="T3750" s="30"/>
      <c r="U3750" s="9"/>
      <c r="V3750" s="9"/>
      <c r="W3750" s="28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</row>
    <row r="3751" spans="1:130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4"/>
      <c r="T3751" s="30"/>
      <c r="U3751" s="9"/>
      <c r="V3751" s="9"/>
      <c r="W3751" s="28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</row>
    <row r="3752" spans="1:130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4"/>
      <c r="T3752" s="30"/>
      <c r="U3752" s="9"/>
      <c r="V3752" s="9"/>
      <c r="W3752" s="28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</row>
    <row r="3753" spans="1:130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4"/>
      <c r="T3753" s="30"/>
      <c r="U3753" s="9"/>
      <c r="V3753" s="9"/>
      <c r="W3753" s="28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</row>
    <row r="3754" spans="1:130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4"/>
      <c r="T3754" s="30"/>
      <c r="U3754" s="9"/>
      <c r="V3754" s="9"/>
      <c r="W3754" s="28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</row>
    <row r="3755" spans="1:130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4"/>
      <c r="T3755" s="30"/>
      <c r="U3755" s="9"/>
      <c r="V3755" s="9"/>
      <c r="W3755" s="28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</row>
    <row r="3756" spans="1:130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4"/>
      <c r="T3756" s="30"/>
      <c r="U3756" s="9"/>
      <c r="V3756" s="9"/>
      <c r="W3756" s="28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</row>
    <row r="3757" spans="1:130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4"/>
      <c r="T3757" s="30"/>
      <c r="U3757" s="9"/>
      <c r="V3757" s="9"/>
      <c r="W3757" s="28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</row>
    <row r="3758" spans="1:130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4"/>
      <c r="T3758" s="30"/>
      <c r="U3758" s="9"/>
      <c r="V3758" s="9"/>
      <c r="W3758" s="28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</row>
    <row r="3759" spans="1:130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4"/>
      <c r="T3759" s="30"/>
      <c r="U3759" s="9"/>
      <c r="V3759" s="9"/>
      <c r="W3759" s="28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</row>
    <row r="3760" spans="1:130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4"/>
      <c r="T3760" s="30"/>
      <c r="U3760" s="9"/>
      <c r="V3760" s="9"/>
      <c r="W3760" s="28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</row>
    <row r="3761" spans="1:130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4"/>
      <c r="T3761" s="30"/>
      <c r="U3761" s="9"/>
      <c r="V3761" s="9"/>
      <c r="W3761" s="28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</row>
    <row r="3762" spans="1:130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4"/>
      <c r="T3762" s="30"/>
      <c r="U3762" s="9"/>
      <c r="V3762" s="9"/>
      <c r="W3762" s="28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</row>
    <row r="3763" spans="1:130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4"/>
      <c r="T3763" s="30"/>
      <c r="U3763" s="9"/>
      <c r="V3763" s="9"/>
      <c r="W3763" s="28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</row>
    <row r="3764" spans="1:130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4"/>
      <c r="T3764" s="30"/>
      <c r="U3764" s="9"/>
      <c r="V3764" s="9"/>
      <c r="W3764" s="28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</row>
    <row r="3765" spans="1:130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4"/>
      <c r="T3765" s="30"/>
      <c r="U3765" s="9"/>
      <c r="V3765" s="9"/>
      <c r="W3765" s="28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</row>
    <row r="3766" spans="1:130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4"/>
      <c r="T3766" s="30"/>
      <c r="U3766" s="9"/>
      <c r="V3766" s="9"/>
      <c r="W3766" s="28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</row>
    <row r="3767" spans="1:130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4"/>
      <c r="T3767" s="30"/>
      <c r="U3767" s="9"/>
      <c r="V3767" s="9"/>
      <c r="W3767" s="28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</row>
    <row r="3768" spans="1:130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4"/>
      <c r="T3768" s="30"/>
      <c r="U3768" s="9"/>
      <c r="V3768" s="9"/>
      <c r="W3768" s="28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</row>
    <row r="3769" spans="1:130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4"/>
      <c r="T3769" s="30"/>
      <c r="U3769" s="9"/>
      <c r="V3769" s="9"/>
      <c r="W3769" s="28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</row>
    <row r="3770" spans="1:130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4"/>
      <c r="T3770" s="30"/>
      <c r="U3770" s="9"/>
      <c r="V3770" s="9"/>
      <c r="W3770" s="28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</row>
    <row r="3771" spans="1:130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4"/>
      <c r="T3771" s="30"/>
      <c r="U3771" s="9"/>
      <c r="V3771" s="9"/>
      <c r="W3771" s="28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</row>
    <row r="3772" spans="1:130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4"/>
      <c r="T3772" s="30"/>
      <c r="U3772" s="9"/>
      <c r="V3772" s="9"/>
      <c r="W3772" s="28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</row>
    <row r="3773" spans="1:130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4"/>
      <c r="T3773" s="30"/>
      <c r="U3773" s="9"/>
      <c r="V3773" s="9"/>
      <c r="W3773" s="28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</row>
    <row r="3774" spans="1:130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4"/>
      <c r="T3774" s="30"/>
      <c r="U3774" s="9"/>
      <c r="V3774" s="9"/>
      <c r="W3774" s="28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</row>
    <row r="3775" spans="1:130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4"/>
      <c r="T3775" s="30"/>
      <c r="U3775" s="9"/>
      <c r="V3775" s="9"/>
      <c r="W3775" s="28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</row>
    <row r="3776" spans="1:130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4"/>
      <c r="T3776" s="30"/>
      <c r="U3776" s="9"/>
      <c r="V3776" s="9"/>
      <c r="W3776" s="28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</row>
    <row r="3777" spans="1:130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4"/>
      <c r="T3777" s="30"/>
      <c r="U3777" s="9"/>
      <c r="V3777" s="9"/>
      <c r="W3777" s="28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</row>
    <row r="3778" spans="1:130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4"/>
      <c r="T3778" s="30"/>
      <c r="U3778" s="9"/>
      <c r="V3778" s="9"/>
      <c r="W3778" s="28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</row>
    <row r="3779" spans="1:130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4"/>
      <c r="T3779" s="30"/>
      <c r="U3779" s="9"/>
      <c r="V3779" s="9"/>
      <c r="W3779" s="28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</row>
    <row r="3780" spans="1:130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4"/>
      <c r="T3780" s="30"/>
      <c r="U3780" s="9"/>
      <c r="V3780" s="9"/>
      <c r="W3780" s="28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</row>
    <row r="3781" spans="1:130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4"/>
      <c r="T3781" s="30"/>
      <c r="U3781" s="9"/>
      <c r="V3781" s="9"/>
      <c r="W3781" s="28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</row>
    <row r="3782" spans="1:130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4"/>
      <c r="T3782" s="30"/>
      <c r="U3782" s="9"/>
      <c r="V3782" s="9"/>
      <c r="W3782" s="28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</row>
    <row r="3783" spans="1:130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4"/>
      <c r="T3783" s="30"/>
      <c r="U3783" s="9"/>
      <c r="V3783" s="9"/>
      <c r="W3783" s="28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</row>
    <row r="3784" spans="1:130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4"/>
      <c r="T3784" s="30"/>
      <c r="U3784" s="9"/>
      <c r="V3784" s="9"/>
      <c r="W3784" s="28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</row>
    <row r="3785" spans="1:130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4"/>
      <c r="T3785" s="30"/>
      <c r="U3785" s="9"/>
      <c r="V3785" s="9"/>
      <c r="W3785" s="28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</row>
    <row r="3786" spans="1:130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4"/>
      <c r="T3786" s="30"/>
      <c r="U3786" s="9"/>
      <c r="V3786" s="9"/>
      <c r="W3786" s="28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</row>
    <row r="3787" spans="1:130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4"/>
      <c r="T3787" s="30"/>
      <c r="U3787" s="9"/>
      <c r="V3787" s="9"/>
      <c r="W3787" s="28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</row>
    <row r="3788" spans="1:130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4"/>
      <c r="T3788" s="30"/>
      <c r="U3788" s="9"/>
      <c r="V3788" s="9"/>
      <c r="W3788" s="28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</row>
    <row r="3789" spans="1:130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4"/>
      <c r="T3789" s="30"/>
      <c r="U3789" s="9"/>
      <c r="V3789" s="9"/>
      <c r="W3789" s="28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</row>
    <row r="3790" spans="1:130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4"/>
      <c r="T3790" s="30"/>
      <c r="U3790" s="9"/>
      <c r="V3790" s="9"/>
      <c r="W3790" s="28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</row>
    <row r="3791" spans="1:130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4"/>
      <c r="T3791" s="30"/>
      <c r="U3791" s="9"/>
      <c r="V3791" s="9"/>
      <c r="W3791" s="28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</row>
    <row r="3792" spans="1:130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4"/>
      <c r="T3792" s="30"/>
      <c r="U3792" s="9"/>
      <c r="V3792" s="9"/>
      <c r="W3792" s="28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</row>
    <row r="3793" spans="1:130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4"/>
      <c r="T3793" s="30"/>
      <c r="U3793" s="9"/>
      <c r="V3793" s="9"/>
      <c r="W3793" s="28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</row>
    <row r="3794" spans="1:130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4"/>
      <c r="T3794" s="30"/>
      <c r="U3794" s="9"/>
      <c r="V3794" s="9"/>
      <c r="W3794" s="28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</row>
    <row r="3795" spans="1:130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4"/>
      <c r="T3795" s="30"/>
      <c r="U3795" s="9"/>
      <c r="V3795" s="9"/>
      <c r="W3795" s="28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</row>
    <row r="3796" spans="1:130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4"/>
      <c r="T3796" s="30"/>
      <c r="U3796" s="9"/>
      <c r="V3796" s="9"/>
      <c r="W3796" s="28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</row>
    <row r="3797" spans="1:130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4"/>
      <c r="T3797" s="30"/>
      <c r="U3797" s="9"/>
      <c r="V3797" s="9"/>
      <c r="W3797" s="28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</row>
    <row r="3798" spans="1:130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4"/>
      <c r="T3798" s="30"/>
      <c r="U3798" s="9"/>
      <c r="V3798" s="9"/>
      <c r="W3798" s="28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</row>
    <row r="3799" spans="1:130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4"/>
      <c r="T3799" s="30"/>
      <c r="U3799" s="9"/>
      <c r="V3799" s="9"/>
      <c r="W3799" s="28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</row>
    <row r="3800" spans="1:130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4"/>
      <c r="T3800" s="30"/>
      <c r="U3800" s="9"/>
      <c r="V3800" s="9"/>
      <c r="W3800" s="28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</row>
    <row r="3801" spans="1:130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4"/>
      <c r="T3801" s="30"/>
      <c r="U3801" s="9"/>
      <c r="V3801" s="9"/>
      <c r="W3801" s="28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</row>
    <row r="3802" spans="1:130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4"/>
      <c r="T3802" s="30"/>
      <c r="U3802" s="9"/>
      <c r="V3802" s="9"/>
      <c r="W3802" s="28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</row>
    <row r="3803" spans="1:130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4"/>
      <c r="T3803" s="30"/>
      <c r="U3803" s="9"/>
      <c r="V3803" s="9"/>
      <c r="W3803" s="28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</row>
    <row r="3804" spans="1:130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4"/>
      <c r="T3804" s="30"/>
      <c r="U3804" s="9"/>
      <c r="V3804" s="9"/>
      <c r="W3804" s="28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</row>
    <row r="3805" spans="1:130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4"/>
      <c r="T3805" s="30"/>
      <c r="U3805" s="9"/>
      <c r="V3805" s="9"/>
      <c r="W3805" s="28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</row>
    <row r="3806" spans="1:130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4"/>
      <c r="T3806" s="30"/>
      <c r="U3806" s="9"/>
      <c r="V3806" s="9"/>
      <c r="W3806" s="28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</row>
    <row r="3807" spans="1:130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4"/>
      <c r="T3807" s="30"/>
      <c r="U3807" s="9"/>
      <c r="V3807" s="9"/>
      <c r="W3807" s="28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</row>
    <row r="3808" spans="1:130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4"/>
      <c r="T3808" s="30"/>
      <c r="U3808" s="9"/>
      <c r="V3808" s="9"/>
      <c r="W3808" s="28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</row>
    <row r="3809" spans="1:130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4"/>
      <c r="T3809" s="30"/>
      <c r="U3809" s="9"/>
      <c r="V3809" s="9"/>
      <c r="W3809" s="28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</row>
    <row r="3810" spans="1:130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4"/>
      <c r="T3810" s="30"/>
      <c r="U3810" s="9"/>
      <c r="V3810" s="9"/>
      <c r="W3810" s="28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</row>
    <row r="3811" spans="1:130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4"/>
      <c r="T3811" s="30"/>
      <c r="U3811" s="9"/>
      <c r="V3811" s="9"/>
      <c r="W3811" s="28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</row>
    <row r="3812" spans="1:130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4"/>
      <c r="T3812" s="30"/>
      <c r="U3812" s="9"/>
      <c r="V3812" s="9"/>
      <c r="W3812" s="28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</row>
    <row r="3813" spans="1:130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4"/>
      <c r="T3813" s="30"/>
      <c r="U3813" s="9"/>
      <c r="V3813" s="9"/>
      <c r="W3813" s="28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</row>
    <row r="3814" spans="1:130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4"/>
      <c r="T3814" s="30"/>
      <c r="U3814" s="9"/>
      <c r="V3814" s="9"/>
      <c r="W3814" s="28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</row>
    <row r="3815" spans="1:130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4"/>
      <c r="T3815" s="30"/>
      <c r="U3815" s="9"/>
      <c r="V3815" s="9"/>
      <c r="W3815" s="28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</row>
    <row r="3816" spans="1:130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4"/>
      <c r="T3816" s="30"/>
      <c r="U3816" s="9"/>
      <c r="V3816" s="9"/>
      <c r="W3816" s="28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</row>
    <row r="3817" spans="1:130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4"/>
      <c r="T3817" s="30"/>
      <c r="U3817" s="9"/>
      <c r="V3817" s="9"/>
      <c r="W3817" s="28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</row>
    <row r="3818" spans="1:130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4"/>
      <c r="T3818" s="30"/>
      <c r="U3818" s="9"/>
      <c r="V3818" s="9"/>
      <c r="W3818" s="28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</row>
    <row r="3819" spans="1:130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4"/>
      <c r="T3819" s="30"/>
      <c r="U3819" s="9"/>
      <c r="V3819" s="9"/>
      <c r="W3819" s="28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</row>
    <row r="3820" spans="1:130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4"/>
      <c r="T3820" s="30"/>
      <c r="U3820" s="9"/>
      <c r="V3820" s="9"/>
      <c r="W3820" s="28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</row>
    <row r="3821" spans="1:130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4"/>
      <c r="T3821" s="30"/>
      <c r="U3821" s="9"/>
      <c r="V3821" s="9"/>
      <c r="W3821" s="28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</row>
    <row r="3822" spans="1:130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4"/>
      <c r="T3822" s="30"/>
      <c r="U3822" s="9"/>
      <c r="V3822" s="9"/>
      <c r="W3822" s="28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</row>
    <row r="3823" spans="1:130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4"/>
      <c r="T3823" s="30"/>
      <c r="U3823" s="9"/>
      <c r="V3823" s="9"/>
      <c r="W3823" s="28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</row>
    <row r="3824" spans="1:130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4"/>
      <c r="T3824" s="30"/>
      <c r="U3824" s="9"/>
      <c r="V3824" s="9"/>
      <c r="W3824" s="28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</row>
    <row r="3825" spans="1:130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4"/>
      <c r="T3825" s="30"/>
      <c r="U3825" s="9"/>
      <c r="V3825" s="9"/>
      <c r="W3825" s="28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</row>
    <row r="3826" spans="1:130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4"/>
      <c r="T3826" s="30"/>
      <c r="U3826" s="9"/>
      <c r="V3826" s="9"/>
      <c r="W3826" s="28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</row>
    <row r="3827" spans="1:130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4"/>
      <c r="T3827" s="30"/>
      <c r="U3827" s="9"/>
      <c r="V3827" s="9"/>
      <c r="W3827" s="28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</row>
    <row r="3828" spans="1:130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4"/>
      <c r="T3828" s="30"/>
      <c r="U3828" s="9"/>
      <c r="V3828" s="9"/>
      <c r="W3828" s="28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</row>
    <row r="3829" spans="1:130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4"/>
      <c r="T3829" s="30"/>
      <c r="U3829" s="9"/>
      <c r="V3829" s="9"/>
      <c r="W3829" s="28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</row>
    <row r="3830" spans="1:130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4"/>
      <c r="T3830" s="30"/>
      <c r="U3830" s="9"/>
      <c r="V3830" s="9"/>
      <c r="W3830" s="28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</row>
    <row r="3831" spans="1:130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4"/>
      <c r="T3831" s="30"/>
      <c r="U3831" s="9"/>
      <c r="V3831" s="9"/>
      <c r="W3831" s="28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</row>
    <row r="3832" spans="1:130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4"/>
      <c r="T3832" s="30"/>
      <c r="U3832" s="9"/>
      <c r="V3832" s="9"/>
      <c r="W3832" s="28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</row>
    <row r="3833" spans="1:130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4"/>
      <c r="T3833" s="30"/>
      <c r="U3833" s="9"/>
      <c r="V3833" s="9"/>
      <c r="W3833" s="28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</row>
    <row r="3834" spans="1:130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4"/>
      <c r="T3834" s="30"/>
      <c r="U3834" s="9"/>
      <c r="V3834" s="9"/>
      <c r="W3834" s="28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</row>
    <row r="3835" spans="1:130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4"/>
      <c r="T3835" s="30"/>
      <c r="U3835" s="9"/>
      <c r="V3835" s="9"/>
      <c r="W3835" s="28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</row>
    <row r="3836" spans="1:130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4"/>
      <c r="T3836" s="30"/>
      <c r="U3836" s="9"/>
      <c r="V3836" s="9"/>
      <c r="W3836" s="28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</row>
    <row r="3837" spans="1:130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4"/>
      <c r="T3837" s="30"/>
      <c r="U3837" s="9"/>
      <c r="V3837" s="9"/>
      <c r="W3837" s="28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</row>
    <row r="3838" spans="1:130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4"/>
      <c r="T3838" s="30"/>
      <c r="U3838" s="9"/>
      <c r="V3838" s="9"/>
      <c r="W3838" s="28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</row>
    <row r="3839" spans="1:130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4"/>
      <c r="T3839" s="30"/>
      <c r="U3839" s="9"/>
      <c r="V3839" s="9"/>
      <c r="W3839" s="28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</row>
    <row r="3840" spans="1:130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4"/>
      <c r="T3840" s="30"/>
      <c r="U3840" s="9"/>
      <c r="V3840" s="9"/>
      <c r="W3840" s="28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</row>
    <row r="3841" spans="1:130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4"/>
      <c r="T3841" s="30"/>
      <c r="U3841" s="9"/>
      <c r="V3841" s="9"/>
      <c r="W3841" s="28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</row>
    <row r="3842" spans="1:130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4"/>
      <c r="T3842" s="30"/>
      <c r="U3842" s="9"/>
      <c r="V3842" s="9"/>
      <c r="W3842" s="28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</row>
    <row r="3843" spans="1:130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4"/>
      <c r="T3843" s="30"/>
      <c r="U3843" s="9"/>
      <c r="V3843" s="9"/>
      <c r="W3843" s="28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</row>
    <row r="3844" spans="1:130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4"/>
      <c r="T3844" s="30"/>
      <c r="U3844" s="9"/>
      <c r="V3844" s="9"/>
      <c r="W3844" s="28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</row>
    <row r="3845" spans="1:130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4"/>
      <c r="T3845" s="30"/>
      <c r="U3845" s="9"/>
      <c r="V3845" s="9"/>
      <c r="W3845" s="28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</row>
    <row r="3846" spans="1:130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4"/>
      <c r="T3846" s="30"/>
      <c r="U3846" s="9"/>
      <c r="V3846" s="9"/>
      <c r="W3846" s="28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</row>
    <row r="3847" spans="1:130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4"/>
      <c r="T3847" s="30"/>
      <c r="U3847" s="9"/>
      <c r="V3847" s="9"/>
      <c r="W3847" s="28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</row>
    <row r="3848" spans="1:130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4"/>
      <c r="T3848" s="30"/>
      <c r="U3848" s="27"/>
      <c r="V3848" s="27"/>
      <c r="W3848" s="32"/>
      <c r="X3848" s="20"/>
      <c r="Y3848" s="23"/>
      <c r="Z3848" s="27"/>
      <c r="AA3848" s="20"/>
      <c r="AB3848" s="20"/>
      <c r="AC3848" s="20"/>
      <c r="AD3848" s="27"/>
      <c r="AE3848" s="21"/>
      <c r="AF3848" s="27"/>
      <c r="AG3848" s="23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</row>
    <row r="3849" spans="1:130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4"/>
      <c r="T3849" s="30"/>
      <c r="U3849" s="9"/>
      <c r="V3849" s="9"/>
      <c r="W3849" s="28"/>
      <c r="X3849" s="3"/>
      <c r="Y3849" s="1"/>
      <c r="Z3849" s="9"/>
      <c r="AA3849" s="3"/>
      <c r="AB3849" s="3"/>
      <c r="AC3849" s="3"/>
      <c r="AD3849" s="9"/>
      <c r="AE3849" s="10"/>
      <c r="AF3849" s="9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</row>
    <row r="3850" spans="1:130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4"/>
      <c r="T3850" s="30"/>
      <c r="U3850" s="9"/>
      <c r="V3850" s="9"/>
      <c r="W3850" s="28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</row>
    <row r="3851" spans="1:130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4"/>
      <c r="T3851" s="30"/>
      <c r="U3851" s="9"/>
      <c r="V3851" s="9"/>
      <c r="W3851" s="28"/>
      <c r="X3851" s="3"/>
      <c r="Y3851" s="1"/>
      <c r="Z3851" s="9"/>
      <c r="AA3851" s="3"/>
      <c r="AB3851" s="3"/>
      <c r="AC3851" s="3"/>
      <c r="AD3851" s="9"/>
      <c r="AE3851" s="10"/>
      <c r="AF3851" s="9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</row>
    <row r="3852" spans="1:130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4"/>
      <c r="T3852" s="30"/>
      <c r="U3852" s="9"/>
      <c r="V3852" s="9"/>
      <c r="W3852" s="28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</row>
    <row r="3853" spans="1:130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4"/>
      <c r="T3853" s="30"/>
      <c r="U3853" s="9"/>
      <c r="V3853" s="9"/>
      <c r="W3853" s="28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</row>
    <row r="3854" spans="1:130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4"/>
      <c r="T3854" s="30"/>
      <c r="U3854" s="9"/>
      <c r="V3854" s="9"/>
      <c r="W3854" s="28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</row>
    <row r="3855" spans="1:130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4"/>
      <c r="T3855" s="30"/>
      <c r="U3855" s="9"/>
      <c r="V3855" s="9"/>
      <c r="W3855" s="28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</row>
    <row r="3856" spans="1:130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4"/>
      <c r="T3856" s="30"/>
      <c r="U3856" s="9"/>
      <c r="V3856" s="9"/>
      <c r="W3856" s="28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</row>
    <row r="3857" spans="1:130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4"/>
      <c r="T3857" s="30"/>
      <c r="U3857" s="9"/>
      <c r="V3857" s="9"/>
      <c r="W3857" s="28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</row>
    <row r="3858" spans="1:130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4"/>
      <c r="T3858" s="30"/>
      <c r="U3858" s="9"/>
      <c r="V3858" s="9"/>
      <c r="W3858" s="28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</row>
    <row r="3859" spans="1:130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4"/>
      <c r="T3859" s="30"/>
      <c r="U3859" s="9"/>
      <c r="V3859" s="9"/>
      <c r="W3859" s="28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</row>
    <row r="3860" spans="1:130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4"/>
      <c r="T3860" s="30"/>
      <c r="U3860" s="9"/>
      <c r="V3860" s="9"/>
      <c r="W3860" s="28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</row>
    <row r="3861" spans="1:130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4"/>
      <c r="T3861" s="30"/>
      <c r="U3861" s="9"/>
      <c r="V3861" s="9"/>
      <c r="W3861" s="28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</row>
    <row r="3862" spans="1:130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4"/>
      <c r="T3862" s="30"/>
      <c r="U3862" s="9"/>
      <c r="V3862" s="9"/>
      <c r="W3862" s="28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</row>
    <row r="3863" spans="1:130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4"/>
      <c r="T3863" s="30"/>
      <c r="U3863" s="9"/>
      <c r="V3863" s="9"/>
      <c r="W3863" s="28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</row>
    <row r="3864" spans="1:130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4"/>
      <c r="T3864" s="30"/>
      <c r="U3864" s="9"/>
      <c r="V3864" s="9"/>
      <c r="W3864" s="28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</row>
    <row r="3865" spans="1:130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4"/>
      <c r="T3865" s="30"/>
      <c r="U3865" s="9"/>
      <c r="V3865" s="9"/>
      <c r="W3865" s="28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</row>
    <row r="3866" spans="1:130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4"/>
      <c r="T3866" s="30"/>
      <c r="U3866" s="9"/>
      <c r="V3866" s="9"/>
      <c r="W3866" s="28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</row>
    <row r="3867" spans="1:130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4"/>
      <c r="T3867" s="30"/>
      <c r="U3867" s="9"/>
      <c r="V3867" s="9"/>
      <c r="W3867" s="28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</row>
    <row r="3868" spans="1:130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4"/>
      <c r="T3868" s="30"/>
      <c r="U3868" s="9"/>
      <c r="V3868" s="9"/>
      <c r="W3868" s="28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</row>
    <row r="3869" spans="1:130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4"/>
      <c r="T3869" s="30"/>
      <c r="U3869" s="9"/>
      <c r="V3869" s="9"/>
      <c r="W3869" s="28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</row>
    <row r="3870" spans="1:130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4"/>
      <c r="T3870" s="30"/>
      <c r="U3870" s="9"/>
      <c r="V3870" s="9"/>
      <c r="W3870" s="28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</row>
    <row r="3871" spans="1:130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4"/>
      <c r="T3871" s="30"/>
      <c r="U3871" s="9"/>
      <c r="V3871" s="9"/>
      <c r="W3871" s="28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</row>
    <row r="3872" spans="1:130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4"/>
      <c r="T3872" s="30"/>
      <c r="U3872" s="9"/>
      <c r="V3872" s="9"/>
      <c r="W3872" s="28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</row>
    <row r="3873" spans="1:130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4"/>
      <c r="T3873" s="30"/>
      <c r="U3873" s="9"/>
      <c r="V3873" s="9"/>
      <c r="W3873" s="28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</row>
    <row r="3874" spans="1:130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4"/>
      <c r="T3874" s="30"/>
      <c r="U3874" s="9"/>
      <c r="V3874" s="9"/>
      <c r="W3874" s="28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</row>
    <row r="3875" spans="1:130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4"/>
      <c r="T3875" s="30"/>
      <c r="U3875" s="9"/>
      <c r="V3875" s="9"/>
      <c r="W3875" s="28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</row>
    <row r="3876" spans="1:130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4"/>
      <c r="T3876" s="30"/>
      <c r="U3876" s="9"/>
      <c r="V3876" s="9"/>
      <c r="W3876" s="28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</row>
    <row r="3877" spans="1:130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4"/>
      <c r="T3877" s="30"/>
      <c r="U3877" s="9"/>
      <c r="V3877" s="9"/>
      <c r="W3877" s="28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</row>
    <row r="3878" spans="1:130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4"/>
      <c r="T3878" s="30"/>
      <c r="U3878" s="9"/>
      <c r="V3878" s="9"/>
      <c r="W3878" s="28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</row>
    <row r="3879" spans="1:130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4"/>
      <c r="T3879" s="30"/>
      <c r="U3879" s="9"/>
      <c r="V3879" s="9"/>
      <c r="W3879" s="28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</row>
    <row r="3880" spans="1:130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4"/>
      <c r="T3880" s="30"/>
      <c r="U3880" s="9"/>
      <c r="V3880" s="9"/>
      <c r="W3880" s="28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</row>
    <row r="3881" spans="1:130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4"/>
      <c r="T3881" s="30"/>
      <c r="U3881" s="9"/>
      <c r="V3881" s="9"/>
      <c r="W3881" s="28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</row>
    <row r="3882" spans="1:130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4"/>
      <c r="T3882" s="30"/>
      <c r="U3882" s="9"/>
      <c r="V3882" s="9"/>
      <c r="W3882" s="28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</row>
    <row r="3883" spans="1:130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4"/>
      <c r="T3883" s="30"/>
      <c r="U3883" s="9"/>
      <c r="V3883" s="9"/>
      <c r="W3883" s="28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</row>
    <row r="3884" spans="1:130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4"/>
      <c r="T3884" s="30"/>
      <c r="U3884" s="9"/>
      <c r="V3884" s="9"/>
      <c r="W3884" s="28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</row>
    <row r="3885" spans="1:130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4"/>
      <c r="T3885" s="30"/>
      <c r="U3885" s="9"/>
      <c r="V3885" s="9"/>
      <c r="W3885" s="28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</row>
    <row r="3886" spans="1:130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4"/>
      <c r="T3886" s="30"/>
      <c r="U3886" s="9"/>
      <c r="V3886" s="9"/>
      <c r="W3886" s="28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</row>
    <row r="3887" spans="1:130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4"/>
      <c r="T3887" s="30"/>
      <c r="U3887" s="9"/>
      <c r="V3887" s="9"/>
      <c r="W3887" s="28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</row>
    <row r="3888" spans="1:130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4"/>
      <c r="T3888" s="30"/>
      <c r="U3888" s="9"/>
      <c r="V3888" s="9"/>
      <c r="W3888" s="28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</row>
    <row r="3889" spans="1:130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4"/>
      <c r="T3889" s="30"/>
      <c r="U3889" s="9"/>
      <c r="V3889" s="9"/>
      <c r="W3889" s="28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</row>
    <row r="3890" spans="1:130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4"/>
      <c r="T3890" s="30"/>
      <c r="U3890" s="9"/>
      <c r="V3890" s="9"/>
      <c r="W3890" s="28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</row>
    <row r="3891" spans="1:130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4"/>
      <c r="T3891" s="30"/>
      <c r="U3891" s="9"/>
      <c r="V3891" s="9"/>
      <c r="W3891" s="28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</row>
    <row r="3892" spans="1:130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4"/>
      <c r="T3892" s="30"/>
      <c r="U3892" s="9"/>
      <c r="V3892" s="9"/>
      <c r="W3892" s="28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</row>
    <row r="3893" spans="1:130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4"/>
      <c r="T3893" s="30"/>
      <c r="U3893" s="9"/>
      <c r="V3893" s="9"/>
      <c r="W3893" s="28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</row>
    <row r="3894" spans="1:130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4"/>
      <c r="T3894" s="30"/>
      <c r="U3894" s="9"/>
      <c r="V3894" s="9"/>
      <c r="W3894" s="28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</row>
    <row r="3895" spans="1:130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4"/>
      <c r="T3895" s="30"/>
      <c r="U3895" s="9"/>
      <c r="V3895" s="9"/>
      <c r="W3895" s="28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</row>
    <row r="3896" spans="1:130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4"/>
      <c r="T3896" s="30"/>
      <c r="U3896" s="9"/>
      <c r="V3896" s="9"/>
      <c r="W3896" s="28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</row>
    <row r="3897" spans="1:130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4"/>
      <c r="T3897" s="30"/>
      <c r="U3897" s="9"/>
      <c r="V3897" s="9"/>
      <c r="W3897" s="28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</row>
    <row r="3898" spans="1:130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4"/>
      <c r="T3898" s="30"/>
      <c r="U3898" s="9"/>
      <c r="V3898" s="9"/>
      <c r="W3898" s="28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</row>
    <row r="3899" spans="1:130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4"/>
      <c r="T3899" s="30"/>
      <c r="U3899" s="9"/>
      <c r="V3899" s="9"/>
      <c r="W3899" s="28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</row>
    <row r="3900" spans="1:130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4"/>
      <c r="T3900" s="30"/>
      <c r="U3900" s="9"/>
      <c r="V3900" s="9"/>
      <c r="W3900" s="28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</row>
    <row r="3901" spans="1:130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4"/>
      <c r="T3901" s="30"/>
      <c r="U3901" s="9"/>
      <c r="V3901" s="9"/>
      <c r="W3901" s="28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</row>
    <row r="3902" spans="1:130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4"/>
      <c r="T3902" s="30"/>
      <c r="U3902" s="9"/>
      <c r="V3902" s="9"/>
      <c r="W3902" s="28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</row>
    <row r="3903" spans="1:130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4"/>
      <c r="T3903" s="30"/>
      <c r="U3903" s="9"/>
      <c r="V3903" s="9"/>
      <c r="W3903" s="28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</row>
    <row r="3904" spans="1:130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4"/>
      <c r="T3904" s="30"/>
      <c r="U3904" s="9"/>
      <c r="V3904" s="9"/>
      <c r="W3904" s="28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</row>
    <row r="3905" spans="1:130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4"/>
      <c r="T3905" s="30"/>
      <c r="U3905" s="9"/>
      <c r="V3905" s="9"/>
      <c r="W3905" s="28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</row>
    <row r="3906" spans="1:130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4"/>
      <c r="T3906" s="30"/>
      <c r="U3906" s="9"/>
      <c r="V3906" s="9"/>
      <c r="W3906" s="28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</row>
    <row r="3907" spans="1:130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4"/>
      <c r="T3907" s="30"/>
      <c r="U3907" s="9"/>
      <c r="V3907" s="9"/>
      <c r="W3907" s="28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</row>
    <row r="3908" spans="1:130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4"/>
      <c r="T3908" s="30"/>
      <c r="U3908" s="9"/>
      <c r="V3908" s="9"/>
      <c r="W3908" s="28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</row>
    <row r="3909" spans="1:130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4"/>
      <c r="T3909" s="30"/>
      <c r="U3909" s="9"/>
      <c r="V3909" s="9"/>
      <c r="W3909" s="28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</row>
    <row r="3910" spans="1:130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4"/>
      <c r="T3910" s="30"/>
      <c r="U3910" s="9"/>
      <c r="V3910" s="9"/>
      <c r="W3910" s="28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</row>
    <row r="3911" spans="1:130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4"/>
      <c r="T3911" s="30"/>
      <c r="U3911" s="9"/>
      <c r="V3911" s="9"/>
      <c r="W3911" s="28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</row>
    <row r="3912" spans="1:130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4"/>
      <c r="T3912" s="30"/>
      <c r="U3912" s="9"/>
      <c r="V3912" s="9"/>
      <c r="W3912" s="28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</row>
    <row r="3913" spans="1:130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4"/>
      <c r="T3913" s="30"/>
      <c r="U3913" s="9"/>
      <c r="V3913" s="9"/>
      <c r="W3913" s="28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</row>
    <row r="3914" spans="1:130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4"/>
      <c r="T3914" s="30"/>
      <c r="U3914" s="9"/>
      <c r="V3914" s="9"/>
      <c r="W3914" s="28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</row>
    <row r="3915" spans="1:130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4"/>
      <c r="T3915" s="30"/>
      <c r="U3915" s="9"/>
      <c r="V3915" s="9"/>
      <c r="W3915" s="28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</row>
    <row r="3916" spans="1:130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4"/>
      <c r="T3916" s="30"/>
      <c r="U3916" s="9"/>
      <c r="V3916" s="9"/>
      <c r="W3916" s="28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</row>
    <row r="3917" spans="1:130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4"/>
      <c r="T3917" s="30"/>
      <c r="U3917" s="9"/>
      <c r="V3917" s="9"/>
      <c r="W3917" s="28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</row>
    <row r="3918" spans="1:130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4"/>
      <c r="T3918" s="30"/>
      <c r="U3918" s="9"/>
      <c r="V3918" s="9"/>
      <c r="W3918" s="28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</row>
    <row r="3919" spans="1:130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4"/>
      <c r="T3919" s="30"/>
      <c r="U3919" s="9"/>
      <c r="V3919" s="9"/>
      <c r="W3919" s="28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</row>
    <row r="3920" spans="1:130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4"/>
      <c r="T3920" s="30"/>
      <c r="U3920" s="9"/>
      <c r="V3920" s="9"/>
      <c r="W3920" s="28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</row>
    <row r="3921" spans="1:130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4"/>
      <c r="T3921" s="30"/>
      <c r="U3921" s="9"/>
      <c r="V3921" s="9"/>
      <c r="W3921" s="28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</row>
    <row r="3922" spans="1:130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4"/>
      <c r="T3922" s="30"/>
      <c r="U3922" s="9"/>
      <c r="V3922" s="9"/>
      <c r="W3922" s="28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</row>
    <row r="3923" spans="1:130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4"/>
      <c r="T3923" s="30"/>
      <c r="U3923" s="9"/>
      <c r="V3923" s="9"/>
      <c r="W3923" s="28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</row>
    <row r="3924" spans="1:130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4"/>
      <c r="T3924" s="30"/>
      <c r="U3924" s="9"/>
      <c r="V3924" s="9"/>
      <c r="W3924" s="28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</row>
    <row r="3925" spans="1:130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4"/>
      <c r="T3925" s="30"/>
      <c r="U3925" s="9"/>
      <c r="V3925" s="9"/>
      <c r="W3925" s="28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</row>
    <row r="3926" spans="1:130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4"/>
      <c r="T3926" s="30"/>
      <c r="U3926" s="9"/>
      <c r="V3926" s="9"/>
      <c r="W3926" s="28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</row>
    <row r="3927" spans="1:130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4"/>
      <c r="T3927" s="30"/>
      <c r="U3927" s="9"/>
      <c r="V3927" s="9"/>
      <c r="W3927" s="28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</row>
    <row r="3928" spans="1:130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4"/>
      <c r="T3928" s="30"/>
      <c r="U3928" s="9"/>
      <c r="V3928" s="9"/>
      <c r="W3928" s="28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</row>
    <row r="3929" spans="1:130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4"/>
      <c r="T3929" s="30"/>
      <c r="U3929" s="9"/>
      <c r="V3929" s="9"/>
      <c r="W3929" s="28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</row>
    <row r="3930" spans="1:130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4"/>
      <c r="T3930" s="30"/>
      <c r="U3930" s="9"/>
      <c r="V3930" s="9"/>
      <c r="W3930" s="28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</row>
    <row r="3931" spans="1:130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4"/>
      <c r="T3931" s="30"/>
      <c r="U3931" s="9"/>
      <c r="V3931" s="9"/>
      <c r="W3931" s="28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</row>
    <row r="3932" spans="1:130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4"/>
      <c r="T3932" s="30"/>
      <c r="U3932" s="9"/>
      <c r="V3932" s="9"/>
      <c r="W3932" s="28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</row>
    <row r="3933" spans="1:130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4"/>
      <c r="T3933" s="30"/>
      <c r="U3933" s="9"/>
      <c r="V3933" s="9"/>
      <c r="W3933" s="28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</row>
    <row r="3934" spans="1:130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4"/>
      <c r="T3934" s="30"/>
      <c r="U3934" s="9"/>
      <c r="V3934" s="9"/>
      <c r="W3934" s="28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</row>
    <row r="3935" spans="1:130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4"/>
      <c r="T3935" s="30"/>
      <c r="U3935" s="9"/>
      <c r="V3935" s="9"/>
      <c r="W3935" s="28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</row>
    <row r="3936" spans="1:130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4"/>
      <c r="T3936" s="30"/>
      <c r="U3936" s="9"/>
      <c r="V3936" s="9"/>
      <c r="W3936" s="28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</row>
    <row r="3937" spans="1:130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4"/>
      <c r="T3937" s="30"/>
      <c r="U3937" s="9"/>
      <c r="V3937" s="9"/>
      <c r="W3937" s="28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</row>
    <row r="3938" spans="1:130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4"/>
      <c r="T3938" s="30"/>
      <c r="U3938" s="9"/>
      <c r="V3938" s="9"/>
      <c r="W3938" s="28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</row>
    <row r="3939" spans="1:130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4"/>
      <c r="T3939" s="30"/>
      <c r="U3939" s="9"/>
      <c r="V3939" s="9"/>
      <c r="W3939" s="28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</row>
    <row r="3940" spans="1:130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4"/>
      <c r="T3940" s="30"/>
      <c r="U3940" s="9"/>
      <c r="V3940" s="9"/>
      <c r="W3940" s="28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</row>
    <row r="3941" spans="1:130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4"/>
      <c r="T3941" s="30"/>
      <c r="U3941" s="9"/>
      <c r="V3941" s="9"/>
      <c r="W3941" s="28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</row>
    <row r="3942" spans="1:130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4"/>
      <c r="T3942" s="30"/>
      <c r="U3942" s="9"/>
      <c r="V3942" s="9"/>
      <c r="W3942" s="28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</row>
    <row r="3943" spans="1:130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4"/>
      <c r="T3943" s="30"/>
      <c r="U3943" s="9"/>
      <c r="V3943" s="9"/>
      <c r="W3943" s="28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</row>
    <row r="3944" spans="1:130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4"/>
      <c r="T3944" s="30"/>
      <c r="U3944" s="9"/>
      <c r="V3944" s="9"/>
      <c r="W3944" s="28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</row>
    <row r="3945" spans="1:130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4"/>
      <c r="T3945" s="30"/>
      <c r="U3945" s="9"/>
      <c r="V3945" s="9"/>
      <c r="W3945" s="28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</row>
    <row r="3946" spans="1:130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4"/>
      <c r="T3946" s="30"/>
      <c r="U3946" s="9"/>
      <c r="V3946" s="9"/>
      <c r="W3946" s="28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</row>
    <row r="3947" spans="1:130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4"/>
      <c r="T3947" s="30"/>
      <c r="U3947" s="9"/>
      <c r="V3947" s="9"/>
      <c r="W3947" s="28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</row>
    <row r="3948" spans="1:130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4"/>
      <c r="T3948" s="30"/>
      <c r="U3948" s="9"/>
      <c r="V3948" s="9"/>
      <c r="W3948" s="28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</row>
    <row r="3949" spans="1:130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4"/>
      <c r="T3949" s="30"/>
      <c r="U3949" s="9"/>
      <c r="V3949" s="9"/>
      <c r="W3949" s="28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</row>
    <row r="3950" spans="1:130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4"/>
      <c r="T3950" s="30"/>
      <c r="U3950" s="9"/>
      <c r="V3950" s="9"/>
      <c r="W3950" s="28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</row>
    <row r="3951" spans="1:130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4"/>
      <c r="T3951" s="30"/>
      <c r="U3951" s="9"/>
      <c r="V3951" s="9"/>
      <c r="W3951" s="28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</row>
    <row r="3952" spans="1:130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4"/>
      <c r="T3952" s="30"/>
      <c r="U3952" s="9"/>
      <c r="V3952" s="9"/>
      <c r="W3952" s="28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</row>
    <row r="3953" spans="1:130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4"/>
      <c r="T3953" s="30"/>
      <c r="U3953" s="9"/>
      <c r="V3953" s="9"/>
      <c r="W3953" s="28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</row>
    <row r="3954" spans="1:130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4"/>
      <c r="T3954" s="30"/>
      <c r="U3954" s="9"/>
      <c r="V3954" s="9"/>
      <c r="W3954" s="28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</row>
    <row r="3955" spans="1:130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4"/>
      <c r="T3955" s="30"/>
      <c r="U3955" s="9"/>
      <c r="V3955" s="9"/>
      <c r="W3955" s="28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</row>
    <row r="3956" spans="1:130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4"/>
      <c r="T3956" s="30"/>
      <c r="U3956" s="9"/>
      <c r="V3956" s="9"/>
      <c r="W3956" s="28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</row>
    <row r="3957" spans="1:130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4"/>
      <c r="T3957" s="30"/>
      <c r="U3957" s="9"/>
      <c r="V3957" s="9"/>
      <c r="W3957" s="28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</row>
    <row r="3958" spans="1:130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4"/>
      <c r="T3958" s="30"/>
      <c r="U3958" s="9"/>
      <c r="V3958" s="9"/>
      <c r="W3958" s="28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</row>
    <row r="3959" spans="1:130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4"/>
      <c r="T3959" s="30"/>
      <c r="U3959" s="9"/>
      <c r="V3959" s="9"/>
      <c r="W3959" s="28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</row>
    <row r="3960" spans="1:130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4"/>
      <c r="T3960" s="30"/>
      <c r="U3960" s="9"/>
      <c r="V3960" s="9"/>
      <c r="W3960" s="28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</row>
    <row r="3961" spans="1:130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4"/>
      <c r="T3961" s="30"/>
      <c r="U3961" s="9"/>
      <c r="V3961" s="9"/>
      <c r="W3961" s="28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</row>
    <row r="3962" spans="1:130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4"/>
      <c r="T3962" s="30"/>
      <c r="U3962" s="9"/>
      <c r="V3962" s="9"/>
      <c r="W3962" s="28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</row>
    <row r="3963" spans="1:130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4"/>
      <c r="T3963" s="30"/>
      <c r="U3963" s="9"/>
      <c r="V3963" s="9"/>
      <c r="W3963" s="28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</row>
    <row r="3964" spans="1:130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4"/>
      <c r="T3964" s="30"/>
      <c r="U3964" s="9"/>
      <c r="V3964" s="9"/>
      <c r="W3964" s="28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</row>
    <row r="3965" spans="1:130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4"/>
      <c r="T3965" s="30"/>
      <c r="U3965" s="9"/>
      <c r="V3965" s="9"/>
      <c r="W3965" s="28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</row>
    <row r="3966" spans="1:130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4"/>
      <c r="T3966" s="30"/>
      <c r="U3966" s="9"/>
      <c r="V3966" s="9"/>
      <c r="W3966" s="28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</row>
    <row r="3967" spans="1:130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4"/>
      <c r="T3967" s="30"/>
      <c r="U3967" s="9"/>
      <c r="V3967" s="9"/>
      <c r="W3967" s="28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</row>
    <row r="3968" spans="1:130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4"/>
      <c r="T3968" s="30"/>
      <c r="U3968" s="9"/>
      <c r="V3968" s="9"/>
      <c r="W3968" s="28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</row>
    <row r="3969" spans="1:130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4"/>
      <c r="T3969" s="30"/>
      <c r="U3969" s="9"/>
      <c r="V3969" s="9"/>
      <c r="W3969" s="28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</row>
    <row r="3970" spans="1:130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4"/>
      <c r="T3970" s="30"/>
      <c r="U3970" s="9"/>
      <c r="V3970" s="9"/>
      <c r="W3970" s="28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</row>
    <row r="3971" spans="1:130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4"/>
      <c r="T3971" s="30"/>
      <c r="U3971" s="9"/>
      <c r="V3971" s="9"/>
      <c r="W3971" s="28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</row>
    <row r="3972" spans="1:130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4"/>
      <c r="T3972" s="30"/>
      <c r="U3972" s="9"/>
      <c r="V3972" s="9"/>
      <c r="W3972" s="28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</row>
    <row r="3973" spans="1:130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4"/>
      <c r="T3973" s="30"/>
      <c r="U3973" s="9"/>
      <c r="V3973" s="9"/>
      <c r="W3973" s="28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</row>
    <row r="3974" spans="1:130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4"/>
      <c r="T3974" s="30"/>
      <c r="U3974" s="9"/>
      <c r="V3974" s="9"/>
      <c r="W3974" s="28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</row>
    <row r="3975" spans="1:130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4"/>
      <c r="T3975" s="30"/>
      <c r="U3975" s="9"/>
      <c r="V3975" s="9"/>
      <c r="W3975" s="28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</row>
    <row r="3976" spans="1:130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4"/>
      <c r="T3976" s="30"/>
      <c r="U3976" s="9"/>
      <c r="V3976" s="9"/>
      <c r="W3976" s="28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</row>
    <row r="3977" spans="1:130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4"/>
      <c r="T3977" s="30"/>
      <c r="U3977" s="9"/>
      <c r="V3977" s="9"/>
      <c r="W3977" s="28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</row>
    <row r="3978" spans="1:130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4"/>
      <c r="T3978" s="30"/>
      <c r="U3978" s="9"/>
      <c r="V3978" s="9"/>
      <c r="W3978" s="28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</row>
    <row r="3979" spans="1:130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4"/>
      <c r="T3979" s="30"/>
      <c r="U3979" s="9"/>
      <c r="V3979" s="9"/>
      <c r="W3979" s="28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</row>
    <row r="3980" spans="1:130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4"/>
      <c r="T3980" s="30"/>
      <c r="U3980" s="9"/>
      <c r="V3980" s="9"/>
      <c r="W3980" s="28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</row>
    <row r="3981" spans="1:130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4"/>
      <c r="T3981" s="30"/>
      <c r="U3981" s="9"/>
      <c r="V3981" s="9"/>
      <c r="W3981" s="28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</row>
    <row r="3982" spans="1:130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4"/>
      <c r="T3982" s="30"/>
      <c r="U3982" s="9"/>
      <c r="V3982" s="9"/>
      <c r="W3982" s="28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</row>
    <row r="3983" spans="1:130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4"/>
      <c r="T3983" s="30"/>
      <c r="U3983" s="9"/>
      <c r="V3983" s="9"/>
      <c r="W3983" s="28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</row>
    <row r="3984" spans="1:130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4"/>
      <c r="T3984" s="30"/>
      <c r="U3984" s="9"/>
      <c r="V3984" s="9"/>
      <c r="W3984" s="28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</row>
    <row r="3985" spans="1:130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4"/>
      <c r="T3985" s="30"/>
      <c r="U3985" s="9"/>
      <c r="V3985" s="9"/>
      <c r="W3985" s="28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</row>
    <row r="3986" spans="1:130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4"/>
      <c r="T3986" s="30"/>
      <c r="U3986" s="9"/>
      <c r="V3986" s="9"/>
      <c r="W3986" s="28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</row>
    <row r="3987" spans="1:130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4"/>
      <c r="T3987" s="30"/>
      <c r="U3987" s="9"/>
      <c r="V3987" s="9"/>
      <c r="W3987" s="28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</row>
    <row r="3988" spans="1:130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4"/>
      <c r="T3988" s="30"/>
      <c r="U3988" s="9"/>
      <c r="V3988" s="9"/>
      <c r="W3988" s="28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</row>
    <row r="3989" spans="1:130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4"/>
      <c r="T3989" s="30"/>
      <c r="U3989" s="9"/>
      <c r="V3989" s="9"/>
      <c r="W3989" s="28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</row>
    <row r="3990" spans="1:130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4"/>
      <c r="T3990" s="30"/>
      <c r="U3990" s="9"/>
      <c r="V3990" s="9"/>
      <c r="W3990" s="28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</row>
    <row r="3991" spans="1:130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4"/>
      <c r="T3991" s="30"/>
      <c r="U3991" s="9"/>
      <c r="V3991" s="9"/>
      <c r="W3991" s="28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</row>
    <row r="3992" spans="1:130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4"/>
      <c r="T3992" s="30"/>
      <c r="U3992" s="9"/>
      <c r="V3992" s="9"/>
      <c r="W3992" s="28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</row>
    <row r="3993" spans="1:130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4"/>
      <c r="T3993" s="30"/>
      <c r="U3993" s="9"/>
      <c r="V3993" s="9"/>
      <c r="W3993" s="28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</row>
    <row r="3994" spans="1:130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4"/>
      <c r="T3994" s="30"/>
      <c r="U3994" s="9"/>
      <c r="V3994" s="9"/>
      <c r="W3994" s="28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</row>
    <row r="3995" spans="1:130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4"/>
      <c r="T3995" s="30"/>
      <c r="U3995" s="9"/>
      <c r="V3995" s="9"/>
      <c r="W3995" s="28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</row>
    <row r="3996" spans="1:130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4"/>
      <c r="T3996" s="30"/>
      <c r="U3996" s="9"/>
      <c r="V3996" s="9"/>
      <c r="W3996" s="28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</row>
    <row r="3997" spans="1:130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4"/>
      <c r="T3997" s="30"/>
      <c r="U3997" s="9"/>
      <c r="V3997" s="9"/>
      <c r="W3997" s="28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</row>
    <row r="3998" spans="1:130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4"/>
      <c r="T3998" s="30"/>
      <c r="U3998" s="9"/>
      <c r="V3998" s="9"/>
      <c r="W3998" s="28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</row>
    <row r="3999" spans="1:130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4"/>
      <c r="T3999" s="30"/>
      <c r="U3999" s="9"/>
      <c r="V3999" s="9"/>
      <c r="W3999" s="28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</row>
    <row r="4000" spans="1:130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4"/>
      <c r="T4000" s="30"/>
      <c r="U4000" s="9"/>
      <c r="V4000" s="9"/>
      <c r="W4000" s="28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</row>
    <row r="4001" spans="1:130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4"/>
      <c r="T4001" s="30"/>
      <c r="U4001" s="9"/>
      <c r="V4001" s="9"/>
      <c r="W4001" s="28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</row>
    <row r="4002" spans="1:130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4"/>
      <c r="T4002" s="30"/>
      <c r="U4002" s="9"/>
      <c r="V4002" s="9"/>
      <c r="W4002" s="28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</row>
    <row r="4003" spans="1:130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4"/>
      <c r="T4003" s="30"/>
      <c r="U4003" s="9"/>
      <c r="V4003" s="9"/>
      <c r="W4003" s="28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</row>
    <row r="4004" spans="1:130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4"/>
      <c r="T4004" s="30"/>
      <c r="U4004" s="9"/>
      <c r="V4004" s="9"/>
      <c r="W4004" s="28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</row>
    <row r="4005" spans="1:130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4"/>
      <c r="T4005" s="30"/>
      <c r="U4005" s="9"/>
      <c r="V4005" s="9"/>
      <c r="W4005" s="28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</row>
    <row r="4006" spans="1:130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4"/>
      <c r="T4006" s="30"/>
      <c r="U4006" s="9"/>
      <c r="V4006" s="9"/>
      <c r="W4006" s="28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</row>
    <row r="4007" spans="1:130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4"/>
      <c r="T4007" s="30"/>
      <c r="U4007" s="9"/>
      <c r="V4007" s="9"/>
      <c r="W4007" s="28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</row>
    <row r="4008" spans="1:130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4"/>
      <c r="T4008" s="30"/>
      <c r="U4008" s="9"/>
      <c r="V4008" s="9"/>
      <c r="W4008" s="28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</row>
    <row r="4009" spans="1:130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4"/>
      <c r="T4009" s="30"/>
      <c r="U4009" s="9"/>
      <c r="V4009" s="9"/>
      <c r="W4009" s="28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</row>
    <row r="4010" spans="1:130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4"/>
      <c r="T4010" s="30"/>
      <c r="U4010" s="9"/>
      <c r="V4010" s="9"/>
      <c r="W4010" s="28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</row>
    <row r="4011" spans="1:130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4"/>
      <c r="T4011" s="30"/>
      <c r="U4011" s="9"/>
      <c r="V4011" s="9"/>
      <c r="W4011" s="28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</row>
    <row r="4012" spans="1:130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4"/>
      <c r="T4012" s="30"/>
      <c r="U4012" s="9"/>
      <c r="V4012" s="9"/>
      <c r="W4012" s="28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</row>
    <row r="4013" spans="1:130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4"/>
      <c r="T4013" s="30"/>
      <c r="U4013" s="9"/>
      <c r="V4013" s="9"/>
      <c r="W4013" s="28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</row>
    <row r="4014" spans="1:130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4"/>
      <c r="T4014" s="30"/>
      <c r="U4014" s="9"/>
      <c r="V4014" s="9"/>
      <c r="W4014" s="28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</row>
    <row r="4015" spans="1:130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4"/>
      <c r="T4015" s="30"/>
      <c r="U4015" s="9"/>
      <c r="V4015" s="9"/>
      <c r="W4015" s="28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</row>
    <row r="4016" spans="1:130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4"/>
      <c r="T4016" s="30"/>
      <c r="U4016" s="9"/>
      <c r="V4016" s="9"/>
      <c r="W4016" s="28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</row>
    <row r="4017" spans="1:130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4"/>
      <c r="T4017" s="30"/>
      <c r="U4017" s="9"/>
      <c r="V4017" s="9"/>
      <c r="W4017" s="28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</row>
    <row r="4018" spans="1:130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4"/>
      <c r="T4018" s="30"/>
      <c r="U4018" s="9"/>
      <c r="V4018" s="9"/>
      <c r="W4018" s="28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</row>
    <row r="4019" spans="1:130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4"/>
      <c r="T4019" s="30"/>
      <c r="U4019" s="9"/>
      <c r="V4019" s="9"/>
      <c r="W4019" s="28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</row>
    <row r="4020" spans="1:130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4"/>
      <c r="T4020" s="30"/>
      <c r="U4020" s="9"/>
      <c r="V4020" s="9"/>
      <c r="W4020" s="28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</row>
    <row r="4021" spans="1:130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4"/>
      <c r="T4021" s="30"/>
      <c r="U4021" s="9"/>
      <c r="V4021" s="9"/>
      <c r="W4021" s="28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</row>
    <row r="4022" spans="1:130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4"/>
      <c r="T4022" s="30"/>
      <c r="U4022" s="9"/>
      <c r="V4022" s="9"/>
      <c r="W4022" s="28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</row>
    <row r="4023" spans="1:130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4"/>
      <c r="T4023" s="30"/>
      <c r="U4023" s="9"/>
      <c r="V4023" s="9"/>
      <c r="W4023" s="28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</row>
    <row r="4024" spans="1:130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4"/>
      <c r="T4024" s="30"/>
      <c r="U4024" s="9"/>
      <c r="V4024" s="9"/>
      <c r="W4024" s="28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</row>
    <row r="4025" spans="1:130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4"/>
      <c r="T4025" s="30"/>
      <c r="U4025" s="9"/>
      <c r="V4025" s="9"/>
      <c r="W4025" s="28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</row>
    <row r="4026" spans="1:130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4"/>
      <c r="T4026" s="30"/>
      <c r="U4026" s="9"/>
      <c r="V4026" s="9"/>
      <c r="W4026" s="28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</row>
    <row r="4027" spans="1:130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4"/>
      <c r="T4027" s="30"/>
      <c r="U4027" s="9"/>
      <c r="V4027" s="9"/>
      <c r="W4027" s="28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</row>
    <row r="4028" spans="1:130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4"/>
      <c r="T4028" s="30"/>
      <c r="U4028" s="9"/>
      <c r="V4028" s="9"/>
      <c r="W4028" s="28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</row>
    <row r="4029" spans="1:130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4"/>
      <c r="T4029" s="30"/>
      <c r="U4029" s="27"/>
      <c r="V4029" s="27"/>
      <c r="W4029" s="32"/>
      <c r="X4029" s="20"/>
      <c r="Y4029" s="23"/>
      <c r="Z4029" s="27"/>
      <c r="AA4029" s="20"/>
      <c r="AB4029" s="20"/>
      <c r="AC4029" s="20"/>
      <c r="AD4029" s="27"/>
      <c r="AE4029" s="21"/>
      <c r="AF4029" s="27"/>
      <c r="AG4029" s="23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</row>
    <row r="4030" spans="1:130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4"/>
      <c r="T4030" s="30"/>
      <c r="U4030" s="9"/>
      <c r="V4030" s="9"/>
      <c r="W4030" s="28"/>
      <c r="X4030" s="3"/>
      <c r="Y4030" s="1"/>
      <c r="Z4030" s="9"/>
      <c r="AA4030" s="3"/>
      <c r="AB4030" s="3"/>
      <c r="AC4030" s="3"/>
      <c r="AD4030" s="9"/>
      <c r="AE4030" s="10"/>
      <c r="AF4030" s="9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</row>
    <row r="4031" spans="1:130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4"/>
      <c r="T4031" s="30"/>
      <c r="U4031" s="9"/>
      <c r="V4031" s="9"/>
      <c r="W4031" s="28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</row>
    <row r="4032" spans="1:130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4"/>
      <c r="T4032" s="30"/>
      <c r="U4032" s="9"/>
      <c r="V4032" s="9"/>
      <c r="W4032" s="28"/>
      <c r="X4032" s="3"/>
      <c r="Y4032" s="1"/>
      <c r="Z4032" s="9"/>
      <c r="AA4032" s="3"/>
      <c r="AB4032" s="3"/>
      <c r="AC4032" s="3"/>
      <c r="AD4032" s="9"/>
      <c r="AE4032" s="10"/>
      <c r="AF4032" s="9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</row>
    <row r="4033" spans="1:130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4"/>
      <c r="T4033" s="30"/>
      <c r="U4033" s="9"/>
      <c r="V4033" s="9"/>
      <c r="W4033" s="28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</row>
    <row r="4034" spans="1:130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4"/>
      <c r="T4034" s="30"/>
      <c r="U4034" s="9"/>
      <c r="V4034" s="9"/>
      <c r="W4034" s="28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</row>
    <row r="4035" spans="1:130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4"/>
      <c r="T4035" s="30"/>
      <c r="U4035" s="9"/>
      <c r="V4035" s="9"/>
      <c r="W4035" s="28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</row>
    <row r="4036" spans="1:130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4"/>
      <c r="T4036" s="30"/>
      <c r="U4036" s="9"/>
      <c r="V4036" s="9"/>
      <c r="W4036" s="28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</row>
    <row r="4037" spans="1:130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4"/>
      <c r="T4037" s="30"/>
      <c r="U4037" s="9"/>
      <c r="V4037" s="9"/>
      <c r="W4037" s="28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</row>
    <row r="4038" spans="1:130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4"/>
      <c r="T4038" s="30"/>
      <c r="U4038" s="9"/>
      <c r="V4038" s="9"/>
      <c r="W4038" s="28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</row>
    <row r="4039" spans="1:130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4"/>
      <c r="T4039" s="30"/>
      <c r="U4039" s="9"/>
      <c r="V4039" s="9"/>
      <c r="W4039" s="28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</row>
    <row r="4040" spans="1:130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4"/>
      <c r="T4040" s="30"/>
      <c r="U4040" s="9"/>
      <c r="V4040" s="9"/>
      <c r="W4040" s="28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</row>
    <row r="4041" spans="1:130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4"/>
      <c r="T4041" s="30"/>
      <c r="U4041" s="9"/>
      <c r="V4041" s="9"/>
      <c r="W4041" s="28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</row>
    <row r="4042" spans="1:130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4"/>
      <c r="T4042" s="30"/>
      <c r="U4042" s="9"/>
      <c r="V4042" s="9"/>
      <c r="W4042" s="28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</row>
    <row r="4043" spans="1:130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4"/>
      <c r="T4043" s="30"/>
      <c r="U4043" s="9"/>
      <c r="V4043" s="9"/>
      <c r="W4043" s="28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</row>
    <row r="4044" spans="1:130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4"/>
      <c r="T4044" s="30"/>
      <c r="U4044" s="9"/>
      <c r="V4044" s="9"/>
      <c r="W4044" s="28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</row>
    <row r="4045" spans="1:130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4"/>
      <c r="T4045" s="30"/>
      <c r="U4045" s="9"/>
      <c r="V4045" s="9"/>
      <c r="W4045" s="28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</row>
    <row r="4046" spans="1:130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4"/>
      <c r="T4046" s="30"/>
      <c r="U4046" s="9"/>
      <c r="V4046" s="9"/>
      <c r="W4046" s="28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</row>
    <row r="4047" spans="1:130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4"/>
      <c r="T4047" s="30"/>
      <c r="U4047" s="9"/>
      <c r="V4047" s="9"/>
      <c r="W4047" s="28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</row>
    <row r="4048" spans="1:130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4"/>
      <c r="T4048" s="30"/>
      <c r="U4048" s="9"/>
      <c r="V4048" s="9"/>
      <c r="W4048" s="28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</row>
    <row r="4049" spans="1:130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4"/>
      <c r="T4049" s="30"/>
      <c r="U4049" s="9"/>
      <c r="V4049" s="9"/>
      <c r="W4049" s="28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</row>
    <row r="4050" spans="1:130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4"/>
      <c r="T4050" s="30"/>
      <c r="U4050" s="9"/>
      <c r="V4050" s="9"/>
      <c r="W4050" s="28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</row>
    <row r="4051" spans="1:130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4"/>
      <c r="T4051" s="30"/>
      <c r="U4051" s="9"/>
      <c r="V4051" s="9"/>
      <c r="W4051" s="28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</row>
    <row r="4052" spans="1:130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4"/>
      <c r="T4052" s="30"/>
      <c r="U4052" s="9"/>
      <c r="V4052" s="9"/>
      <c r="W4052" s="28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</row>
    <row r="4053" spans="1:130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4"/>
      <c r="T4053" s="30"/>
      <c r="U4053" s="9"/>
      <c r="V4053" s="9"/>
      <c r="W4053" s="28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</row>
    <row r="4054" spans="1:130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4"/>
      <c r="T4054" s="30"/>
      <c r="U4054" s="9"/>
      <c r="V4054" s="9"/>
      <c r="W4054" s="28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</row>
    <row r="4055" spans="1:130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4"/>
      <c r="T4055" s="30"/>
      <c r="U4055" s="9"/>
      <c r="V4055" s="9"/>
      <c r="W4055" s="28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</row>
    <row r="4056" spans="1:130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4"/>
      <c r="T4056" s="30"/>
      <c r="U4056" s="9"/>
      <c r="V4056" s="9"/>
      <c r="W4056" s="28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</row>
    <row r="4057" spans="1:130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4"/>
      <c r="T4057" s="30"/>
      <c r="U4057" s="9"/>
      <c r="V4057" s="9"/>
      <c r="W4057" s="28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</row>
    <row r="4058" spans="1:130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4"/>
      <c r="T4058" s="30"/>
      <c r="U4058" s="9"/>
      <c r="V4058" s="9"/>
      <c r="W4058" s="28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</row>
    <row r="4059" spans="1:130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4"/>
      <c r="T4059" s="30"/>
      <c r="U4059" s="9"/>
      <c r="V4059" s="9"/>
      <c r="W4059" s="28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</row>
    <row r="4060" spans="1:130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4"/>
      <c r="T4060" s="30"/>
      <c r="U4060" s="9"/>
      <c r="V4060" s="9"/>
      <c r="W4060" s="28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</row>
    <row r="4061" spans="1:130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4"/>
      <c r="T4061" s="30"/>
      <c r="U4061" s="9"/>
      <c r="V4061" s="9"/>
      <c r="W4061" s="28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</row>
    <row r="4062" spans="1:130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4"/>
      <c r="T4062" s="30"/>
      <c r="U4062" s="9"/>
      <c r="V4062" s="9"/>
      <c r="W4062" s="28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</row>
    <row r="4063" spans="1:130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4"/>
      <c r="T4063" s="30"/>
      <c r="U4063" s="9"/>
      <c r="V4063" s="9"/>
      <c r="W4063" s="28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</row>
    <row r="4064" spans="1:130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4"/>
      <c r="T4064" s="30"/>
      <c r="U4064" s="9"/>
      <c r="V4064" s="9"/>
      <c r="W4064" s="28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</row>
    <row r="4065" spans="1:130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4"/>
      <c r="T4065" s="30"/>
      <c r="U4065" s="9"/>
      <c r="V4065" s="9"/>
      <c r="W4065" s="28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</row>
    <row r="4066" spans="1:130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4"/>
      <c r="T4066" s="30"/>
      <c r="U4066" s="9"/>
      <c r="V4066" s="9"/>
      <c r="W4066" s="28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</row>
    <row r="4067" spans="1:130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4"/>
      <c r="T4067" s="30"/>
      <c r="U4067" s="9"/>
      <c r="V4067" s="9"/>
      <c r="W4067" s="28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</row>
    <row r="4068" spans="1:130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4"/>
      <c r="T4068" s="30"/>
      <c r="U4068" s="9"/>
      <c r="V4068" s="9"/>
      <c r="W4068" s="28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</row>
    <row r="4069" spans="1:130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4"/>
      <c r="T4069" s="30"/>
      <c r="U4069" s="9"/>
      <c r="V4069" s="9"/>
      <c r="W4069" s="28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</row>
    <row r="4070" spans="1:130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4"/>
      <c r="T4070" s="30"/>
      <c r="U4070" s="9"/>
      <c r="V4070" s="9"/>
      <c r="W4070" s="28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</row>
    <row r="4071" spans="1:130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4"/>
      <c r="T4071" s="30"/>
      <c r="U4071" s="9"/>
      <c r="V4071" s="9"/>
      <c r="W4071" s="28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</row>
    <row r="4072" spans="1:130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4"/>
      <c r="T4072" s="30"/>
      <c r="U4072" s="9"/>
      <c r="V4072" s="9"/>
      <c r="W4072" s="28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</row>
    <row r="4073" spans="1:130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4"/>
      <c r="T4073" s="30"/>
      <c r="U4073" s="9"/>
      <c r="V4073" s="9"/>
      <c r="W4073" s="28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</row>
    <row r="4074" spans="1:130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4"/>
      <c r="T4074" s="30"/>
      <c r="U4074" s="9"/>
      <c r="V4074" s="9"/>
      <c r="W4074" s="28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</row>
    <row r="4075" spans="1:130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4"/>
      <c r="T4075" s="30"/>
      <c r="U4075" s="9"/>
      <c r="V4075" s="9"/>
      <c r="W4075" s="28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</row>
    <row r="4076" spans="1:130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4"/>
      <c r="T4076" s="30"/>
      <c r="U4076" s="9"/>
      <c r="V4076" s="9"/>
      <c r="W4076" s="28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</row>
    <row r="4077" spans="1:130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4"/>
      <c r="T4077" s="30"/>
      <c r="U4077" s="9"/>
      <c r="V4077" s="9"/>
      <c r="W4077" s="28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</row>
    <row r="4078" spans="1:130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4"/>
      <c r="T4078" s="30"/>
      <c r="U4078" s="9"/>
      <c r="V4078" s="9"/>
      <c r="W4078" s="28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</row>
    <row r="4079" spans="1:130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4"/>
      <c r="T4079" s="30"/>
      <c r="U4079" s="9"/>
      <c r="V4079" s="9"/>
      <c r="W4079" s="28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</row>
    <row r="4080" spans="1:130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4"/>
      <c r="T4080" s="30"/>
      <c r="U4080" s="9"/>
      <c r="V4080" s="9"/>
      <c r="W4080" s="28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</row>
    <row r="4081" spans="1:130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4"/>
      <c r="T4081" s="30"/>
      <c r="U4081" s="9"/>
      <c r="V4081" s="9"/>
      <c r="W4081" s="28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</row>
    <row r="4082" spans="1:130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4"/>
      <c r="T4082" s="30"/>
      <c r="U4082" s="9"/>
      <c r="V4082" s="9"/>
      <c r="W4082" s="28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</row>
    <row r="4083" spans="1:130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4"/>
      <c r="T4083" s="30"/>
      <c r="U4083" s="9"/>
      <c r="V4083" s="9"/>
      <c r="W4083" s="28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</row>
    <row r="4084" spans="1:130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4"/>
      <c r="T4084" s="30"/>
      <c r="U4084" s="9"/>
      <c r="V4084" s="9"/>
      <c r="W4084" s="28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</row>
    <row r="4085" spans="1:130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4"/>
      <c r="T4085" s="30"/>
      <c r="U4085" s="9"/>
      <c r="V4085" s="9"/>
      <c r="W4085" s="28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</row>
    <row r="4086" spans="1:130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4"/>
      <c r="T4086" s="30"/>
      <c r="U4086" s="9"/>
      <c r="V4086" s="9"/>
      <c r="W4086" s="28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</row>
    <row r="4087" spans="1:130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4"/>
      <c r="T4087" s="30"/>
      <c r="U4087" s="9"/>
      <c r="V4087" s="9"/>
      <c r="W4087" s="28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</row>
    <row r="4088" spans="1:130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4"/>
      <c r="T4088" s="30"/>
      <c r="U4088" s="9"/>
      <c r="V4088" s="9"/>
      <c r="W4088" s="28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</row>
    <row r="4089" spans="1:130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4"/>
      <c r="T4089" s="30"/>
      <c r="U4089" s="9"/>
      <c r="V4089" s="9"/>
      <c r="W4089" s="28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</row>
    <row r="4090" spans="1:130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4"/>
      <c r="T4090" s="30"/>
      <c r="U4090" s="9"/>
      <c r="V4090" s="9"/>
      <c r="W4090" s="28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</row>
    <row r="4091" spans="1:130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4"/>
      <c r="T4091" s="30"/>
      <c r="U4091" s="9"/>
      <c r="V4091" s="9"/>
      <c r="W4091" s="28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</row>
    <row r="4092" spans="1:130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4"/>
      <c r="T4092" s="30"/>
      <c r="U4092" s="9"/>
      <c r="V4092" s="9"/>
      <c r="W4092" s="28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</row>
    <row r="4093" spans="1:130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4"/>
      <c r="T4093" s="30"/>
      <c r="U4093" s="9"/>
      <c r="V4093" s="9"/>
      <c r="W4093" s="28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</row>
    <row r="4094" spans="1:130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4"/>
      <c r="T4094" s="30"/>
      <c r="U4094" s="9"/>
      <c r="V4094" s="9"/>
      <c r="W4094" s="28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</row>
    <row r="4095" spans="1:130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4"/>
      <c r="T4095" s="30"/>
      <c r="U4095" s="9"/>
      <c r="V4095" s="9"/>
      <c r="W4095" s="28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</row>
    <row r="4096" spans="1:130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4"/>
      <c r="T4096" s="30"/>
      <c r="U4096" s="9"/>
      <c r="V4096" s="9"/>
      <c r="W4096" s="28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</row>
    <row r="4097" spans="1:130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4"/>
      <c r="T4097" s="30"/>
      <c r="U4097" s="9"/>
      <c r="V4097" s="9"/>
      <c r="W4097" s="28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</row>
    <row r="4098" spans="1:130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4"/>
      <c r="T4098" s="30"/>
      <c r="U4098" s="9"/>
      <c r="V4098" s="9"/>
      <c r="W4098" s="28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</row>
    <row r="4099" spans="1:130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4"/>
      <c r="T4099" s="30"/>
      <c r="U4099" s="9"/>
      <c r="V4099" s="9"/>
      <c r="W4099" s="28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</row>
    <row r="4100" spans="1:130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4"/>
      <c r="T4100" s="30"/>
      <c r="U4100" s="9"/>
      <c r="V4100" s="9"/>
      <c r="W4100" s="28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</row>
    <row r="4101" spans="1:130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4"/>
      <c r="T4101" s="30"/>
      <c r="U4101" s="9"/>
      <c r="V4101" s="9"/>
      <c r="W4101" s="28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</row>
    <row r="4102" spans="1:130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4"/>
      <c r="T4102" s="30"/>
      <c r="U4102" s="9"/>
      <c r="V4102" s="9"/>
      <c r="W4102" s="28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</row>
    <row r="4103" spans="1:130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4"/>
      <c r="T4103" s="30"/>
      <c r="U4103" s="9"/>
      <c r="V4103" s="9"/>
      <c r="W4103" s="28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</row>
    <row r="4104" spans="1:130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4"/>
      <c r="T4104" s="30"/>
      <c r="U4104" s="9"/>
      <c r="V4104" s="9"/>
      <c r="W4104" s="28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</row>
    <row r="4105" spans="1:130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4"/>
      <c r="T4105" s="30"/>
      <c r="U4105" s="9"/>
      <c r="V4105" s="9"/>
      <c r="W4105" s="28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</row>
    <row r="4106" spans="1:130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4"/>
      <c r="T4106" s="30"/>
      <c r="U4106" s="9"/>
      <c r="V4106" s="9"/>
      <c r="W4106" s="28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</row>
    <row r="4107" spans="1:130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4"/>
      <c r="T4107" s="30"/>
      <c r="U4107" s="9"/>
      <c r="V4107" s="9"/>
      <c r="W4107" s="28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</row>
    <row r="4108" spans="1:130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4"/>
      <c r="T4108" s="30"/>
      <c r="U4108" s="9"/>
      <c r="V4108" s="9"/>
      <c r="W4108" s="28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</row>
    <row r="4109" spans="1:130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4"/>
      <c r="T4109" s="30"/>
      <c r="U4109" s="9"/>
      <c r="V4109" s="9"/>
      <c r="W4109" s="28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</row>
    <row r="4110" spans="1:130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4"/>
      <c r="T4110" s="30"/>
      <c r="U4110" s="9"/>
      <c r="V4110" s="9"/>
      <c r="W4110" s="28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</row>
    <row r="4111" spans="1:130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4"/>
      <c r="T4111" s="30"/>
      <c r="U4111" s="9"/>
      <c r="V4111" s="9"/>
      <c r="W4111" s="28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</row>
    <row r="4112" spans="1:130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4"/>
      <c r="T4112" s="30"/>
      <c r="U4112" s="9"/>
      <c r="V4112" s="9"/>
      <c r="W4112" s="28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</row>
    <row r="4113" spans="1:130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4"/>
      <c r="T4113" s="30"/>
      <c r="U4113" s="9"/>
      <c r="V4113" s="9"/>
      <c r="W4113" s="28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</row>
    <row r="4114" spans="1:130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4"/>
      <c r="T4114" s="30"/>
      <c r="U4114" s="9"/>
      <c r="V4114" s="9"/>
      <c r="W4114" s="28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</row>
    <row r="4115" spans="1:130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4"/>
      <c r="T4115" s="30"/>
      <c r="U4115" s="9"/>
      <c r="V4115" s="9"/>
      <c r="W4115" s="28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</row>
    <row r="4116" spans="1:130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4"/>
      <c r="T4116" s="30"/>
      <c r="U4116" s="9"/>
      <c r="V4116" s="9"/>
      <c r="W4116" s="28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</row>
    <row r="4117" spans="1:130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4"/>
      <c r="T4117" s="30"/>
      <c r="U4117" s="9"/>
      <c r="V4117" s="9"/>
      <c r="W4117" s="28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</row>
    <row r="4118" spans="1:130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4"/>
      <c r="T4118" s="30"/>
      <c r="U4118" s="9"/>
      <c r="V4118" s="9"/>
      <c r="W4118" s="28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</row>
    <row r="4119" spans="1:130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4"/>
      <c r="T4119" s="30"/>
      <c r="U4119" s="9"/>
      <c r="V4119" s="9"/>
      <c r="W4119" s="28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</row>
    <row r="4120" spans="1:130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4"/>
      <c r="T4120" s="30"/>
      <c r="U4120" s="9"/>
      <c r="V4120" s="9"/>
      <c r="W4120" s="28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</row>
    <row r="4121" spans="1:130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4"/>
      <c r="T4121" s="30"/>
      <c r="U4121" s="9"/>
      <c r="V4121" s="9"/>
      <c r="W4121" s="28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</row>
    <row r="4122" spans="1:130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4"/>
      <c r="T4122" s="30"/>
      <c r="U4122" s="9"/>
      <c r="V4122" s="9"/>
      <c r="W4122" s="28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</row>
    <row r="4123" spans="1:130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4"/>
      <c r="T4123" s="30"/>
      <c r="U4123" s="9"/>
      <c r="V4123" s="9"/>
      <c r="W4123" s="28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</row>
    <row r="4124" spans="1:130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4"/>
      <c r="T4124" s="30"/>
      <c r="U4124" s="9"/>
      <c r="V4124" s="9"/>
      <c r="W4124" s="28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</row>
    <row r="4125" spans="1:130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4"/>
      <c r="T4125" s="30"/>
      <c r="U4125" s="9"/>
      <c r="V4125" s="9"/>
      <c r="W4125" s="28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</row>
    <row r="4126" spans="1:130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4"/>
      <c r="T4126" s="30"/>
      <c r="U4126" s="9"/>
      <c r="V4126" s="9"/>
      <c r="W4126" s="28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</row>
    <row r="4127" spans="1:130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4"/>
      <c r="T4127" s="30"/>
      <c r="U4127" s="9"/>
      <c r="V4127" s="9"/>
      <c r="W4127" s="28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</row>
    <row r="4128" spans="1:130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4"/>
      <c r="T4128" s="30"/>
      <c r="U4128" s="9"/>
      <c r="V4128" s="9"/>
      <c r="W4128" s="28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</row>
    <row r="4129" spans="1:130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4"/>
      <c r="T4129" s="30"/>
      <c r="U4129" s="9"/>
      <c r="V4129" s="9"/>
      <c r="W4129" s="28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</row>
    <row r="4130" spans="1:130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4"/>
      <c r="T4130" s="30"/>
      <c r="U4130" s="9"/>
      <c r="V4130" s="9"/>
      <c r="W4130" s="28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</row>
    <row r="4131" spans="1:130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4"/>
      <c r="T4131" s="30"/>
      <c r="U4131" s="9"/>
      <c r="V4131" s="9"/>
      <c r="W4131" s="28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</row>
    <row r="4132" spans="1:130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4"/>
      <c r="T4132" s="30"/>
      <c r="U4132" s="9"/>
      <c r="V4132" s="9"/>
      <c r="W4132" s="28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</row>
    <row r="4133" spans="1:130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4"/>
      <c r="T4133" s="30"/>
      <c r="U4133" s="9"/>
      <c r="V4133" s="9"/>
      <c r="W4133" s="28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</row>
    <row r="4134" spans="1:130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4"/>
      <c r="T4134" s="30"/>
      <c r="U4134" s="9"/>
      <c r="V4134" s="9"/>
      <c r="W4134" s="28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</row>
    <row r="4135" spans="1:130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4"/>
      <c r="T4135" s="30"/>
      <c r="U4135" s="9"/>
      <c r="V4135" s="9"/>
      <c r="W4135" s="28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</row>
    <row r="4136" spans="1:130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4"/>
      <c r="T4136" s="30"/>
      <c r="U4136" s="9"/>
      <c r="V4136" s="9"/>
      <c r="W4136" s="28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</row>
    <row r="4137" spans="1:130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4"/>
      <c r="T4137" s="30"/>
      <c r="U4137" s="9"/>
      <c r="V4137" s="9"/>
      <c r="W4137" s="28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</row>
    <row r="4138" spans="1:130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4"/>
      <c r="T4138" s="30"/>
      <c r="U4138" s="9"/>
      <c r="V4138" s="9"/>
      <c r="W4138" s="28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</row>
    <row r="4139" spans="1:130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4"/>
      <c r="T4139" s="30"/>
      <c r="U4139" s="9"/>
      <c r="V4139" s="9"/>
      <c r="W4139" s="28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</row>
    <row r="4140" spans="1:130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4"/>
      <c r="T4140" s="30"/>
      <c r="U4140" s="9"/>
      <c r="V4140" s="9"/>
      <c r="W4140" s="28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</row>
    <row r="4141" spans="1:130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4"/>
      <c r="T4141" s="30"/>
      <c r="U4141" s="9"/>
      <c r="V4141" s="9"/>
      <c r="W4141" s="28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</row>
    <row r="4142" spans="1:130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4"/>
      <c r="T4142" s="30"/>
      <c r="U4142" s="9"/>
      <c r="V4142" s="9"/>
      <c r="W4142" s="28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</row>
    <row r="4143" spans="1:130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4"/>
      <c r="T4143" s="30"/>
      <c r="U4143" s="9"/>
      <c r="V4143" s="9"/>
      <c r="W4143" s="28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</row>
    <row r="4144" spans="1:130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4"/>
      <c r="T4144" s="30"/>
      <c r="U4144" s="9"/>
      <c r="V4144" s="9"/>
      <c r="W4144" s="28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</row>
    <row r="4145" spans="1:130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4"/>
      <c r="T4145" s="30"/>
      <c r="U4145" s="9"/>
      <c r="V4145" s="9"/>
      <c r="W4145" s="28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</row>
    <row r="4146" spans="1:130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4"/>
      <c r="T4146" s="30"/>
      <c r="U4146" s="9"/>
      <c r="V4146" s="9"/>
      <c r="W4146" s="28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</row>
    <row r="4147" spans="1:130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4"/>
      <c r="T4147" s="30"/>
      <c r="U4147" s="9"/>
      <c r="V4147" s="9"/>
      <c r="W4147" s="28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</row>
    <row r="4148" spans="1:130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4"/>
      <c r="T4148" s="30"/>
      <c r="U4148" s="9"/>
      <c r="V4148" s="9"/>
      <c r="W4148" s="28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</row>
    <row r="4149" spans="1:130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4"/>
      <c r="T4149" s="30"/>
      <c r="U4149" s="9"/>
      <c r="V4149" s="9"/>
      <c r="W4149" s="28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</row>
    <row r="4150" spans="1:130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4"/>
      <c r="T4150" s="30"/>
      <c r="U4150" s="9"/>
      <c r="V4150" s="9"/>
      <c r="W4150" s="28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</row>
    <row r="4151" spans="1:130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4"/>
      <c r="T4151" s="30"/>
      <c r="U4151" s="9"/>
      <c r="V4151" s="9"/>
      <c r="W4151" s="28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</row>
    <row r="4152" spans="1:130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4"/>
      <c r="T4152" s="30"/>
      <c r="U4152" s="9"/>
      <c r="V4152" s="9"/>
      <c r="W4152" s="28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</row>
    <row r="4153" spans="1:130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4"/>
      <c r="T4153" s="30"/>
      <c r="U4153" s="9"/>
      <c r="V4153" s="9"/>
      <c r="W4153" s="28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</row>
    <row r="4154" spans="1:130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4"/>
      <c r="T4154" s="30"/>
      <c r="U4154" s="9"/>
      <c r="V4154" s="9"/>
      <c r="W4154" s="28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</row>
    <row r="4155" spans="1:130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4"/>
      <c r="T4155" s="30"/>
      <c r="U4155" s="9"/>
      <c r="V4155" s="9"/>
      <c r="W4155" s="28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</row>
    <row r="4156" spans="1:130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4"/>
      <c r="T4156" s="30"/>
      <c r="U4156" s="9"/>
      <c r="V4156" s="9"/>
      <c r="W4156" s="28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</row>
    <row r="4157" spans="1:130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4"/>
      <c r="T4157" s="30"/>
      <c r="U4157" s="9"/>
      <c r="V4157" s="9"/>
      <c r="W4157" s="28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</row>
    <row r="4158" spans="1:130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4"/>
      <c r="T4158" s="30"/>
      <c r="U4158" s="9"/>
      <c r="V4158" s="9"/>
      <c r="W4158" s="28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</row>
    <row r="4159" spans="1:130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4"/>
      <c r="T4159" s="30"/>
      <c r="U4159" s="9"/>
      <c r="V4159" s="9"/>
      <c r="W4159" s="28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</row>
    <row r="4160" spans="1:130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4"/>
      <c r="T4160" s="30"/>
      <c r="U4160" s="9"/>
      <c r="V4160" s="9"/>
      <c r="W4160" s="28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</row>
    <row r="4161" spans="1:130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4"/>
      <c r="T4161" s="30"/>
      <c r="U4161" s="9"/>
      <c r="V4161" s="9"/>
      <c r="W4161" s="28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</row>
    <row r="4162" spans="1:130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4"/>
      <c r="T4162" s="30"/>
      <c r="U4162" s="9"/>
      <c r="V4162" s="9"/>
      <c r="W4162" s="28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</row>
    <row r="4163" spans="1:130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4"/>
      <c r="T4163" s="30"/>
      <c r="U4163" s="9"/>
      <c r="V4163" s="9"/>
      <c r="W4163" s="28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</row>
    <row r="4164" spans="1:130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4"/>
      <c r="T4164" s="30"/>
      <c r="U4164" s="9"/>
      <c r="V4164" s="9"/>
      <c r="W4164" s="28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</row>
    <row r="4165" spans="1:130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4"/>
      <c r="T4165" s="30"/>
      <c r="U4165" s="9"/>
      <c r="V4165" s="9"/>
      <c r="W4165" s="28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</row>
    <row r="4166" spans="1:130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4"/>
      <c r="T4166" s="30"/>
      <c r="U4166" s="9"/>
      <c r="V4166" s="9"/>
      <c r="W4166" s="28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</row>
    <row r="4167" spans="1:130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4"/>
      <c r="T4167" s="30"/>
      <c r="U4167" s="9"/>
      <c r="V4167" s="9"/>
      <c r="W4167" s="28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</row>
    <row r="4168" spans="1:130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4"/>
      <c r="T4168" s="30"/>
      <c r="U4168" s="9"/>
      <c r="V4168" s="9"/>
      <c r="W4168" s="28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</row>
    <row r="4169" spans="1:130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4"/>
      <c r="T4169" s="30"/>
      <c r="U4169" s="9"/>
      <c r="V4169" s="9"/>
      <c r="W4169" s="28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</row>
    <row r="4170" spans="1:130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4"/>
      <c r="T4170" s="30"/>
      <c r="U4170" s="9"/>
      <c r="V4170" s="9"/>
      <c r="W4170" s="28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</row>
    <row r="4171" spans="1:130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4"/>
      <c r="T4171" s="30"/>
      <c r="U4171" s="9"/>
      <c r="V4171" s="9"/>
      <c r="W4171" s="28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</row>
    <row r="4172" spans="1:130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4"/>
      <c r="T4172" s="30"/>
      <c r="U4172" s="9"/>
      <c r="V4172" s="9"/>
      <c r="W4172" s="28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</row>
    <row r="4173" spans="1:130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4"/>
      <c r="T4173" s="30"/>
      <c r="U4173" s="9"/>
      <c r="V4173" s="9"/>
      <c r="W4173" s="28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</row>
    <row r="4174" spans="1:130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4"/>
      <c r="T4174" s="30"/>
      <c r="U4174" s="9"/>
      <c r="V4174" s="9"/>
      <c r="W4174" s="28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</row>
    <row r="4175" spans="1:130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4"/>
      <c r="T4175" s="30"/>
      <c r="U4175" s="9"/>
      <c r="V4175" s="9"/>
      <c r="W4175" s="28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</row>
    <row r="4176" spans="1:130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4"/>
      <c r="T4176" s="30"/>
      <c r="U4176" s="9"/>
      <c r="V4176" s="9"/>
      <c r="W4176" s="28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</row>
    <row r="4177" spans="1:130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4"/>
      <c r="T4177" s="30"/>
      <c r="U4177" s="9"/>
      <c r="V4177" s="9"/>
      <c r="W4177" s="28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</row>
    <row r="4178" spans="1:130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4"/>
      <c r="T4178" s="30"/>
      <c r="U4178" s="9"/>
      <c r="V4178" s="9"/>
      <c r="W4178" s="28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</row>
    <row r="4179" spans="1:130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4"/>
      <c r="T4179" s="30"/>
      <c r="U4179" s="9"/>
      <c r="V4179" s="9"/>
      <c r="W4179" s="28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</row>
    <row r="4180" spans="1:130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4"/>
      <c r="T4180" s="30"/>
      <c r="U4180" s="9"/>
      <c r="V4180" s="9"/>
      <c r="W4180" s="28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</row>
    <row r="4181" spans="1:130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4"/>
      <c r="T4181" s="30"/>
      <c r="U4181" s="9"/>
      <c r="V4181" s="9"/>
      <c r="W4181" s="28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</row>
    <row r="4182" spans="1:130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4"/>
      <c r="T4182" s="30"/>
      <c r="U4182" s="9"/>
      <c r="V4182" s="9"/>
      <c r="W4182" s="28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</row>
    <row r="4183" spans="1:130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4"/>
      <c r="T4183" s="30"/>
      <c r="U4183" s="9"/>
      <c r="V4183" s="9"/>
      <c r="W4183" s="28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</row>
    <row r="4184" spans="1:130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4"/>
      <c r="T4184" s="30"/>
      <c r="U4184" s="9"/>
      <c r="V4184" s="9"/>
      <c r="W4184" s="28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</row>
    <row r="4185" spans="1:130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4"/>
      <c r="T4185" s="30"/>
      <c r="U4185" s="9"/>
      <c r="V4185" s="9"/>
      <c r="W4185" s="28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</row>
    <row r="4186" spans="1:130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4"/>
      <c r="T4186" s="30"/>
      <c r="U4186" s="9"/>
      <c r="V4186" s="9"/>
      <c r="W4186" s="28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</row>
    <row r="4187" spans="1:130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4"/>
      <c r="T4187" s="30"/>
      <c r="U4187" s="9"/>
      <c r="V4187" s="9"/>
      <c r="W4187" s="28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</row>
    <row r="4188" spans="1:130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4"/>
      <c r="T4188" s="30"/>
      <c r="U4188" s="9"/>
      <c r="V4188" s="9"/>
      <c r="W4188" s="28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</row>
    <row r="4189" spans="1:130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4"/>
      <c r="T4189" s="30"/>
      <c r="U4189" s="9"/>
      <c r="V4189" s="9"/>
      <c r="W4189" s="28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</row>
    <row r="4190" spans="1:130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4"/>
      <c r="T4190" s="30"/>
      <c r="U4190" s="9"/>
      <c r="V4190" s="9"/>
      <c r="W4190" s="28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</row>
    <row r="4191" spans="1:130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4"/>
      <c r="T4191" s="30"/>
      <c r="U4191" s="9"/>
      <c r="V4191" s="9"/>
      <c r="W4191" s="28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</row>
    <row r="4192" spans="1:130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4"/>
      <c r="T4192" s="30"/>
      <c r="U4192" s="9"/>
      <c r="V4192" s="9"/>
      <c r="W4192" s="28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</row>
    <row r="4193" spans="1:130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4"/>
      <c r="T4193" s="30"/>
      <c r="U4193" s="9"/>
      <c r="V4193" s="9"/>
      <c r="W4193" s="28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</row>
    <row r="4194" spans="1:130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4"/>
      <c r="T4194" s="30"/>
      <c r="U4194" s="9"/>
      <c r="V4194" s="9"/>
      <c r="W4194" s="28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</row>
    <row r="4195" spans="1:130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4"/>
      <c r="T4195" s="30"/>
      <c r="U4195" s="9"/>
      <c r="V4195" s="9"/>
      <c r="W4195" s="28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</row>
    <row r="4196" spans="1:130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4"/>
      <c r="T4196" s="30"/>
      <c r="U4196" s="9"/>
      <c r="V4196" s="9"/>
      <c r="W4196" s="28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</row>
    <row r="4197" spans="1:130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4"/>
      <c r="T4197" s="30"/>
      <c r="U4197" s="9"/>
      <c r="V4197" s="9"/>
      <c r="W4197" s="28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</row>
    <row r="4198" spans="1:130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4"/>
      <c r="T4198" s="30"/>
      <c r="U4198" s="9"/>
      <c r="V4198" s="9"/>
      <c r="W4198" s="28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</row>
    <row r="4199" spans="1:130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4"/>
      <c r="T4199" s="30"/>
      <c r="U4199" s="9"/>
      <c r="V4199" s="9"/>
      <c r="W4199" s="28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</row>
    <row r="4200" spans="1:130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4"/>
      <c r="T4200" s="30"/>
      <c r="U4200" s="9"/>
      <c r="V4200" s="9"/>
      <c r="W4200" s="28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</row>
    <row r="4201" spans="1:130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4"/>
      <c r="T4201" s="30"/>
      <c r="U4201" s="9"/>
      <c r="V4201" s="9"/>
      <c r="W4201" s="28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</row>
    <row r="4202" spans="1:130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4"/>
      <c r="T4202" s="30"/>
      <c r="U4202" s="9"/>
      <c r="V4202" s="9"/>
      <c r="W4202" s="28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</row>
    <row r="4203" spans="1:130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4"/>
      <c r="T4203" s="30"/>
      <c r="U4203" s="9"/>
      <c r="V4203" s="9"/>
      <c r="W4203" s="28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</row>
    <row r="4204" spans="1:130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4"/>
      <c r="T4204" s="30"/>
      <c r="U4204" s="9"/>
      <c r="V4204" s="9"/>
      <c r="W4204" s="28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</row>
    <row r="4205" spans="1:130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4"/>
      <c r="T4205" s="30"/>
      <c r="U4205" s="9"/>
      <c r="V4205" s="9"/>
      <c r="W4205" s="28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</row>
    <row r="4206" spans="1:130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4"/>
      <c r="T4206" s="30"/>
      <c r="U4206" s="9"/>
      <c r="V4206" s="9"/>
      <c r="W4206" s="28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</row>
    <row r="4207" spans="1:130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4"/>
      <c r="T4207" s="30"/>
      <c r="U4207" s="9"/>
      <c r="V4207" s="9"/>
      <c r="W4207" s="28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</row>
    <row r="4208" spans="1:130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4"/>
      <c r="T4208" s="30"/>
      <c r="U4208" s="9"/>
      <c r="V4208" s="9"/>
      <c r="W4208" s="28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</row>
    <row r="4209" spans="1:130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4"/>
      <c r="T4209" s="30"/>
      <c r="U4209" s="9"/>
      <c r="V4209" s="9"/>
      <c r="W4209" s="28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</row>
    <row r="4210" spans="1:130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4"/>
      <c r="T4210" s="30"/>
      <c r="U4210" s="9"/>
      <c r="V4210" s="9"/>
      <c r="W4210" s="28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</row>
    <row r="4211" spans="1:130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4"/>
      <c r="T4211" s="30"/>
      <c r="U4211" s="9"/>
      <c r="V4211" s="9"/>
      <c r="W4211" s="28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</row>
    <row r="4212" spans="1:130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4"/>
      <c r="T4212" s="30"/>
      <c r="U4212" s="9"/>
      <c r="V4212" s="9"/>
      <c r="W4212" s="28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</row>
    <row r="4213" spans="1:130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4"/>
      <c r="T4213" s="30"/>
      <c r="U4213" s="27"/>
      <c r="V4213" s="27"/>
      <c r="W4213" s="32"/>
      <c r="X4213" s="20"/>
      <c r="Y4213" s="23"/>
      <c r="Z4213" s="27"/>
      <c r="AA4213" s="20"/>
      <c r="AB4213" s="20"/>
      <c r="AC4213" s="20"/>
      <c r="AD4213" s="27"/>
      <c r="AE4213" s="21"/>
      <c r="AF4213" s="27"/>
      <c r="AG4213" s="23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</row>
    <row r="4214" spans="1:130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4"/>
      <c r="T4214" s="30"/>
      <c r="U4214" s="9"/>
      <c r="V4214" s="9"/>
      <c r="W4214" s="28"/>
      <c r="X4214" s="3"/>
      <c r="Y4214" s="1"/>
      <c r="Z4214" s="9"/>
      <c r="AA4214" s="3"/>
      <c r="AB4214" s="3"/>
      <c r="AC4214" s="3"/>
      <c r="AD4214" s="9"/>
      <c r="AE4214" s="10"/>
      <c r="AF4214" s="9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</row>
    <row r="4215" spans="1:130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4"/>
      <c r="T4215" s="30"/>
      <c r="U4215" s="9"/>
      <c r="V4215" s="9"/>
      <c r="W4215" s="28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</row>
    <row r="4216" spans="1:130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4"/>
      <c r="T4216" s="30"/>
      <c r="U4216" s="9"/>
      <c r="V4216" s="9"/>
      <c r="W4216" s="28"/>
      <c r="X4216" s="3"/>
      <c r="Y4216" s="1"/>
      <c r="Z4216" s="9"/>
      <c r="AA4216" s="3"/>
      <c r="AB4216" s="3"/>
      <c r="AC4216" s="3"/>
      <c r="AD4216" s="9"/>
      <c r="AE4216" s="10"/>
      <c r="AF4216" s="9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</row>
    <row r="4217" spans="1:130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4"/>
      <c r="T4217" s="30"/>
      <c r="U4217" s="9"/>
      <c r="V4217" s="9"/>
      <c r="W4217" s="28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</row>
    <row r="4218" spans="1:130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4"/>
      <c r="T4218" s="30"/>
      <c r="U4218" s="9"/>
      <c r="V4218" s="9"/>
      <c r="W4218" s="28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</row>
    <row r="4219" spans="1:130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4"/>
      <c r="T4219" s="30"/>
      <c r="U4219" s="9"/>
      <c r="V4219" s="9"/>
      <c r="W4219" s="28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</row>
    <row r="4220" spans="1:130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4"/>
      <c r="T4220" s="30"/>
      <c r="U4220" s="9"/>
      <c r="V4220" s="9"/>
      <c r="W4220" s="28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</row>
    <row r="4221" spans="1:130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4"/>
      <c r="T4221" s="30"/>
      <c r="U4221" s="9"/>
      <c r="V4221" s="9"/>
      <c r="W4221" s="28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</row>
    <row r="4222" spans="1:130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4"/>
      <c r="T4222" s="30"/>
      <c r="U4222" s="9"/>
      <c r="V4222" s="9"/>
      <c r="W4222" s="28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</row>
    <row r="4223" spans="1:130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4"/>
      <c r="T4223" s="30"/>
      <c r="U4223" s="9"/>
      <c r="V4223" s="9"/>
      <c r="W4223" s="28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</row>
    <row r="4224" spans="1:130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4"/>
      <c r="T4224" s="30"/>
      <c r="U4224" s="9"/>
      <c r="V4224" s="9"/>
      <c r="W4224" s="28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</row>
    <row r="4225" spans="1:130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4"/>
      <c r="T4225" s="30"/>
      <c r="U4225" s="9"/>
      <c r="V4225" s="9"/>
      <c r="W4225" s="28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</row>
    <row r="4226" spans="1:130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4"/>
      <c r="T4226" s="30"/>
      <c r="U4226" s="9"/>
      <c r="V4226" s="9"/>
      <c r="W4226" s="28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</row>
    <row r="4227" spans="1:130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4"/>
      <c r="T4227" s="30"/>
      <c r="U4227" s="9"/>
      <c r="V4227" s="9"/>
      <c r="W4227" s="28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</row>
    <row r="4228" spans="1:130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4"/>
      <c r="T4228" s="30"/>
      <c r="U4228" s="9"/>
      <c r="V4228" s="9"/>
      <c r="W4228" s="28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</row>
    <row r="4229" spans="1:130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4"/>
      <c r="T4229" s="30"/>
      <c r="U4229" s="9"/>
      <c r="V4229" s="9"/>
      <c r="W4229" s="28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</row>
    <row r="4230" spans="1:130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4"/>
      <c r="T4230" s="30"/>
      <c r="U4230" s="9"/>
      <c r="V4230" s="9"/>
      <c r="W4230" s="28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</row>
    <row r="4231" spans="1:130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4"/>
      <c r="T4231" s="30"/>
      <c r="U4231" s="9"/>
      <c r="V4231" s="9"/>
      <c r="W4231" s="28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</row>
    <row r="4232" spans="1:130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4"/>
      <c r="T4232" s="30"/>
      <c r="U4232" s="9"/>
      <c r="V4232" s="9"/>
      <c r="W4232" s="28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</row>
    <row r="4233" spans="1:130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4"/>
      <c r="T4233" s="30"/>
      <c r="U4233" s="9"/>
      <c r="V4233" s="9"/>
      <c r="W4233" s="28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</row>
    <row r="4234" spans="1:130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4"/>
      <c r="T4234" s="30"/>
      <c r="U4234" s="9"/>
      <c r="V4234" s="9"/>
      <c r="W4234" s="28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</row>
    <row r="4235" spans="1:130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4"/>
      <c r="T4235" s="30"/>
      <c r="U4235" s="9"/>
      <c r="V4235" s="9"/>
      <c r="W4235" s="28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</row>
    <row r="4236" spans="1:130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4"/>
      <c r="T4236" s="30"/>
      <c r="U4236" s="9"/>
      <c r="V4236" s="9"/>
      <c r="W4236" s="28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</row>
    <row r="4237" spans="1:130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4"/>
      <c r="T4237" s="30"/>
      <c r="U4237" s="9"/>
      <c r="V4237" s="9"/>
      <c r="W4237" s="28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</row>
    <row r="4238" spans="1:130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4"/>
      <c r="T4238" s="30"/>
      <c r="U4238" s="9"/>
      <c r="V4238" s="9"/>
      <c r="W4238" s="28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</row>
    <row r="4239" spans="1:130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4"/>
      <c r="T4239" s="30"/>
      <c r="U4239" s="9"/>
      <c r="V4239" s="9"/>
      <c r="W4239" s="28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</row>
    <row r="4240" spans="1:130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4"/>
      <c r="T4240" s="30"/>
      <c r="U4240" s="9"/>
      <c r="V4240" s="9"/>
      <c r="W4240" s="28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</row>
    <row r="4241" spans="1:130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4"/>
      <c r="T4241" s="30"/>
      <c r="U4241" s="9"/>
      <c r="V4241" s="9"/>
      <c r="W4241" s="28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</row>
    <row r="4242" spans="1:130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4"/>
      <c r="T4242" s="30"/>
      <c r="U4242" s="9"/>
      <c r="V4242" s="9"/>
      <c r="W4242" s="28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</row>
    <row r="4243" spans="1:130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4"/>
      <c r="T4243" s="30"/>
      <c r="U4243" s="9"/>
      <c r="V4243" s="9"/>
      <c r="W4243" s="28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</row>
    <row r="4244" spans="1:130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4"/>
      <c r="T4244" s="30"/>
      <c r="U4244" s="9"/>
      <c r="V4244" s="9"/>
      <c r="W4244" s="28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</row>
    <row r="4245" spans="1:130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4"/>
      <c r="T4245" s="30"/>
      <c r="U4245" s="9"/>
      <c r="V4245" s="9"/>
      <c r="W4245" s="28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</row>
    <row r="4246" spans="1:130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4"/>
      <c r="T4246" s="30"/>
      <c r="U4246" s="9"/>
      <c r="V4246" s="9"/>
      <c r="W4246" s="28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</row>
    <row r="4247" spans="1:130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4"/>
      <c r="T4247" s="30"/>
      <c r="U4247" s="9"/>
      <c r="V4247" s="9"/>
      <c r="W4247" s="28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</row>
    <row r="4248" spans="1:130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4"/>
      <c r="T4248" s="30"/>
      <c r="U4248" s="9"/>
      <c r="V4248" s="9"/>
      <c r="W4248" s="28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</row>
    <row r="4249" spans="1:130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4"/>
      <c r="T4249" s="30"/>
      <c r="U4249" s="9"/>
      <c r="V4249" s="9"/>
      <c r="W4249" s="28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</row>
    <row r="4250" spans="1:130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4"/>
      <c r="T4250" s="30"/>
      <c r="U4250" s="9"/>
      <c r="V4250" s="9"/>
      <c r="W4250" s="28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</row>
    <row r="4251" spans="1:130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4"/>
      <c r="T4251" s="30"/>
      <c r="U4251" s="9"/>
      <c r="V4251" s="9"/>
      <c r="W4251" s="28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</row>
    <row r="4252" spans="1:130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4"/>
      <c r="T4252" s="30"/>
      <c r="U4252" s="9"/>
      <c r="V4252" s="9"/>
      <c r="W4252" s="28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</row>
    <row r="4253" spans="1:130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4"/>
      <c r="T4253" s="30"/>
      <c r="U4253" s="9"/>
      <c r="V4253" s="9"/>
      <c r="W4253" s="28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</row>
    <row r="4254" spans="1:130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4"/>
      <c r="T4254" s="30"/>
      <c r="U4254" s="9"/>
      <c r="V4254" s="9"/>
      <c r="W4254" s="28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</row>
    <row r="4255" spans="1:130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4"/>
      <c r="T4255" s="30"/>
      <c r="U4255" s="9"/>
      <c r="V4255" s="9"/>
      <c r="W4255" s="28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</row>
    <row r="4256" spans="1:130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4"/>
      <c r="T4256" s="30"/>
      <c r="U4256" s="9"/>
      <c r="V4256" s="9"/>
      <c r="W4256" s="28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</row>
    <row r="4257" spans="1:130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4"/>
      <c r="T4257" s="30"/>
      <c r="U4257" s="9"/>
      <c r="V4257" s="9"/>
      <c r="W4257" s="28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</row>
    <row r="4258" spans="1:130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4"/>
      <c r="T4258" s="30"/>
      <c r="U4258" s="9"/>
      <c r="V4258" s="9"/>
      <c r="W4258" s="28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</row>
    <row r="4259" spans="1:130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4"/>
      <c r="T4259" s="30"/>
      <c r="U4259" s="9"/>
      <c r="V4259" s="9"/>
      <c r="W4259" s="28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</row>
    <row r="4260" spans="1:130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4"/>
      <c r="T4260" s="30"/>
      <c r="U4260" s="9"/>
      <c r="V4260" s="9"/>
      <c r="W4260" s="28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</row>
    <row r="4261" spans="1:130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4"/>
      <c r="T4261" s="30"/>
      <c r="U4261" s="9"/>
      <c r="V4261" s="9"/>
      <c r="W4261" s="28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</row>
    <row r="4262" spans="1:130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4"/>
      <c r="T4262" s="30"/>
      <c r="U4262" s="9"/>
      <c r="V4262" s="9"/>
      <c r="W4262" s="28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</row>
    <row r="4263" spans="1:130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4"/>
      <c r="T4263" s="30"/>
      <c r="U4263" s="9"/>
      <c r="V4263" s="9"/>
      <c r="W4263" s="28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</row>
    <row r="4264" spans="1:130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4"/>
      <c r="T4264" s="30"/>
      <c r="U4264" s="9"/>
      <c r="V4264" s="9"/>
      <c r="W4264" s="28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</row>
    <row r="4265" spans="1:130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4"/>
      <c r="T4265" s="30"/>
      <c r="U4265" s="9"/>
      <c r="V4265" s="9"/>
      <c r="W4265" s="28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</row>
    <row r="4266" spans="1:130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4"/>
      <c r="T4266" s="30"/>
      <c r="U4266" s="9"/>
      <c r="V4266" s="9"/>
      <c r="W4266" s="28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</row>
    <row r="4267" spans="1:130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4"/>
      <c r="T4267" s="30"/>
      <c r="U4267" s="9"/>
      <c r="V4267" s="9"/>
      <c r="W4267" s="28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</row>
    <row r="4268" spans="1:130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4"/>
      <c r="T4268" s="30"/>
      <c r="U4268" s="9"/>
      <c r="V4268" s="9"/>
      <c r="W4268" s="28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</row>
    <row r="4269" spans="1:130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4"/>
      <c r="T4269" s="30"/>
      <c r="U4269" s="9"/>
      <c r="V4269" s="9"/>
      <c r="W4269" s="28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</row>
    <row r="4270" spans="1:130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4"/>
      <c r="T4270" s="30"/>
      <c r="U4270" s="9"/>
      <c r="V4270" s="9"/>
      <c r="W4270" s="28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</row>
    <row r="4271" spans="1:130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4"/>
      <c r="T4271" s="30"/>
      <c r="U4271" s="9"/>
      <c r="V4271" s="9"/>
      <c r="W4271" s="28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</row>
    <row r="4272" spans="1:130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4"/>
      <c r="T4272" s="30"/>
      <c r="U4272" s="9"/>
      <c r="V4272" s="9"/>
      <c r="W4272" s="28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</row>
    <row r="4273" spans="1:130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4"/>
      <c r="T4273" s="30"/>
      <c r="U4273" s="9"/>
      <c r="V4273" s="9"/>
      <c r="W4273" s="28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</row>
    <row r="4274" spans="1:130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4"/>
      <c r="T4274" s="30"/>
      <c r="U4274" s="9"/>
      <c r="V4274" s="9"/>
      <c r="W4274" s="28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</row>
    <row r="4275" spans="1:130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4"/>
      <c r="T4275" s="30"/>
      <c r="U4275" s="9"/>
      <c r="V4275" s="9"/>
      <c r="W4275" s="28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</row>
    <row r="4276" spans="1:130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4"/>
      <c r="T4276" s="30"/>
      <c r="U4276" s="9"/>
      <c r="V4276" s="9"/>
      <c r="W4276" s="28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</row>
    <row r="4277" spans="1:130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4"/>
      <c r="T4277" s="30"/>
      <c r="U4277" s="9"/>
      <c r="V4277" s="9"/>
      <c r="W4277" s="28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</row>
    <row r="4278" spans="1:130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4"/>
      <c r="T4278" s="30"/>
      <c r="U4278" s="9"/>
      <c r="V4278" s="9"/>
      <c r="W4278" s="28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</row>
    <row r="4279" spans="1:130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4"/>
      <c r="T4279" s="30"/>
      <c r="U4279" s="9"/>
      <c r="V4279" s="9"/>
      <c r="W4279" s="28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</row>
    <row r="4280" spans="1:130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4"/>
      <c r="T4280" s="30"/>
      <c r="U4280" s="9"/>
      <c r="V4280" s="9"/>
      <c r="W4280" s="28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</row>
    <row r="4281" spans="1:130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4"/>
      <c r="T4281" s="30"/>
      <c r="U4281" s="9"/>
      <c r="V4281" s="9"/>
      <c r="W4281" s="28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</row>
    <row r="4282" spans="1:130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4"/>
      <c r="T4282" s="30"/>
      <c r="U4282" s="9"/>
      <c r="V4282" s="9"/>
      <c r="W4282" s="28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</row>
    <row r="4283" spans="1:130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4"/>
      <c r="T4283" s="30"/>
      <c r="U4283" s="9"/>
      <c r="V4283" s="9"/>
      <c r="W4283" s="28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</row>
    <row r="4284" spans="1:130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4"/>
      <c r="T4284" s="30"/>
      <c r="U4284" s="9"/>
      <c r="V4284" s="9"/>
      <c r="W4284" s="28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</row>
    <row r="4285" spans="1:130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4"/>
      <c r="T4285" s="30"/>
      <c r="U4285" s="9"/>
      <c r="V4285" s="9"/>
      <c r="W4285" s="28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</row>
    <row r="4286" spans="1:130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4"/>
      <c r="T4286" s="30"/>
      <c r="U4286" s="9"/>
      <c r="V4286" s="9"/>
      <c r="W4286" s="28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</row>
    <row r="4287" spans="1:130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4"/>
      <c r="T4287" s="30"/>
      <c r="U4287" s="9"/>
      <c r="V4287" s="9"/>
      <c r="W4287" s="28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</row>
    <row r="4288" spans="1:130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4"/>
      <c r="T4288" s="30"/>
      <c r="U4288" s="9"/>
      <c r="V4288" s="9"/>
      <c r="W4288" s="28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</row>
    <row r="4289" spans="1:130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4"/>
      <c r="T4289" s="30"/>
      <c r="U4289" s="9"/>
      <c r="V4289" s="9"/>
      <c r="W4289" s="28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</row>
    <row r="4290" spans="1:130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4"/>
      <c r="T4290" s="30"/>
      <c r="U4290" s="9"/>
      <c r="V4290" s="9"/>
      <c r="W4290" s="28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</row>
    <row r="4291" spans="1:130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4"/>
      <c r="T4291" s="30"/>
      <c r="U4291" s="9"/>
      <c r="V4291" s="9"/>
      <c r="W4291" s="28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</row>
    <row r="4292" spans="1:130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4"/>
      <c r="T4292" s="30"/>
      <c r="U4292" s="9"/>
      <c r="V4292" s="9"/>
      <c r="W4292" s="28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</row>
    <row r="4293" spans="1:130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4"/>
      <c r="T4293" s="30"/>
      <c r="U4293" s="9"/>
      <c r="V4293" s="9"/>
      <c r="W4293" s="28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</row>
    <row r="4294" spans="1:130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4"/>
      <c r="T4294" s="30"/>
      <c r="U4294" s="9"/>
      <c r="V4294" s="9"/>
      <c r="W4294" s="28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</row>
    <row r="4295" spans="1:130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4"/>
      <c r="T4295" s="30"/>
      <c r="U4295" s="9"/>
      <c r="V4295" s="9"/>
      <c r="W4295" s="28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</row>
    <row r="4296" spans="1:130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4"/>
      <c r="T4296" s="30"/>
      <c r="U4296" s="9"/>
      <c r="V4296" s="9"/>
      <c r="W4296" s="28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</row>
    <row r="4297" spans="1:130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4"/>
      <c r="T4297" s="30"/>
      <c r="U4297" s="9"/>
      <c r="V4297" s="9"/>
      <c r="W4297" s="28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</row>
    <row r="4298" spans="1:130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4"/>
      <c r="T4298" s="30"/>
      <c r="U4298" s="9"/>
      <c r="V4298" s="9"/>
      <c r="W4298" s="28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</row>
    <row r="4299" spans="1:130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4"/>
      <c r="T4299" s="30"/>
      <c r="U4299" s="9"/>
      <c r="V4299" s="9"/>
      <c r="W4299" s="28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</row>
    <row r="4300" spans="1:130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4"/>
      <c r="T4300" s="30"/>
      <c r="U4300" s="9"/>
      <c r="V4300" s="9"/>
      <c r="W4300" s="28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</row>
    <row r="4301" spans="1:130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4"/>
      <c r="T4301" s="30"/>
      <c r="U4301" s="9"/>
      <c r="V4301" s="9"/>
      <c r="W4301" s="28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</row>
    <row r="4302" spans="1:130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4"/>
      <c r="T4302" s="30"/>
      <c r="U4302" s="9"/>
      <c r="V4302" s="9"/>
      <c r="W4302" s="28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</row>
    <row r="4303" spans="1:130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4"/>
      <c r="T4303" s="30"/>
      <c r="U4303" s="9"/>
      <c r="V4303" s="9"/>
      <c r="W4303" s="28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</row>
    <row r="4304" spans="1:130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4"/>
      <c r="T4304" s="30"/>
      <c r="U4304" s="9"/>
      <c r="V4304" s="9"/>
      <c r="W4304" s="28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</row>
    <row r="4305" spans="1:130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4"/>
      <c r="T4305" s="30"/>
      <c r="U4305" s="9"/>
      <c r="V4305" s="9"/>
      <c r="W4305" s="28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</row>
    <row r="4306" spans="1:130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4"/>
      <c r="T4306" s="30"/>
      <c r="U4306" s="9"/>
      <c r="V4306" s="9"/>
      <c r="W4306" s="28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</row>
    <row r="4307" spans="1:130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4"/>
      <c r="T4307" s="30"/>
      <c r="U4307" s="9"/>
      <c r="V4307" s="9"/>
      <c r="W4307" s="28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</row>
    <row r="4308" spans="1:130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4"/>
      <c r="T4308" s="30"/>
      <c r="U4308" s="9"/>
      <c r="V4308" s="9"/>
      <c r="W4308" s="28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</row>
    <row r="4309" spans="1:130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4"/>
      <c r="T4309" s="30"/>
      <c r="U4309" s="9"/>
      <c r="V4309" s="9"/>
      <c r="W4309" s="28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</row>
    <row r="4310" spans="1:130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4"/>
      <c r="T4310" s="30"/>
      <c r="U4310" s="9"/>
      <c r="V4310" s="9"/>
      <c r="W4310" s="28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</row>
    <row r="4311" spans="1:130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4"/>
      <c r="T4311" s="30"/>
      <c r="U4311" s="9"/>
      <c r="V4311" s="9"/>
      <c r="W4311" s="28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</row>
    <row r="4312" spans="1:130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4"/>
      <c r="T4312" s="30"/>
      <c r="U4312" s="9"/>
      <c r="V4312" s="9"/>
      <c r="W4312" s="28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</row>
    <row r="4313" spans="1:130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4"/>
      <c r="T4313" s="30"/>
      <c r="U4313" s="9"/>
      <c r="V4313" s="9"/>
      <c r="W4313" s="28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</row>
    <row r="4314" spans="1:130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4"/>
      <c r="T4314" s="30"/>
      <c r="U4314" s="9"/>
      <c r="V4314" s="9"/>
      <c r="W4314" s="28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</row>
    <row r="4315" spans="1:130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4"/>
      <c r="T4315" s="30"/>
      <c r="U4315" s="9"/>
      <c r="V4315" s="9"/>
      <c r="W4315" s="28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</row>
    <row r="4316" spans="1:130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4"/>
      <c r="T4316" s="30"/>
      <c r="U4316" s="9"/>
      <c r="V4316" s="9"/>
      <c r="W4316" s="28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</row>
    <row r="4317" spans="1:130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4"/>
      <c r="T4317" s="30"/>
      <c r="U4317" s="9"/>
      <c r="V4317" s="9"/>
      <c r="W4317" s="28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</row>
    <row r="4318" spans="1:130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4"/>
      <c r="T4318" s="30"/>
      <c r="U4318" s="9"/>
      <c r="V4318" s="9"/>
      <c r="W4318" s="28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</row>
    <row r="4319" spans="1:130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4"/>
      <c r="T4319" s="30"/>
      <c r="U4319" s="9"/>
      <c r="V4319" s="9"/>
      <c r="W4319" s="28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</row>
    <row r="4320" spans="1:130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4"/>
      <c r="T4320" s="30"/>
      <c r="U4320" s="9"/>
      <c r="V4320" s="9"/>
      <c r="W4320" s="28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</row>
    <row r="4321" spans="1:130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4"/>
      <c r="T4321" s="30"/>
      <c r="U4321" s="9"/>
      <c r="V4321" s="9"/>
      <c r="W4321" s="28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</row>
    <row r="4322" spans="1:130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4"/>
      <c r="T4322" s="30"/>
      <c r="U4322" s="9"/>
      <c r="V4322" s="9"/>
      <c r="W4322" s="28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</row>
    <row r="4323" spans="1:130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4"/>
      <c r="T4323" s="30"/>
      <c r="U4323" s="9"/>
      <c r="V4323" s="9"/>
      <c r="W4323" s="28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</row>
    <row r="4324" spans="1:130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4"/>
      <c r="T4324" s="30"/>
      <c r="U4324" s="9"/>
      <c r="V4324" s="9"/>
      <c r="W4324" s="28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</row>
    <row r="4325" spans="1:130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4"/>
      <c r="T4325" s="30"/>
      <c r="U4325" s="9"/>
      <c r="V4325" s="9"/>
      <c r="W4325" s="28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</row>
    <row r="4326" spans="1:130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4"/>
      <c r="T4326" s="30"/>
      <c r="U4326" s="9"/>
      <c r="V4326" s="9"/>
      <c r="W4326" s="28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</row>
    <row r="4327" spans="1:130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4"/>
      <c r="T4327" s="30"/>
      <c r="U4327" s="9"/>
      <c r="V4327" s="9"/>
      <c r="W4327" s="28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</row>
    <row r="4328" spans="1:130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4"/>
      <c r="T4328" s="30"/>
      <c r="U4328" s="9"/>
      <c r="V4328" s="9"/>
      <c r="W4328" s="28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</row>
    <row r="4329" spans="1:130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4"/>
      <c r="T4329" s="30"/>
      <c r="U4329" s="9"/>
      <c r="V4329" s="9"/>
      <c r="W4329" s="28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</row>
    <row r="4330" spans="1:130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4"/>
      <c r="T4330" s="30"/>
      <c r="U4330" s="9"/>
      <c r="V4330" s="9"/>
      <c r="W4330" s="28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</row>
    <row r="4331" spans="1:130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4"/>
      <c r="T4331" s="30"/>
      <c r="U4331" s="9"/>
      <c r="V4331" s="9"/>
      <c r="W4331" s="28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</row>
    <row r="4332" spans="1:130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4"/>
      <c r="T4332" s="30"/>
      <c r="U4332" s="9"/>
      <c r="V4332" s="9"/>
      <c r="W4332" s="28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</row>
    <row r="4333" spans="1:130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4"/>
      <c r="T4333" s="30"/>
      <c r="U4333" s="9"/>
      <c r="V4333" s="9"/>
      <c r="W4333" s="28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</row>
    <row r="4334" spans="1:130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4"/>
      <c r="T4334" s="30"/>
      <c r="U4334" s="9"/>
      <c r="V4334" s="9"/>
      <c r="W4334" s="28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</row>
    <row r="4335" spans="1:130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4"/>
      <c r="T4335" s="30"/>
      <c r="U4335" s="9"/>
      <c r="V4335" s="9"/>
      <c r="W4335" s="28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</row>
    <row r="4336" spans="1:130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4"/>
      <c r="T4336" s="30"/>
      <c r="U4336" s="9"/>
      <c r="V4336" s="9"/>
      <c r="W4336" s="28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</row>
    <row r="4337" spans="1:130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4"/>
      <c r="T4337" s="30"/>
      <c r="U4337" s="9"/>
      <c r="V4337" s="9"/>
      <c r="W4337" s="28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</row>
    <row r="4338" spans="1:130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4"/>
      <c r="T4338" s="30"/>
      <c r="U4338" s="9"/>
      <c r="V4338" s="9"/>
      <c r="W4338" s="28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</row>
    <row r="4339" spans="1:130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4"/>
      <c r="T4339" s="30"/>
      <c r="U4339" s="9"/>
      <c r="V4339" s="9"/>
      <c r="W4339" s="28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</row>
    <row r="4340" spans="1:130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4"/>
      <c r="T4340" s="30"/>
      <c r="U4340" s="9"/>
      <c r="V4340" s="9"/>
      <c r="W4340" s="28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</row>
    <row r="4341" spans="1:130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4"/>
      <c r="T4341" s="30"/>
      <c r="U4341" s="9"/>
      <c r="V4341" s="9"/>
      <c r="W4341" s="28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</row>
    <row r="4342" spans="1:130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4"/>
      <c r="T4342" s="30"/>
      <c r="U4342" s="9"/>
      <c r="V4342" s="9"/>
      <c r="W4342" s="28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</row>
    <row r="4343" spans="1:130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4"/>
      <c r="T4343" s="30"/>
      <c r="U4343" s="9"/>
      <c r="V4343" s="9"/>
      <c r="W4343" s="28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</row>
    <row r="4344" spans="1:130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4"/>
      <c r="T4344" s="30"/>
      <c r="U4344" s="9"/>
      <c r="V4344" s="9"/>
      <c r="W4344" s="28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</row>
    <row r="4345" spans="1:130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4"/>
      <c r="T4345" s="30"/>
      <c r="U4345" s="9"/>
      <c r="V4345" s="9"/>
      <c r="W4345" s="28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</row>
    <row r="4346" spans="1:130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4"/>
      <c r="T4346" s="30"/>
      <c r="U4346" s="9"/>
      <c r="V4346" s="9"/>
      <c r="W4346" s="28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</row>
    <row r="4347" spans="1:130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4"/>
      <c r="T4347" s="30"/>
      <c r="U4347" s="9"/>
      <c r="V4347" s="9"/>
      <c r="W4347" s="28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</row>
    <row r="4348" spans="1:130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4"/>
      <c r="T4348" s="30"/>
      <c r="U4348" s="9"/>
      <c r="V4348" s="9"/>
      <c r="W4348" s="28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</row>
    <row r="4349" spans="1:130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4"/>
      <c r="T4349" s="30"/>
      <c r="U4349" s="9"/>
      <c r="V4349" s="9"/>
      <c r="W4349" s="28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</row>
    <row r="4350" spans="1:130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4"/>
      <c r="T4350" s="30"/>
      <c r="U4350" s="9"/>
      <c r="V4350" s="9"/>
      <c r="W4350" s="28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</row>
    <row r="4351" spans="1:130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4"/>
      <c r="T4351" s="30"/>
      <c r="U4351" s="9"/>
      <c r="V4351" s="9"/>
      <c r="W4351" s="28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</row>
    <row r="4352" spans="1:130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4"/>
      <c r="T4352" s="30"/>
      <c r="U4352" s="9"/>
      <c r="V4352" s="9"/>
      <c r="W4352" s="28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</row>
    <row r="4353" spans="1:130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4"/>
      <c r="T4353" s="30"/>
      <c r="U4353" s="9"/>
      <c r="V4353" s="9"/>
      <c r="W4353" s="28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</row>
    <row r="4354" spans="1:130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4"/>
      <c r="T4354" s="30"/>
      <c r="U4354" s="9"/>
      <c r="V4354" s="9"/>
      <c r="W4354" s="28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</row>
    <row r="4355" spans="1:130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4"/>
      <c r="T4355" s="30"/>
      <c r="U4355" s="9"/>
      <c r="V4355" s="9"/>
      <c r="W4355" s="28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</row>
    <row r="4356" spans="1:130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4"/>
      <c r="T4356" s="30"/>
      <c r="U4356" s="9"/>
      <c r="V4356" s="9"/>
      <c r="W4356" s="28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</row>
    <row r="4357" spans="1:130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4"/>
      <c r="T4357" s="30"/>
      <c r="U4357" s="9"/>
      <c r="V4357" s="9"/>
      <c r="W4357" s="28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</row>
    <row r="4358" spans="1:130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4"/>
      <c r="T4358" s="30"/>
      <c r="U4358" s="9"/>
      <c r="V4358" s="9"/>
      <c r="W4358" s="28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</row>
    <row r="4359" spans="1:130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4"/>
      <c r="T4359" s="30"/>
      <c r="U4359" s="9"/>
      <c r="V4359" s="9"/>
      <c r="W4359" s="28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</row>
    <row r="4360" spans="1:130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4"/>
      <c r="T4360" s="30"/>
      <c r="U4360" s="9"/>
      <c r="V4360" s="9"/>
      <c r="W4360" s="28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</row>
    <row r="4361" spans="1:130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4"/>
      <c r="T4361" s="30"/>
      <c r="U4361" s="9"/>
      <c r="V4361" s="9"/>
      <c r="W4361" s="28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</row>
    <row r="4362" spans="1:130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4"/>
      <c r="T4362" s="30"/>
      <c r="U4362" s="9"/>
      <c r="V4362" s="9"/>
      <c r="W4362" s="28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</row>
    <row r="4363" spans="1:130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4"/>
      <c r="T4363" s="30"/>
      <c r="U4363" s="9"/>
      <c r="V4363" s="9"/>
      <c r="W4363" s="28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</row>
    <row r="4364" spans="1:130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4"/>
      <c r="T4364" s="30"/>
      <c r="U4364" s="9"/>
      <c r="V4364" s="9"/>
      <c r="W4364" s="28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</row>
    <row r="4365" spans="1:130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4"/>
      <c r="T4365" s="30"/>
      <c r="U4365" s="9"/>
      <c r="V4365" s="9"/>
      <c r="W4365" s="28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</row>
    <row r="4366" spans="1:130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4"/>
      <c r="T4366" s="30"/>
      <c r="U4366" s="9"/>
      <c r="V4366" s="9"/>
      <c r="W4366" s="28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</row>
    <row r="4367" spans="1:130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4"/>
      <c r="T4367" s="30"/>
      <c r="U4367" s="9"/>
      <c r="V4367" s="9"/>
      <c r="W4367" s="28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</row>
    <row r="4368" spans="1:130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4"/>
      <c r="T4368" s="30"/>
      <c r="U4368" s="9"/>
      <c r="V4368" s="9"/>
      <c r="W4368" s="28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</row>
    <row r="4369" spans="1:130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4"/>
      <c r="T4369" s="30"/>
      <c r="U4369" s="9"/>
      <c r="V4369" s="9"/>
      <c r="W4369" s="28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</row>
    <row r="4370" spans="1:130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4"/>
      <c r="T4370" s="30"/>
      <c r="U4370" s="9"/>
      <c r="V4370" s="9"/>
      <c r="W4370" s="28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</row>
    <row r="4371" spans="1:130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4"/>
      <c r="T4371" s="30"/>
      <c r="U4371" s="9"/>
      <c r="V4371" s="9"/>
      <c r="W4371" s="28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</row>
    <row r="4372" spans="1:130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4"/>
      <c r="T4372" s="30"/>
      <c r="U4372" s="9"/>
      <c r="V4372" s="9"/>
      <c r="W4372" s="28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</row>
    <row r="4373" spans="1:130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4"/>
      <c r="T4373" s="30"/>
      <c r="U4373" s="9"/>
      <c r="V4373" s="9"/>
      <c r="W4373" s="28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</row>
    <row r="4374" spans="1:130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4"/>
      <c r="T4374" s="30"/>
      <c r="U4374" s="9"/>
      <c r="V4374" s="9"/>
      <c r="W4374" s="28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</row>
    <row r="4375" spans="1:130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4"/>
      <c r="T4375" s="30"/>
      <c r="U4375" s="9"/>
      <c r="V4375" s="9"/>
      <c r="W4375" s="28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</row>
    <row r="4376" spans="1:130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4"/>
      <c r="T4376" s="30"/>
      <c r="U4376" s="9"/>
      <c r="V4376" s="9"/>
      <c r="W4376" s="28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</row>
    <row r="4377" spans="1:130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4"/>
      <c r="T4377" s="30"/>
      <c r="U4377" s="9"/>
      <c r="V4377" s="9"/>
      <c r="W4377" s="28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</row>
    <row r="4378" spans="1:130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4"/>
      <c r="T4378" s="30"/>
      <c r="U4378" s="9"/>
      <c r="V4378" s="9"/>
      <c r="W4378" s="28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</row>
    <row r="4379" spans="1:130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4"/>
      <c r="T4379" s="30"/>
      <c r="U4379" s="9"/>
      <c r="V4379" s="9"/>
      <c r="W4379" s="28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</row>
    <row r="4380" spans="1:130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4"/>
      <c r="T4380" s="30"/>
      <c r="U4380" s="9"/>
      <c r="V4380" s="9"/>
      <c r="W4380" s="28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</row>
    <row r="4381" spans="1:130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4"/>
      <c r="T4381" s="30"/>
      <c r="U4381" s="9"/>
      <c r="V4381" s="9"/>
      <c r="W4381" s="28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</row>
    <row r="4382" spans="1:130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4"/>
      <c r="T4382" s="30"/>
      <c r="U4382" s="9"/>
      <c r="V4382" s="9"/>
      <c r="W4382" s="28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</row>
    <row r="4383" spans="1:130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4"/>
      <c r="T4383" s="30"/>
      <c r="U4383" s="9"/>
      <c r="V4383" s="9"/>
      <c r="W4383" s="28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</row>
    <row r="4384" spans="1:130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4"/>
      <c r="T4384" s="30"/>
      <c r="U4384" s="9"/>
      <c r="V4384" s="9"/>
      <c r="W4384" s="28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</row>
    <row r="4385" spans="1:130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4"/>
      <c r="T4385" s="30"/>
      <c r="U4385" s="9"/>
      <c r="V4385" s="9"/>
      <c r="W4385" s="28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</row>
    <row r="4386" spans="1:130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4"/>
      <c r="T4386" s="30"/>
      <c r="U4386" s="9"/>
      <c r="V4386" s="9"/>
      <c r="W4386" s="28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</row>
    <row r="4387" spans="1:130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4"/>
      <c r="T4387" s="30"/>
      <c r="U4387" s="9"/>
      <c r="V4387" s="9"/>
      <c r="W4387" s="28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</row>
    <row r="4388" spans="1:130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4"/>
      <c r="T4388" s="30"/>
      <c r="U4388" s="9"/>
      <c r="V4388" s="9"/>
      <c r="W4388" s="28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</row>
    <row r="4389" spans="1:130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4"/>
      <c r="T4389" s="30"/>
      <c r="U4389" s="9"/>
      <c r="V4389" s="9"/>
      <c r="W4389" s="28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</row>
    <row r="4390" spans="1:130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4"/>
      <c r="T4390" s="30"/>
      <c r="U4390" s="9"/>
      <c r="V4390" s="9"/>
      <c r="W4390" s="28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</row>
    <row r="4391" spans="1:130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4"/>
      <c r="T4391" s="30"/>
      <c r="U4391" s="9"/>
      <c r="V4391" s="9"/>
      <c r="W4391" s="28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</row>
    <row r="4392" spans="1:130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4"/>
      <c r="T4392" s="30"/>
      <c r="U4392" s="9"/>
      <c r="V4392" s="9"/>
      <c r="W4392" s="28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</row>
    <row r="4393" spans="1:130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4"/>
      <c r="T4393" s="30"/>
      <c r="U4393" s="9"/>
      <c r="V4393" s="9"/>
      <c r="W4393" s="28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</row>
    <row r="4394" spans="1:130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4"/>
      <c r="T4394" s="30"/>
      <c r="U4394" s="9"/>
      <c r="V4394" s="9"/>
      <c r="W4394" s="28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</row>
    <row r="4395" spans="1:130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4"/>
      <c r="T4395" s="30"/>
      <c r="U4395" s="9"/>
      <c r="V4395" s="9"/>
      <c r="W4395" s="28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</row>
    <row r="4396" spans="1:130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4"/>
      <c r="T4396" s="30"/>
      <c r="U4396" s="27"/>
      <c r="V4396" s="27"/>
      <c r="W4396" s="32"/>
      <c r="X4396" s="20"/>
      <c r="Y4396" s="23"/>
      <c r="Z4396" s="27"/>
      <c r="AA4396" s="20"/>
      <c r="AB4396" s="20"/>
      <c r="AC4396" s="20"/>
      <c r="AD4396" s="27"/>
      <c r="AE4396" s="21"/>
      <c r="AF4396" s="27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</row>
    <row r="4397" spans="1:130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4"/>
      <c r="T4397" s="30"/>
      <c r="U4397" s="9"/>
      <c r="V4397" s="9"/>
      <c r="W4397" s="28"/>
      <c r="X4397" s="3"/>
      <c r="Y4397" s="1"/>
      <c r="Z4397" s="9"/>
      <c r="AA4397" s="3"/>
      <c r="AB4397" s="3"/>
      <c r="AC4397" s="3"/>
      <c r="AD4397" s="9"/>
      <c r="AE4397" s="10"/>
      <c r="AF4397" s="9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</row>
    <row r="4398" spans="1:130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4"/>
      <c r="T4398" s="30"/>
      <c r="U4398" s="9"/>
      <c r="V4398" s="9"/>
      <c r="W4398" s="28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</row>
    <row r="4399" spans="1:130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4"/>
      <c r="T4399" s="30"/>
      <c r="U4399" s="9"/>
      <c r="V4399" s="9"/>
      <c r="W4399" s="28"/>
      <c r="X4399" s="3"/>
      <c r="Y4399" s="1"/>
      <c r="Z4399" s="9"/>
      <c r="AA4399" s="3"/>
      <c r="AB4399" s="3"/>
      <c r="AC4399" s="3"/>
      <c r="AD4399" s="9"/>
      <c r="AE4399" s="10"/>
      <c r="AF4399" s="9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</row>
    <row r="4400" spans="1:130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4"/>
      <c r="T4400" s="30"/>
      <c r="U4400" s="9"/>
      <c r="V4400" s="9"/>
      <c r="W4400" s="28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</row>
    <row r="4401" spans="1:130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4"/>
      <c r="T4401" s="30"/>
      <c r="U4401" s="9"/>
      <c r="V4401" s="9"/>
      <c r="W4401" s="28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</row>
    <row r="4402" spans="1:130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4"/>
      <c r="T4402" s="30"/>
      <c r="U4402" s="9"/>
      <c r="V4402" s="9"/>
      <c r="W4402" s="28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</row>
    <row r="4403" spans="1:130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4"/>
      <c r="T4403" s="30"/>
      <c r="U4403" s="9"/>
      <c r="V4403" s="9"/>
      <c r="W4403" s="28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</row>
    <row r="4404" spans="1:130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4"/>
      <c r="T4404" s="30"/>
      <c r="U4404" s="9"/>
      <c r="V4404" s="9"/>
      <c r="W4404" s="28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</row>
    <row r="4405" spans="1:130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4"/>
      <c r="T4405" s="30"/>
      <c r="U4405" s="9"/>
      <c r="V4405" s="9"/>
      <c r="W4405" s="28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</row>
    <row r="4406" spans="1:130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4"/>
      <c r="T4406" s="30"/>
      <c r="U4406" s="9"/>
      <c r="V4406" s="9"/>
      <c r="W4406" s="28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</row>
    <row r="4407" spans="1:130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4"/>
      <c r="T4407" s="30"/>
      <c r="U4407" s="9"/>
      <c r="V4407" s="9"/>
      <c r="W4407" s="28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</row>
    <row r="4408" spans="1:130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4"/>
      <c r="T4408" s="30"/>
      <c r="U4408" s="9"/>
      <c r="V4408" s="9"/>
      <c r="W4408" s="28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</row>
    <row r="4409" spans="1:130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4"/>
      <c r="T4409" s="30"/>
      <c r="U4409" s="9"/>
      <c r="V4409" s="9"/>
      <c r="W4409" s="28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</row>
    <row r="4410" spans="1:130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4"/>
      <c r="T4410" s="30"/>
      <c r="U4410" s="9"/>
      <c r="V4410" s="9"/>
      <c r="W4410" s="28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</row>
    <row r="4411" spans="1:130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4"/>
      <c r="T4411" s="30"/>
      <c r="U4411" s="9"/>
      <c r="V4411" s="9"/>
      <c r="W4411" s="28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</row>
    <row r="4412" spans="1:130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4"/>
      <c r="T4412" s="30"/>
      <c r="U4412" s="9"/>
      <c r="V4412" s="9"/>
      <c r="W4412" s="28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</row>
    <row r="4413" spans="1:130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4"/>
      <c r="T4413" s="30"/>
      <c r="U4413" s="9"/>
      <c r="V4413" s="9"/>
      <c r="W4413" s="28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</row>
    <row r="4414" spans="1:130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4"/>
      <c r="T4414" s="30"/>
      <c r="U4414" s="9"/>
      <c r="V4414" s="9"/>
      <c r="W4414" s="28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</row>
    <row r="4415" spans="1:130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4"/>
      <c r="T4415" s="30"/>
      <c r="U4415" s="9"/>
      <c r="V4415" s="9"/>
      <c r="W4415" s="28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</row>
    <row r="4416" spans="1:130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4"/>
      <c r="T4416" s="30"/>
      <c r="U4416" s="9"/>
      <c r="V4416" s="9"/>
      <c r="W4416" s="28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</row>
    <row r="4417" spans="1:130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4"/>
      <c r="T4417" s="30"/>
      <c r="U4417" s="9"/>
      <c r="V4417" s="9"/>
      <c r="W4417" s="28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</row>
    <row r="4418" spans="1:130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4"/>
      <c r="T4418" s="30"/>
      <c r="U4418" s="9"/>
      <c r="V4418" s="9"/>
      <c r="W4418" s="28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</row>
    <row r="4419" spans="1:130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4"/>
      <c r="T4419" s="30"/>
      <c r="U4419" s="9"/>
      <c r="V4419" s="9"/>
      <c r="W4419" s="28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</row>
    <row r="4420" spans="1:130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4"/>
      <c r="T4420" s="30"/>
      <c r="U4420" s="9"/>
      <c r="V4420" s="9"/>
      <c r="W4420" s="28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</row>
    <row r="4421" spans="1:130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4"/>
      <c r="T4421" s="30"/>
      <c r="U4421" s="9"/>
      <c r="V4421" s="9"/>
      <c r="W4421" s="28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</row>
    <row r="4422" spans="1:130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4"/>
      <c r="T4422" s="30"/>
      <c r="U4422" s="9"/>
      <c r="V4422" s="9"/>
      <c r="W4422" s="28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</row>
    <row r="4423" spans="1:130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4"/>
      <c r="T4423" s="30"/>
      <c r="U4423" s="9"/>
      <c r="V4423" s="9"/>
      <c r="W4423" s="28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</row>
    <row r="4424" spans="1:130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4"/>
      <c r="T4424" s="30"/>
      <c r="U4424" s="9"/>
      <c r="V4424" s="9"/>
      <c r="W4424" s="28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</row>
    <row r="4425" spans="1:130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4"/>
      <c r="T4425" s="30"/>
      <c r="U4425" s="9"/>
      <c r="V4425" s="9"/>
      <c r="W4425" s="28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</row>
    <row r="4426" spans="1:130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4"/>
      <c r="T4426" s="30"/>
      <c r="U4426" s="9"/>
      <c r="V4426" s="9"/>
      <c r="W4426" s="28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</row>
    <row r="4427" spans="1:130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4"/>
      <c r="T4427" s="30"/>
      <c r="U4427" s="9"/>
      <c r="V4427" s="9"/>
      <c r="W4427" s="28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</row>
    <row r="4428" spans="1:130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4"/>
      <c r="T4428" s="30"/>
      <c r="U4428" s="9"/>
      <c r="V4428" s="9"/>
      <c r="W4428" s="28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</row>
    <row r="4429" spans="1:130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4"/>
      <c r="T4429" s="30"/>
      <c r="U4429" s="9"/>
      <c r="V4429" s="9"/>
      <c r="W4429" s="28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</row>
    <row r="4430" spans="1:130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4"/>
      <c r="T4430" s="30"/>
      <c r="U4430" s="9"/>
      <c r="V4430" s="9"/>
      <c r="W4430" s="28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</row>
    <row r="4431" spans="1:130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4"/>
      <c r="T4431" s="30"/>
      <c r="U4431" s="9"/>
      <c r="V4431" s="9"/>
      <c r="W4431" s="28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</row>
    <row r="4432" spans="1:130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4"/>
      <c r="T4432" s="30"/>
      <c r="U4432" s="9"/>
      <c r="V4432" s="9"/>
      <c r="W4432" s="28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</row>
    <row r="4433" spans="1:130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4"/>
      <c r="T4433" s="30"/>
      <c r="U4433" s="9"/>
      <c r="V4433" s="9"/>
      <c r="W4433" s="28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</row>
    <row r="4434" spans="1:130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4"/>
      <c r="T4434" s="30"/>
      <c r="U4434" s="9"/>
      <c r="V4434" s="9"/>
      <c r="W4434" s="28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</row>
    <row r="4435" spans="1:130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4"/>
      <c r="T4435" s="30"/>
      <c r="U4435" s="9"/>
      <c r="V4435" s="9"/>
      <c r="W4435" s="28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</row>
    <row r="4436" spans="1:130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4"/>
      <c r="T4436" s="30"/>
      <c r="U4436" s="9"/>
      <c r="V4436" s="9"/>
      <c r="W4436" s="28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</row>
    <row r="4437" spans="1:130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4"/>
      <c r="T4437" s="30"/>
      <c r="U4437" s="9"/>
      <c r="V4437" s="9"/>
      <c r="W4437" s="28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</row>
    <row r="4438" spans="1:130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4"/>
      <c r="T4438" s="30"/>
      <c r="U4438" s="9"/>
      <c r="V4438" s="9"/>
      <c r="W4438" s="28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</row>
    <row r="4439" spans="1:130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4"/>
      <c r="T4439" s="30"/>
      <c r="U4439" s="9"/>
      <c r="V4439" s="9"/>
      <c r="W4439" s="28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</row>
    <row r="4440" spans="1:130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4"/>
      <c r="T4440" s="30"/>
      <c r="U4440" s="9"/>
      <c r="V4440" s="9"/>
      <c r="W4440" s="28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</row>
    <row r="4441" spans="1:130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4"/>
      <c r="T4441" s="30"/>
      <c r="U4441" s="9"/>
      <c r="V4441" s="9"/>
      <c r="W4441" s="28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</row>
    <row r="4442" spans="1:130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4"/>
      <c r="T4442" s="30"/>
      <c r="U4442" s="9"/>
      <c r="V4442" s="9"/>
      <c r="W4442" s="28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</row>
    <row r="4443" spans="1:130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4"/>
      <c r="T4443" s="30"/>
      <c r="U4443" s="9"/>
      <c r="V4443" s="9"/>
      <c r="W4443" s="28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</row>
    <row r="4444" spans="1:130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4"/>
      <c r="T4444" s="30"/>
      <c r="U4444" s="9"/>
      <c r="V4444" s="9"/>
      <c r="W4444" s="28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</row>
    <row r="4445" spans="1:130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4"/>
      <c r="T4445" s="30"/>
      <c r="U4445" s="9"/>
      <c r="V4445" s="9"/>
      <c r="W4445" s="28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</row>
    <row r="4446" spans="1:130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4"/>
      <c r="T4446" s="30"/>
      <c r="U4446" s="9"/>
      <c r="V4446" s="9"/>
      <c r="W4446" s="28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</row>
    <row r="4447" spans="1:130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4"/>
      <c r="T4447" s="30"/>
      <c r="U4447" s="9"/>
      <c r="V4447" s="9"/>
      <c r="W4447" s="28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</row>
    <row r="4448" spans="1:130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4"/>
      <c r="T4448" s="30"/>
      <c r="U4448" s="9"/>
      <c r="V4448" s="9"/>
      <c r="W4448" s="28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</row>
    <row r="4449" spans="1:130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4"/>
      <c r="T4449" s="30"/>
      <c r="U4449" s="9"/>
      <c r="V4449" s="9"/>
      <c r="W4449" s="28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</row>
    <row r="4450" spans="1:130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4"/>
      <c r="T4450" s="30"/>
      <c r="U4450" s="9"/>
      <c r="V4450" s="9"/>
      <c r="W4450" s="28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</row>
    <row r="4451" spans="1:130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4"/>
      <c r="T4451" s="30"/>
      <c r="U4451" s="9"/>
      <c r="V4451" s="9"/>
      <c r="W4451" s="28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</row>
    <row r="4452" spans="1:130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4"/>
      <c r="T4452" s="30"/>
      <c r="U4452" s="9"/>
      <c r="V4452" s="9"/>
      <c r="W4452" s="28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</row>
    <row r="4453" spans="1:130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4"/>
      <c r="T4453" s="30"/>
      <c r="U4453" s="9"/>
      <c r="V4453" s="9"/>
      <c r="W4453" s="28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</row>
    <row r="4454" spans="1:130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4"/>
      <c r="T4454" s="30"/>
      <c r="U4454" s="9"/>
      <c r="V4454" s="9"/>
      <c r="W4454" s="28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</row>
    <row r="4455" spans="1:130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4"/>
      <c r="T4455" s="30"/>
      <c r="U4455" s="9"/>
      <c r="V4455" s="9"/>
      <c r="W4455" s="28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</row>
    <row r="4456" spans="1:130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4"/>
      <c r="T4456" s="30"/>
      <c r="U4456" s="9"/>
      <c r="V4456" s="9"/>
      <c r="W4456" s="28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</row>
    <row r="4457" spans="1:130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4"/>
      <c r="T4457" s="30"/>
      <c r="U4457" s="9"/>
      <c r="V4457" s="9"/>
      <c r="W4457" s="28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</row>
    <row r="4458" spans="1:130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4"/>
      <c r="T4458" s="30"/>
      <c r="U4458" s="9"/>
      <c r="V4458" s="9"/>
      <c r="W4458" s="28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</row>
    <row r="4459" spans="1:130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4"/>
      <c r="T4459" s="30"/>
      <c r="U4459" s="9"/>
      <c r="V4459" s="9"/>
      <c r="W4459" s="28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</row>
    <row r="4460" spans="1:130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4"/>
      <c r="T4460" s="30"/>
      <c r="U4460" s="9"/>
      <c r="V4460" s="9"/>
      <c r="W4460" s="28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</row>
    <row r="4461" spans="1:130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4"/>
      <c r="T4461" s="30"/>
      <c r="U4461" s="9"/>
      <c r="V4461" s="9"/>
      <c r="W4461" s="28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</row>
    <row r="4462" spans="1:130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4"/>
      <c r="T4462" s="30"/>
      <c r="U4462" s="9"/>
      <c r="V4462" s="9"/>
      <c r="W4462" s="28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</row>
    <row r="4463" spans="1:130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4"/>
      <c r="T4463" s="30"/>
      <c r="U4463" s="9"/>
      <c r="V4463" s="9"/>
      <c r="W4463" s="28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</row>
    <row r="4464" spans="1:130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4"/>
      <c r="T4464" s="30"/>
      <c r="U4464" s="9"/>
      <c r="V4464" s="9"/>
      <c r="W4464" s="28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</row>
    <row r="4465" spans="1:130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4"/>
      <c r="T4465" s="30"/>
      <c r="U4465" s="9"/>
      <c r="V4465" s="9"/>
      <c r="W4465" s="28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</row>
    <row r="4466" spans="1:130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4"/>
      <c r="T4466" s="30"/>
      <c r="U4466" s="9"/>
      <c r="V4466" s="9"/>
      <c r="W4466" s="28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</row>
    <row r="4467" spans="1:130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4"/>
      <c r="T4467" s="30"/>
      <c r="U4467" s="9"/>
      <c r="V4467" s="9"/>
      <c r="W4467" s="28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</row>
    <row r="4468" spans="1:130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4"/>
      <c r="T4468" s="30"/>
      <c r="U4468" s="9"/>
      <c r="V4468" s="9"/>
      <c r="W4468" s="28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</row>
    <row r="4469" spans="1:130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4"/>
      <c r="T4469" s="30"/>
      <c r="U4469" s="9"/>
      <c r="V4469" s="9"/>
      <c r="W4469" s="28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</row>
    <row r="4470" spans="1:130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4"/>
      <c r="T4470" s="30"/>
      <c r="U4470" s="9"/>
      <c r="V4470" s="9"/>
      <c r="W4470" s="28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</row>
    <row r="4471" spans="1:130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4"/>
      <c r="T4471" s="30"/>
      <c r="U4471" s="9"/>
      <c r="V4471" s="9"/>
      <c r="W4471" s="28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</row>
    <row r="4472" spans="1:130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4"/>
      <c r="T4472" s="30"/>
      <c r="U4472" s="9"/>
      <c r="V4472" s="9"/>
      <c r="W4472" s="28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</row>
    <row r="4473" spans="1:130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4"/>
      <c r="T4473" s="30"/>
      <c r="U4473" s="9"/>
      <c r="V4473" s="9"/>
      <c r="W4473" s="28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</row>
    <row r="4474" spans="1:130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4"/>
      <c r="T4474" s="30"/>
      <c r="U4474" s="9"/>
      <c r="V4474" s="9"/>
      <c r="W4474" s="28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</row>
    <row r="4475" spans="1:130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4"/>
      <c r="T4475" s="30"/>
      <c r="U4475" s="9"/>
      <c r="V4475" s="9"/>
      <c r="W4475" s="28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</row>
    <row r="4476" spans="1:130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4"/>
      <c r="T4476" s="30"/>
      <c r="U4476" s="9"/>
      <c r="V4476" s="9"/>
      <c r="W4476" s="28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</row>
    <row r="4477" spans="1:130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4"/>
      <c r="T4477" s="30"/>
      <c r="U4477" s="9"/>
      <c r="V4477" s="9"/>
      <c r="W4477" s="28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</row>
    <row r="4478" spans="1:130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4"/>
      <c r="T4478" s="30"/>
      <c r="U4478" s="9"/>
      <c r="V4478" s="9"/>
      <c r="W4478" s="28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</row>
    <row r="4479" spans="1:130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4"/>
      <c r="T4479" s="30"/>
      <c r="U4479" s="9"/>
      <c r="V4479" s="9"/>
      <c r="W4479" s="28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</row>
    <row r="4480" spans="1:130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4"/>
      <c r="T4480" s="30"/>
      <c r="U4480" s="9"/>
      <c r="V4480" s="9"/>
      <c r="W4480" s="28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</row>
    <row r="4481" spans="1:130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4"/>
      <c r="T4481" s="30"/>
      <c r="U4481" s="9"/>
      <c r="V4481" s="9"/>
      <c r="W4481" s="28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</row>
    <row r="4482" spans="1:130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4"/>
      <c r="T4482" s="30"/>
      <c r="U4482" s="9"/>
      <c r="V4482" s="9"/>
      <c r="W4482" s="28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</row>
    <row r="4483" spans="1:130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4"/>
      <c r="T4483" s="30"/>
      <c r="U4483" s="9"/>
      <c r="V4483" s="9"/>
      <c r="W4483" s="28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</row>
    <row r="4484" spans="1:130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4"/>
      <c r="T4484" s="30"/>
      <c r="U4484" s="9"/>
      <c r="V4484" s="9"/>
      <c r="W4484" s="28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</row>
    <row r="4485" spans="1:130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4"/>
      <c r="T4485" s="30"/>
      <c r="U4485" s="9"/>
      <c r="V4485" s="9"/>
      <c r="W4485" s="28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</row>
    <row r="4486" spans="1:130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4"/>
      <c r="T4486" s="30"/>
      <c r="U4486" s="9"/>
      <c r="V4486" s="9"/>
      <c r="W4486" s="28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</row>
    <row r="4487" spans="1:130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4"/>
      <c r="T4487" s="30"/>
      <c r="U4487" s="9"/>
      <c r="V4487" s="9"/>
      <c r="W4487" s="28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</row>
    <row r="4488" spans="1:130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4"/>
      <c r="T4488" s="30"/>
      <c r="U4488" s="9"/>
      <c r="V4488" s="9"/>
      <c r="W4488" s="28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</row>
    <row r="4489" spans="1:130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4"/>
      <c r="T4489" s="30"/>
      <c r="U4489" s="9"/>
      <c r="V4489" s="9"/>
      <c r="W4489" s="28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</row>
    <row r="4490" spans="1:130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4"/>
      <c r="T4490" s="30"/>
      <c r="U4490" s="9"/>
      <c r="V4490" s="9"/>
      <c r="W4490" s="28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</row>
    <row r="4491" spans="1:130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4"/>
      <c r="T4491" s="30"/>
      <c r="U4491" s="9"/>
      <c r="V4491" s="9"/>
      <c r="W4491" s="28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</row>
    <row r="4492" spans="1:130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4"/>
      <c r="T4492" s="30"/>
      <c r="U4492" s="9"/>
      <c r="V4492" s="9"/>
      <c r="W4492" s="28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</row>
    <row r="4493" spans="1:130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4"/>
      <c r="T4493" s="30"/>
      <c r="U4493" s="9"/>
      <c r="V4493" s="9"/>
      <c r="W4493" s="28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</row>
    <row r="4494" spans="1:130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4"/>
      <c r="T4494" s="30"/>
      <c r="U4494" s="9"/>
      <c r="V4494" s="9"/>
      <c r="W4494" s="28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</row>
    <row r="4495" spans="1:130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4"/>
      <c r="T4495" s="30"/>
      <c r="U4495" s="9"/>
      <c r="V4495" s="9"/>
      <c r="W4495" s="28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</row>
    <row r="4496" spans="1:130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4"/>
      <c r="T4496" s="30"/>
      <c r="U4496" s="9"/>
      <c r="V4496" s="9"/>
      <c r="W4496" s="28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</row>
    <row r="4497" spans="1:130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4"/>
      <c r="T4497" s="30"/>
      <c r="U4497" s="9"/>
      <c r="V4497" s="9"/>
      <c r="W4497" s="28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</row>
    <row r="4498" spans="1:130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4"/>
      <c r="T4498" s="30"/>
      <c r="U4498" s="9"/>
      <c r="V4498" s="9"/>
      <c r="W4498" s="28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</row>
    <row r="4499" spans="1:130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4"/>
      <c r="T4499" s="30"/>
      <c r="U4499" s="9"/>
      <c r="V4499" s="9"/>
      <c r="W4499" s="28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</row>
    <row r="4500" spans="1:130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4"/>
      <c r="T4500" s="30"/>
      <c r="U4500" s="9"/>
      <c r="V4500" s="9"/>
      <c r="W4500" s="28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</row>
    <row r="4501" spans="1:130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4"/>
      <c r="T4501" s="30"/>
      <c r="U4501" s="9"/>
      <c r="V4501" s="9"/>
      <c r="W4501" s="28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</row>
    <row r="4502" spans="1:130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4"/>
      <c r="T4502" s="30"/>
      <c r="U4502" s="9"/>
      <c r="V4502" s="9"/>
      <c r="W4502" s="28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</row>
    <row r="4503" spans="1:130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4"/>
      <c r="T4503" s="30"/>
      <c r="U4503" s="9"/>
      <c r="V4503" s="9"/>
      <c r="W4503" s="28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</row>
    <row r="4504" spans="1:130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4"/>
      <c r="T4504" s="30"/>
      <c r="U4504" s="9"/>
      <c r="V4504" s="9"/>
      <c r="W4504" s="28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</row>
    <row r="4505" spans="1:130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4"/>
      <c r="T4505" s="30"/>
      <c r="U4505" s="9"/>
      <c r="V4505" s="9"/>
      <c r="W4505" s="28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</row>
    <row r="4506" spans="1:130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4"/>
      <c r="T4506" s="30"/>
      <c r="U4506" s="9"/>
      <c r="V4506" s="9"/>
      <c r="W4506" s="28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</row>
    <row r="4507" spans="1:130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4"/>
      <c r="T4507" s="30"/>
      <c r="U4507" s="9"/>
      <c r="V4507" s="9"/>
      <c r="W4507" s="28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</row>
    <row r="4508" spans="1:130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4"/>
      <c r="T4508" s="30"/>
      <c r="U4508" s="9"/>
      <c r="V4508" s="9"/>
      <c r="W4508" s="28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</row>
    <row r="4509" spans="1:130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4"/>
      <c r="T4509" s="30"/>
      <c r="U4509" s="9"/>
      <c r="V4509" s="9"/>
      <c r="W4509" s="28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</row>
    <row r="4510" spans="1:130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4"/>
      <c r="T4510" s="30"/>
      <c r="U4510" s="9"/>
      <c r="V4510" s="9"/>
      <c r="W4510" s="28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</row>
    <row r="4511" spans="1:130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4"/>
      <c r="T4511" s="30"/>
      <c r="U4511" s="9"/>
      <c r="V4511" s="9"/>
      <c r="W4511" s="28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</row>
    <row r="4512" spans="1:130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4"/>
      <c r="T4512" s="30"/>
      <c r="U4512" s="9"/>
      <c r="V4512" s="9"/>
      <c r="W4512" s="28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</row>
    <row r="4513" spans="1:130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4"/>
      <c r="T4513" s="30"/>
      <c r="U4513" s="9"/>
      <c r="V4513" s="9"/>
      <c r="W4513" s="28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</row>
    <row r="4514" spans="1:130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4"/>
      <c r="T4514" s="30"/>
      <c r="U4514" s="9"/>
      <c r="V4514" s="9"/>
      <c r="W4514" s="28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</row>
    <row r="4515" spans="1:130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4"/>
      <c r="T4515" s="30"/>
      <c r="U4515" s="9"/>
      <c r="V4515" s="9"/>
      <c r="W4515" s="28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</row>
    <row r="4516" spans="1:130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4"/>
      <c r="T4516" s="30"/>
      <c r="U4516" s="9"/>
      <c r="V4516" s="9"/>
      <c r="W4516" s="28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</row>
    <row r="4517" spans="1:130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4"/>
      <c r="T4517" s="30"/>
      <c r="U4517" s="9"/>
      <c r="V4517" s="9"/>
      <c r="W4517" s="28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</row>
    <row r="4518" spans="1:130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4"/>
      <c r="T4518" s="30"/>
      <c r="U4518" s="9"/>
      <c r="V4518" s="9"/>
      <c r="W4518" s="28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</row>
    <row r="4519" spans="1:130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4"/>
      <c r="T4519" s="30"/>
      <c r="U4519" s="9"/>
      <c r="V4519" s="9"/>
      <c r="W4519" s="28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</row>
    <row r="4520" spans="1:130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4"/>
      <c r="T4520" s="30"/>
      <c r="U4520" s="9"/>
      <c r="V4520" s="9"/>
      <c r="W4520" s="28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</row>
    <row r="4521" spans="1:130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4"/>
      <c r="T4521" s="30"/>
      <c r="U4521" s="9"/>
      <c r="V4521" s="9"/>
      <c r="W4521" s="28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</row>
    <row r="4522" spans="1:130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4"/>
      <c r="T4522" s="30"/>
      <c r="U4522" s="9"/>
      <c r="V4522" s="9"/>
      <c r="W4522" s="28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</row>
    <row r="4523" spans="1:130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4"/>
      <c r="T4523" s="30"/>
      <c r="U4523" s="9"/>
      <c r="V4523" s="9"/>
      <c r="W4523" s="28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</row>
    <row r="4524" spans="1:130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4"/>
      <c r="T4524" s="30"/>
      <c r="U4524" s="9"/>
      <c r="V4524" s="9"/>
      <c r="W4524" s="28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</row>
    <row r="4525" spans="1:130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4"/>
      <c r="T4525" s="30"/>
      <c r="U4525" s="9"/>
      <c r="V4525" s="9"/>
      <c r="W4525" s="28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</row>
    <row r="4526" spans="1:130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4"/>
      <c r="T4526" s="30"/>
      <c r="U4526" s="9"/>
      <c r="V4526" s="9"/>
      <c r="W4526" s="28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</row>
    <row r="4527" spans="1:130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4"/>
      <c r="T4527" s="30"/>
      <c r="U4527" s="9"/>
      <c r="V4527" s="9"/>
      <c r="W4527" s="28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</row>
    <row r="4528" spans="1:130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4"/>
      <c r="T4528" s="30"/>
      <c r="U4528" s="9"/>
      <c r="V4528" s="9"/>
      <c r="W4528" s="28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</row>
    <row r="4529" spans="1:130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4"/>
      <c r="T4529" s="30"/>
      <c r="U4529" s="9"/>
      <c r="V4529" s="9"/>
      <c r="W4529" s="28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</row>
    <row r="4530" spans="1:130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4"/>
      <c r="T4530" s="30"/>
      <c r="U4530" s="9"/>
      <c r="V4530" s="9"/>
      <c r="W4530" s="28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</row>
    <row r="4531" spans="1:130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4"/>
      <c r="T4531" s="30"/>
      <c r="U4531" s="9"/>
      <c r="V4531" s="9"/>
      <c r="W4531" s="28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</row>
    <row r="4532" spans="1:130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4"/>
      <c r="T4532" s="30"/>
      <c r="U4532" s="9"/>
      <c r="V4532" s="9"/>
      <c r="W4532" s="28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</row>
    <row r="4533" spans="1:130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4"/>
      <c r="T4533" s="30"/>
      <c r="U4533" s="9"/>
      <c r="V4533" s="9"/>
      <c r="W4533" s="28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</row>
    <row r="4534" spans="1:130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4"/>
      <c r="T4534" s="30"/>
      <c r="U4534" s="9"/>
      <c r="V4534" s="9"/>
      <c r="W4534" s="28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</row>
    <row r="4535" spans="1:130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4"/>
      <c r="T4535" s="30"/>
      <c r="U4535" s="9"/>
      <c r="V4535" s="9"/>
      <c r="W4535" s="28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</row>
    <row r="4536" spans="1:130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4"/>
      <c r="T4536" s="30"/>
      <c r="U4536" s="9"/>
      <c r="V4536" s="9"/>
      <c r="W4536" s="28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</row>
    <row r="4537" spans="1:130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4"/>
      <c r="T4537" s="30"/>
      <c r="U4537" s="9"/>
      <c r="V4537" s="9"/>
      <c r="W4537" s="28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</row>
    <row r="4538" spans="1:130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4"/>
      <c r="T4538" s="30"/>
      <c r="U4538" s="9"/>
      <c r="V4538" s="9"/>
      <c r="W4538" s="28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</row>
    <row r="4539" spans="1:130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4"/>
      <c r="T4539" s="30"/>
      <c r="U4539" s="9"/>
      <c r="V4539" s="9"/>
      <c r="W4539" s="28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</row>
    <row r="4540" spans="1:130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4"/>
      <c r="T4540" s="30"/>
      <c r="U4540" s="9"/>
      <c r="V4540" s="9"/>
      <c r="W4540" s="28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</row>
    <row r="4541" spans="1:130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4"/>
      <c r="T4541" s="30"/>
      <c r="U4541" s="9"/>
      <c r="V4541" s="9"/>
      <c r="W4541" s="28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</row>
    <row r="4542" spans="1:130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4"/>
      <c r="T4542" s="30"/>
      <c r="U4542" s="9"/>
      <c r="V4542" s="9"/>
      <c r="W4542" s="28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</row>
    <row r="4543" spans="1:130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4"/>
      <c r="T4543" s="30"/>
      <c r="U4543" s="9"/>
      <c r="V4543" s="9"/>
      <c r="W4543" s="28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</row>
    <row r="4544" spans="1:130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4"/>
      <c r="T4544" s="30"/>
      <c r="U4544" s="9"/>
      <c r="V4544" s="9"/>
      <c r="W4544" s="28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</row>
    <row r="4545" spans="1:130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4"/>
      <c r="T4545" s="30"/>
      <c r="U4545" s="9"/>
      <c r="V4545" s="9"/>
      <c r="W4545" s="28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</row>
    <row r="4546" spans="1:130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4"/>
      <c r="T4546" s="30"/>
      <c r="U4546" s="9"/>
      <c r="V4546" s="9"/>
      <c r="W4546" s="28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</row>
    <row r="4547" spans="1:130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4"/>
      <c r="T4547" s="30"/>
      <c r="U4547" s="9"/>
      <c r="V4547" s="9"/>
      <c r="W4547" s="28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</row>
    <row r="4548" spans="1:130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4"/>
      <c r="T4548" s="30"/>
      <c r="U4548" s="9"/>
      <c r="V4548" s="9"/>
      <c r="W4548" s="28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</row>
    <row r="4549" spans="1:130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4"/>
      <c r="T4549" s="30"/>
      <c r="U4549" s="9"/>
      <c r="V4549" s="9"/>
      <c r="W4549" s="28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</row>
    <row r="4550" spans="1:130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4"/>
      <c r="T4550" s="30"/>
      <c r="U4550" s="9"/>
      <c r="V4550" s="9"/>
      <c r="W4550" s="28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</row>
    <row r="4551" spans="1:130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4"/>
      <c r="T4551" s="30"/>
      <c r="U4551" s="9"/>
      <c r="V4551" s="9"/>
      <c r="W4551" s="28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</row>
    <row r="4552" spans="1:130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4"/>
      <c r="T4552" s="30"/>
      <c r="U4552" s="9"/>
      <c r="V4552" s="9"/>
      <c r="W4552" s="28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</row>
    <row r="4553" spans="1:130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4"/>
      <c r="T4553" s="30"/>
      <c r="U4553" s="9"/>
      <c r="V4553" s="9"/>
      <c r="W4553" s="28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</row>
    <row r="4554" spans="1:130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4"/>
      <c r="T4554" s="30"/>
      <c r="U4554" s="9"/>
      <c r="V4554" s="9"/>
      <c r="W4554" s="28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</row>
    <row r="4555" spans="1:130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4"/>
      <c r="T4555" s="30"/>
      <c r="U4555" s="9"/>
      <c r="V4555" s="9"/>
      <c r="W4555" s="28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</row>
    <row r="4556" spans="1:130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4"/>
      <c r="T4556" s="30"/>
      <c r="U4556" s="9"/>
      <c r="V4556" s="9"/>
      <c r="W4556" s="28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</row>
    <row r="4557" spans="1:130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4"/>
      <c r="T4557" s="30"/>
      <c r="U4557" s="9"/>
      <c r="V4557" s="9"/>
      <c r="W4557" s="28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</row>
    <row r="4558" spans="1:130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4"/>
      <c r="T4558" s="30"/>
      <c r="U4558" s="9"/>
      <c r="V4558" s="9"/>
      <c r="W4558" s="28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</row>
    <row r="4559" spans="1:130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4"/>
      <c r="T4559" s="30"/>
      <c r="U4559" s="9"/>
      <c r="V4559" s="9"/>
      <c r="W4559" s="28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</row>
    <row r="4560" spans="1:130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4"/>
      <c r="T4560" s="30"/>
      <c r="U4560" s="9"/>
      <c r="V4560" s="9"/>
      <c r="W4560" s="28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</row>
    <row r="4561" spans="1:130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4"/>
      <c r="T4561" s="30"/>
      <c r="U4561" s="9"/>
      <c r="V4561" s="9"/>
      <c r="W4561" s="28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</row>
    <row r="4562" spans="1:130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4"/>
      <c r="T4562" s="30"/>
      <c r="U4562" s="9"/>
      <c r="V4562" s="9"/>
      <c r="W4562" s="28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</row>
    <row r="4563" spans="1:130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4"/>
      <c r="T4563" s="30"/>
      <c r="U4563" s="9"/>
      <c r="V4563" s="9"/>
      <c r="W4563" s="28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</row>
    <row r="4564" spans="1:130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4"/>
      <c r="T4564" s="30"/>
      <c r="U4564" s="9"/>
      <c r="V4564" s="9"/>
      <c r="W4564" s="28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</row>
    <row r="4565" spans="1:130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4"/>
      <c r="T4565" s="30"/>
      <c r="U4565" s="9"/>
      <c r="V4565" s="9"/>
      <c r="W4565" s="28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</row>
    <row r="4566" spans="1:130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4"/>
      <c r="T4566" s="30"/>
      <c r="U4566" s="9"/>
      <c r="V4566" s="9"/>
      <c r="W4566" s="28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</row>
    <row r="4567" spans="1:130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4"/>
      <c r="T4567" s="30"/>
      <c r="U4567" s="9"/>
      <c r="V4567" s="9"/>
      <c r="W4567" s="28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</row>
    <row r="4568" spans="1:130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4"/>
      <c r="T4568" s="30"/>
      <c r="U4568" s="9"/>
      <c r="V4568" s="9"/>
      <c r="W4568" s="28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</row>
    <row r="4569" spans="1:130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4"/>
      <c r="T4569" s="30"/>
      <c r="U4569" s="9"/>
      <c r="V4569" s="9"/>
      <c r="W4569" s="28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</row>
    <row r="4570" spans="1:130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4"/>
      <c r="T4570" s="30"/>
      <c r="U4570" s="9"/>
      <c r="V4570" s="9"/>
      <c r="W4570" s="28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</row>
    <row r="4571" spans="1:130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4"/>
      <c r="T4571" s="30"/>
      <c r="U4571" s="9"/>
      <c r="V4571" s="9"/>
      <c r="W4571" s="28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</row>
    <row r="4572" spans="1:130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4"/>
      <c r="T4572" s="30"/>
      <c r="U4572" s="9"/>
      <c r="V4572" s="9"/>
      <c r="W4572" s="28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</row>
    <row r="4573" spans="1:130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4"/>
      <c r="T4573" s="30"/>
      <c r="U4573" s="9"/>
      <c r="V4573" s="9"/>
      <c r="W4573" s="28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</row>
    <row r="4574" spans="1:130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4"/>
      <c r="T4574" s="30"/>
      <c r="U4574" s="9"/>
      <c r="V4574" s="9"/>
      <c r="W4574" s="28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</row>
    <row r="4575" spans="1:130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4"/>
      <c r="T4575" s="30"/>
      <c r="U4575" s="9"/>
      <c r="V4575" s="9"/>
      <c r="W4575" s="28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</row>
    <row r="4576" spans="1:130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4"/>
      <c r="T4576" s="30"/>
      <c r="U4576" s="9"/>
      <c r="V4576" s="9"/>
      <c r="W4576" s="28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</row>
    <row r="4577" spans="1:130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4"/>
      <c r="T4577" s="30"/>
      <c r="U4577" s="9"/>
      <c r="V4577" s="9"/>
      <c r="W4577" s="28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</row>
    <row r="4578" spans="1:130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4"/>
      <c r="T4578" s="30"/>
      <c r="U4578" s="9"/>
      <c r="V4578" s="9"/>
      <c r="W4578" s="28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</row>
    <row r="4579" spans="1:130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4"/>
      <c r="T4579" s="30"/>
      <c r="U4579" s="9"/>
      <c r="V4579" s="9"/>
      <c r="W4579" s="28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</row>
    <row r="4580" spans="1:130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4"/>
      <c r="T4580" s="30"/>
      <c r="U4580" s="9"/>
      <c r="V4580" s="9"/>
      <c r="W4580" s="28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</row>
    <row r="4581" spans="1:130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4"/>
      <c r="T4581" s="30"/>
      <c r="U4581" s="27"/>
      <c r="V4581" s="27"/>
      <c r="W4581" s="32"/>
      <c r="X4581" s="20"/>
      <c r="Y4581" s="23"/>
      <c r="Z4581" s="27"/>
      <c r="AA4581" s="20"/>
      <c r="AB4581" s="20"/>
      <c r="AC4581" s="20"/>
      <c r="AD4581" s="27"/>
      <c r="AE4581" s="21"/>
      <c r="AF4581" s="27"/>
      <c r="AG4581" s="23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</row>
    <row r="4582" spans="1:130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4"/>
      <c r="T4582" s="30"/>
      <c r="U4582" s="9"/>
      <c r="V4582" s="9"/>
      <c r="W4582" s="28"/>
      <c r="X4582" s="3"/>
      <c r="Y4582" s="1"/>
      <c r="Z4582" s="9"/>
      <c r="AA4582" s="3"/>
      <c r="AB4582" s="3"/>
      <c r="AC4582" s="3"/>
      <c r="AD4582" s="9"/>
      <c r="AE4582" s="10"/>
      <c r="AF4582" s="9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</row>
    <row r="4583" spans="1:130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4"/>
      <c r="T4583" s="30"/>
      <c r="U4583" s="9"/>
      <c r="V4583" s="9"/>
      <c r="W4583" s="28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</row>
    <row r="4584" spans="1:130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4"/>
      <c r="T4584" s="30"/>
      <c r="U4584" s="9"/>
      <c r="V4584" s="9"/>
      <c r="W4584" s="28"/>
      <c r="X4584" s="3"/>
      <c r="Y4584" s="1"/>
      <c r="Z4584" s="9"/>
      <c r="AA4584" s="3"/>
      <c r="AB4584" s="3"/>
      <c r="AC4584" s="3"/>
      <c r="AD4584" s="9"/>
      <c r="AE4584" s="10"/>
      <c r="AF4584" s="9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</row>
    <row r="4585" spans="1:130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4"/>
      <c r="T4585" s="30"/>
      <c r="U4585" s="9"/>
      <c r="V4585" s="9"/>
      <c r="W4585" s="28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</row>
    <row r="4586" spans="1:130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4"/>
      <c r="T4586" s="30"/>
      <c r="U4586" s="9"/>
      <c r="V4586" s="9"/>
      <c r="W4586" s="28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</row>
    <row r="4587" spans="1:130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4"/>
      <c r="T4587" s="30"/>
      <c r="U4587" s="9"/>
      <c r="V4587" s="9"/>
      <c r="W4587" s="28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</row>
    <row r="4588" spans="1:130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4"/>
      <c r="T4588" s="30"/>
      <c r="U4588" s="9"/>
      <c r="V4588" s="9"/>
      <c r="W4588" s="28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</row>
    <row r="4589" spans="1:130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4"/>
      <c r="T4589" s="30"/>
      <c r="U4589" s="9"/>
      <c r="V4589" s="9"/>
      <c r="W4589" s="28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</row>
    <row r="4590" spans="1:130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4"/>
      <c r="T4590" s="30"/>
      <c r="U4590" s="9"/>
      <c r="V4590" s="9"/>
      <c r="W4590" s="28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</row>
    <row r="4591" spans="1:130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4"/>
      <c r="T4591" s="30"/>
      <c r="U4591" s="9"/>
      <c r="V4591" s="9"/>
      <c r="W4591" s="28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</row>
    <row r="4592" spans="1:130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4"/>
      <c r="T4592" s="30"/>
      <c r="U4592" s="9"/>
      <c r="V4592" s="9"/>
      <c r="W4592" s="28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</row>
    <row r="4593" spans="1:130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4"/>
      <c r="T4593" s="30"/>
      <c r="U4593" s="9"/>
      <c r="V4593" s="9"/>
      <c r="W4593" s="28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</row>
    <row r="4594" spans="1:130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4"/>
      <c r="T4594" s="30"/>
      <c r="U4594" s="9"/>
      <c r="V4594" s="9"/>
      <c r="W4594" s="28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</row>
    <row r="4595" spans="1:130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4"/>
      <c r="T4595" s="30"/>
      <c r="U4595" s="9"/>
      <c r="V4595" s="9"/>
      <c r="W4595" s="28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</row>
    <row r="4596" spans="1:130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4"/>
      <c r="T4596" s="30"/>
      <c r="U4596" s="9"/>
      <c r="V4596" s="9"/>
      <c r="W4596" s="28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</row>
    <row r="4597" spans="1:130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4"/>
      <c r="T4597" s="30"/>
      <c r="U4597" s="9"/>
      <c r="V4597" s="9"/>
      <c r="W4597" s="28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</row>
    <row r="4598" spans="1:130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4"/>
      <c r="T4598" s="30"/>
      <c r="U4598" s="9"/>
      <c r="V4598" s="9"/>
      <c r="W4598" s="28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</row>
    <row r="4599" spans="1:130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4"/>
      <c r="T4599" s="30"/>
      <c r="U4599" s="9"/>
      <c r="V4599" s="9"/>
      <c r="W4599" s="28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</row>
    <row r="4600" spans="1:130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4"/>
      <c r="T4600" s="30"/>
      <c r="U4600" s="9"/>
      <c r="V4600" s="9"/>
      <c r="W4600" s="28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</row>
    <row r="4601" spans="1:130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4"/>
      <c r="T4601" s="30"/>
      <c r="U4601" s="9"/>
      <c r="V4601" s="9"/>
      <c r="W4601" s="28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</row>
    <row r="4602" spans="1:130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4"/>
      <c r="T4602" s="30"/>
      <c r="U4602" s="9"/>
      <c r="V4602" s="9"/>
      <c r="W4602" s="28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</row>
    <row r="4603" spans="1:130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4"/>
      <c r="T4603" s="30"/>
      <c r="U4603" s="9"/>
      <c r="V4603" s="9"/>
      <c r="W4603" s="28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</row>
    <row r="4604" spans="1:130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4"/>
      <c r="T4604" s="30"/>
      <c r="U4604" s="9"/>
      <c r="V4604" s="9"/>
      <c r="W4604" s="28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</row>
    <row r="4605" spans="1:130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4"/>
      <c r="T4605" s="30"/>
      <c r="U4605" s="9"/>
      <c r="V4605" s="9"/>
      <c r="W4605" s="28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</row>
    <row r="4606" spans="1:130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4"/>
      <c r="T4606" s="30"/>
      <c r="U4606" s="9"/>
      <c r="V4606" s="9"/>
      <c r="W4606" s="28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</row>
    <row r="4607" spans="1:130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4"/>
      <c r="T4607" s="30"/>
      <c r="U4607" s="9"/>
      <c r="V4607" s="9"/>
      <c r="W4607" s="28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</row>
    <row r="4608" spans="1:130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4"/>
      <c r="T4608" s="30"/>
      <c r="U4608" s="9"/>
      <c r="V4608" s="9"/>
      <c r="W4608" s="28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</row>
    <row r="4609" spans="1:130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4"/>
      <c r="T4609" s="30"/>
      <c r="U4609" s="9"/>
      <c r="V4609" s="9"/>
      <c r="W4609" s="28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</row>
    <row r="4610" spans="1:130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4"/>
      <c r="T4610" s="30"/>
      <c r="U4610" s="9"/>
      <c r="V4610" s="9"/>
      <c r="W4610" s="28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</row>
    <row r="4611" spans="1:130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4"/>
      <c r="T4611" s="30"/>
      <c r="U4611" s="9"/>
      <c r="V4611" s="9"/>
      <c r="W4611" s="28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</row>
    <row r="4612" spans="1:130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4"/>
      <c r="T4612" s="30"/>
      <c r="U4612" s="9"/>
      <c r="V4612" s="9"/>
      <c r="W4612" s="28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</row>
    <row r="4613" spans="1:130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4"/>
      <c r="T4613" s="30"/>
      <c r="U4613" s="9"/>
      <c r="V4613" s="9"/>
      <c r="W4613" s="28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</row>
    <row r="4614" spans="1:130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4"/>
      <c r="T4614" s="30"/>
      <c r="U4614" s="9"/>
      <c r="V4614" s="9"/>
      <c r="W4614" s="28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</row>
    <row r="4615" spans="1:130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4"/>
      <c r="T4615" s="30"/>
      <c r="U4615" s="9"/>
      <c r="V4615" s="9"/>
      <c r="W4615" s="28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</row>
    <row r="4616" spans="1:130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4"/>
      <c r="T4616" s="30"/>
      <c r="U4616" s="9"/>
      <c r="V4616" s="9"/>
      <c r="W4616" s="28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</row>
    <row r="4617" spans="1:130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4"/>
      <c r="T4617" s="30"/>
      <c r="U4617" s="9"/>
      <c r="V4617" s="9"/>
      <c r="W4617" s="28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</row>
    <row r="4618" spans="1:130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4"/>
      <c r="T4618" s="30"/>
      <c r="U4618" s="9"/>
      <c r="V4618" s="9"/>
      <c r="W4618" s="28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</row>
    <row r="4619" spans="1:130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4"/>
      <c r="T4619" s="30"/>
      <c r="U4619" s="9"/>
      <c r="V4619" s="9"/>
      <c r="W4619" s="28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</row>
    <row r="4620" spans="1:130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4"/>
      <c r="T4620" s="30"/>
      <c r="U4620" s="9"/>
      <c r="V4620" s="9"/>
      <c r="W4620" s="28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</row>
    <row r="4621" spans="1:130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4"/>
      <c r="T4621" s="30"/>
      <c r="U4621" s="9"/>
      <c r="V4621" s="9"/>
      <c r="W4621" s="28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</row>
    <row r="4622" spans="1:130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4"/>
      <c r="T4622" s="30"/>
      <c r="U4622" s="9"/>
      <c r="V4622" s="9"/>
      <c r="W4622" s="28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</row>
    <row r="4623" spans="1:130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4"/>
      <c r="T4623" s="30"/>
      <c r="U4623" s="9"/>
      <c r="V4623" s="9"/>
      <c r="W4623" s="28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</row>
    <row r="4624" spans="1:130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4"/>
      <c r="T4624" s="30"/>
      <c r="U4624" s="9"/>
      <c r="V4624" s="9"/>
      <c r="W4624" s="28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</row>
    <row r="4625" spans="1:130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4"/>
      <c r="T4625" s="30"/>
      <c r="U4625" s="9"/>
      <c r="V4625" s="9"/>
      <c r="W4625" s="28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</row>
    <row r="4626" spans="1:130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4"/>
      <c r="T4626" s="30"/>
      <c r="U4626" s="9"/>
      <c r="V4626" s="9"/>
      <c r="W4626" s="28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</row>
    <row r="4627" spans="1:130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4"/>
      <c r="T4627" s="30"/>
      <c r="U4627" s="9"/>
      <c r="V4627" s="9"/>
      <c r="W4627" s="28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</row>
    <row r="4628" spans="1:130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4"/>
      <c r="T4628" s="30"/>
      <c r="U4628" s="9"/>
      <c r="V4628" s="9"/>
      <c r="W4628" s="28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</row>
    <row r="4629" spans="1:130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4"/>
      <c r="T4629" s="30"/>
      <c r="U4629" s="9"/>
      <c r="V4629" s="9"/>
      <c r="W4629" s="28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</row>
    <row r="4630" spans="1:130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4"/>
      <c r="T4630" s="30"/>
      <c r="U4630" s="9"/>
      <c r="V4630" s="9"/>
      <c r="W4630" s="28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</row>
    <row r="4631" spans="1:130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4"/>
      <c r="T4631" s="30"/>
      <c r="U4631" s="9"/>
      <c r="V4631" s="9"/>
      <c r="W4631" s="28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</row>
    <row r="4632" spans="1:130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4"/>
      <c r="T4632" s="30"/>
      <c r="U4632" s="9"/>
      <c r="V4632" s="9"/>
      <c r="W4632" s="28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</row>
    <row r="4633" spans="1:130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4"/>
      <c r="T4633" s="30"/>
      <c r="U4633" s="9"/>
      <c r="V4633" s="9"/>
      <c r="W4633" s="28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</row>
    <row r="4634" spans="1:130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4"/>
      <c r="T4634" s="30"/>
      <c r="U4634" s="9"/>
      <c r="V4634" s="9"/>
      <c r="W4634" s="28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</row>
    <row r="4635" spans="1:130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4"/>
      <c r="T4635" s="30"/>
      <c r="U4635" s="9"/>
      <c r="V4635" s="9"/>
      <c r="W4635" s="28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</row>
    <row r="4636" spans="1:130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4"/>
      <c r="T4636" s="30"/>
      <c r="U4636" s="9"/>
      <c r="V4636" s="9"/>
      <c r="W4636" s="28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</row>
    <row r="4637" spans="1:130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4"/>
      <c r="T4637" s="30"/>
      <c r="U4637" s="9"/>
      <c r="V4637" s="9"/>
      <c r="W4637" s="28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</row>
    <row r="4638" spans="1:130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4"/>
      <c r="T4638" s="30"/>
      <c r="U4638" s="9"/>
      <c r="V4638" s="9"/>
      <c r="W4638" s="28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</row>
    <row r="4639" spans="1:130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4"/>
      <c r="T4639" s="30"/>
      <c r="U4639" s="9"/>
      <c r="V4639" s="9"/>
      <c r="W4639" s="28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</row>
    <row r="4640" spans="1:130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4"/>
      <c r="T4640" s="30"/>
      <c r="U4640" s="9"/>
      <c r="V4640" s="9"/>
      <c r="W4640" s="28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</row>
    <row r="4641" spans="1:130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4"/>
      <c r="T4641" s="30"/>
      <c r="U4641" s="9"/>
      <c r="V4641" s="9"/>
      <c r="W4641" s="28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</row>
    <row r="4642" spans="1:130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4"/>
      <c r="T4642" s="30"/>
      <c r="U4642" s="9"/>
      <c r="V4642" s="9"/>
      <c r="W4642" s="28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</row>
    <row r="4643" spans="1:130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4"/>
      <c r="T4643" s="30"/>
      <c r="U4643" s="9"/>
      <c r="V4643" s="9"/>
      <c r="W4643" s="28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</row>
    <row r="4644" spans="1:130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4"/>
      <c r="T4644" s="30"/>
      <c r="U4644" s="9"/>
      <c r="V4644" s="9"/>
      <c r="W4644" s="28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</row>
    <row r="4645" spans="1:130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4"/>
      <c r="T4645" s="30"/>
      <c r="U4645" s="9"/>
      <c r="V4645" s="9"/>
      <c r="W4645" s="28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</row>
    <row r="4646" spans="1:130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4"/>
      <c r="T4646" s="30"/>
      <c r="U4646" s="9"/>
      <c r="V4646" s="9"/>
      <c r="W4646" s="28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</row>
    <row r="4647" spans="1:130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4"/>
      <c r="T4647" s="30"/>
      <c r="U4647" s="9"/>
      <c r="V4647" s="9"/>
      <c r="W4647" s="28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</row>
    <row r="4648" spans="1:130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4"/>
      <c r="T4648" s="30"/>
      <c r="U4648" s="9"/>
      <c r="V4648" s="9"/>
      <c r="W4648" s="28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</row>
    <row r="4649" spans="1:130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4"/>
      <c r="T4649" s="30"/>
      <c r="U4649" s="9"/>
      <c r="V4649" s="9"/>
      <c r="W4649" s="28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</row>
    <row r="4650" spans="1:130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4"/>
      <c r="T4650" s="30"/>
      <c r="U4650" s="9"/>
      <c r="V4650" s="9"/>
      <c r="W4650" s="28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</row>
    <row r="4651" spans="1:130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4"/>
      <c r="T4651" s="30"/>
      <c r="U4651" s="9"/>
      <c r="V4651" s="9"/>
      <c r="W4651" s="28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</row>
    <row r="4652" spans="1:130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4"/>
      <c r="T4652" s="30"/>
      <c r="U4652" s="9"/>
      <c r="V4652" s="9"/>
      <c r="W4652" s="28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</row>
    <row r="4653" spans="1:130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4"/>
      <c r="T4653" s="30"/>
      <c r="U4653" s="9"/>
      <c r="V4653" s="9"/>
      <c r="W4653" s="28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</row>
    <row r="4654" spans="1:130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4"/>
      <c r="T4654" s="30"/>
      <c r="U4654" s="9"/>
      <c r="V4654" s="9"/>
      <c r="W4654" s="28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</row>
    <row r="4655" spans="1:130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4"/>
      <c r="T4655" s="30"/>
      <c r="U4655" s="9"/>
      <c r="V4655" s="9"/>
      <c r="W4655" s="28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</row>
    <row r="4656" spans="1:130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4"/>
      <c r="T4656" s="30"/>
      <c r="U4656" s="9"/>
      <c r="V4656" s="9"/>
      <c r="W4656" s="28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</row>
    <row r="4657" spans="1:130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4"/>
      <c r="T4657" s="30"/>
      <c r="U4657" s="9"/>
      <c r="V4657" s="9"/>
      <c r="W4657" s="28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</row>
    <row r="4658" spans="1:130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4"/>
      <c r="T4658" s="30"/>
      <c r="U4658" s="9"/>
      <c r="V4658" s="9"/>
      <c r="W4658" s="28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</row>
    <row r="4659" spans="1:130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4"/>
      <c r="T4659" s="30"/>
      <c r="U4659" s="9"/>
      <c r="V4659" s="9"/>
      <c r="W4659" s="28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</row>
    <row r="4660" spans="1:130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4"/>
      <c r="T4660" s="30"/>
      <c r="U4660" s="9"/>
      <c r="V4660" s="9"/>
      <c r="W4660" s="28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</row>
    <row r="4661" spans="1:130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4"/>
      <c r="T4661" s="30"/>
      <c r="U4661" s="9"/>
      <c r="V4661" s="9"/>
      <c r="W4661" s="28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</row>
    <row r="4662" spans="1:130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4"/>
      <c r="T4662" s="30"/>
      <c r="U4662" s="9"/>
      <c r="V4662" s="9"/>
      <c r="W4662" s="28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</row>
    <row r="4663" spans="1:130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4"/>
      <c r="T4663" s="30"/>
      <c r="U4663" s="9"/>
      <c r="V4663" s="9"/>
      <c r="W4663" s="28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</row>
    <row r="4664" spans="1:130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4"/>
      <c r="T4664" s="30"/>
      <c r="U4664" s="9"/>
      <c r="V4664" s="9"/>
      <c r="W4664" s="28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</row>
    <row r="4665" spans="1:130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4"/>
      <c r="T4665" s="30"/>
      <c r="U4665" s="9"/>
      <c r="V4665" s="9"/>
      <c r="W4665" s="28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</row>
    <row r="4666" spans="1:130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4"/>
      <c r="T4666" s="30"/>
      <c r="U4666" s="9"/>
      <c r="V4666" s="9"/>
      <c r="W4666" s="28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</row>
    <row r="4667" spans="1:130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4"/>
      <c r="T4667" s="30"/>
      <c r="U4667" s="9"/>
      <c r="V4667" s="9"/>
      <c r="W4667" s="28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</row>
    <row r="4668" spans="1:130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4"/>
      <c r="T4668" s="30"/>
      <c r="U4668" s="9"/>
      <c r="V4668" s="9"/>
      <c r="W4668" s="28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</row>
    <row r="4669" spans="1:130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4"/>
      <c r="T4669" s="30"/>
      <c r="U4669" s="9"/>
      <c r="V4669" s="9"/>
      <c r="W4669" s="28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</row>
    <row r="4670" spans="1:130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4"/>
      <c r="T4670" s="30"/>
      <c r="U4670" s="9"/>
      <c r="V4670" s="9"/>
      <c r="W4670" s="28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</row>
    <row r="4671" spans="1:130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4"/>
      <c r="T4671" s="30"/>
      <c r="U4671" s="9"/>
      <c r="V4671" s="9"/>
      <c r="W4671" s="28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</row>
    <row r="4672" spans="1:130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4"/>
      <c r="T4672" s="30"/>
      <c r="U4672" s="9"/>
      <c r="V4672" s="9"/>
      <c r="W4672" s="28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</row>
    <row r="4673" spans="1:130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4"/>
      <c r="T4673" s="30"/>
      <c r="U4673" s="9"/>
      <c r="V4673" s="9"/>
      <c r="W4673" s="28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</row>
    <row r="4674" spans="1:130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4"/>
      <c r="T4674" s="30"/>
      <c r="U4674" s="9"/>
      <c r="V4674" s="9"/>
      <c r="W4674" s="28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</row>
    <row r="4675" spans="1:130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4"/>
      <c r="T4675" s="30"/>
      <c r="U4675" s="9"/>
      <c r="V4675" s="9"/>
      <c r="W4675" s="28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</row>
    <row r="4676" spans="1:130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4"/>
      <c r="T4676" s="30"/>
      <c r="U4676" s="9"/>
      <c r="V4676" s="9"/>
      <c r="W4676" s="28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</row>
    <row r="4677" spans="1:130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4"/>
      <c r="T4677" s="30"/>
      <c r="U4677" s="9"/>
      <c r="V4677" s="9"/>
      <c r="W4677" s="28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</row>
    <row r="4678" spans="1:130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4"/>
      <c r="T4678" s="30"/>
      <c r="U4678" s="9"/>
      <c r="V4678" s="9"/>
      <c r="W4678" s="28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</row>
    <row r="4679" spans="1:130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4"/>
      <c r="T4679" s="30"/>
      <c r="U4679" s="9"/>
      <c r="V4679" s="9"/>
      <c r="W4679" s="28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</row>
    <row r="4680" spans="1:130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4"/>
      <c r="T4680" s="30"/>
      <c r="U4680" s="9"/>
      <c r="V4680" s="9"/>
      <c r="W4680" s="28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</row>
    <row r="4681" spans="1:130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4"/>
      <c r="T4681" s="30"/>
      <c r="U4681" s="9"/>
      <c r="V4681" s="9"/>
      <c r="W4681" s="28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</row>
    <row r="4682" spans="1:130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4"/>
      <c r="T4682" s="30"/>
      <c r="U4682" s="9"/>
      <c r="V4682" s="9"/>
      <c r="W4682" s="28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</row>
    <row r="4683" spans="1:130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4"/>
      <c r="T4683" s="30"/>
      <c r="U4683" s="9"/>
      <c r="V4683" s="9"/>
      <c r="W4683" s="28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</row>
    <row r="4684" spans="1:130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4"/>
      <c r="T4684" s="30"/>
      <c r="U4684" s="9"/>
      <c r="V4684" s="9"/>
      <c r="W4684" s="28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</row>
    <row r="4685" spans="1:130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4"/>
      <c r="T4685" s="30"/>
      <c r="U4685" s="9"/>
      <c r="V4685" s="9"/>
      <c r="W4685" s="28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</row>
    <row r="4686" spans="1:130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4"/>
      <c r="T4686" s="30"/>
      <c r="U4686" s="9"/>
      <c r="V4686" s="9"/>
      <c r="W4686" s="28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</row>
    <row r="4687" spans="1:130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4"/>
      <c r="T4687" s="30"/>
      <c r="U4687" s="9"/>
      <c r="V4687" s="9"/>
      <c r="W4687" s="28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</row>
    <row r="4688" spans="1:130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4"/>
      <c r="T4688" s="30"/>
      <c r="U4688" s="9"/>
      <c r="V4688" s="9"/>
      <c r="W4688" s="28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</row>
    <row r="4689" spans="1:130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4"/>
      <c r="T4689" s="30"/>
      <c r="U4689" s="9"/>
      <c r="V4689" s="9"/>
      <c r="W4689" s="28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</row>
    <row r="4690" spans="1:130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4"/>
      <c r="T4690" s="30"/>
      <c r="U4690" s="9"/>
      <c r="V4690" s="9"/>
      <c r="W4690" s="28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</row>
    <row r="4691" spans="1:130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4"/>
      <c r="T4691" s="30"/>
      <c r="U4691" s="9"/>
      <c r="V4691" s="9"/>
      <c r="W4691" s="28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</row>
    <row r="4692" spans="1:130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4"/>
      <c r="T4692" s="30"/>
      <c r="U4692" s="9"/>
      <c r="V4692" s="9"/>
      <c r="W4692" s="28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</row>
    <row r="4693" spans="1:130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4"/>
      <c r="T4693" s="30"/>
      <c r="U4693" s="9"/>
      <c r="V4693" s="9"/>
      <c r="W4693" s="28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</row>
    <row r="4694" spans="1:130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4"/>
      <c r="T4694" s="30"/>
      <c r="U4694" s="9"/>
      <c r="V4694" s="9"/>
      <c r="W4694" s="28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</row>
    <row r="4695" spans="1:130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4"/>
      <c r="T4695" s="30"/>
      <c r="U4695" s="9"/>
      <c r="V4695" s="9"/>
      <c r="W4695" s="28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</row>
    <row r="4696" spans="1:130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4"/>
      <c r="T4696" s="30"/>
      <c r="U4696" s="9"/>
      <c r="V4696" s="9"/>
      <c r="W4696" s="28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</row>
    <row r="4697" spans="1:130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4"/>
      <c r="T4697" s="30"/>
      <c r="U4697" s="9"/>
      <c r="V4697" s="9"/>
      <c r="W4697" s="28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</row>
    <row r="4698" spans="1:130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4"/>
      <c r="T4698" s="30"/>
      <c r="U4698" s="9"/>
      <c r="V4698" s="9"/>
      <c r="W4698" s="28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</row>
    <row r="4699" spans="1:130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4"/>
      <c r="T4699" s="30"/>
      <c r="U4699" s="9"/>
      <c r="V4699" s="9"/>
      <c r="W4699" s="28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</row>
    <row r="4700" spans="1:130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4"/>
      <c r="T4700" s="30"/>
      <c r="U4700" s="9"/>
      <c r="V4700" s="9"/>
      <c r="W4700" s="28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</row>
    <row r="4701" spans="1:130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4"/>
      <c r="T4701" s="30"/>
      <c r="U4701" s="9"/>
      <c r="V4701" s="9"/>
      <c r="W4701" s="28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</row>
    <row r="4702" spans="1:130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4"/>
      <c r="T4702" s="30"/>
      <c r="U4702" s="9"/>
      <c r="V4702" s="9"/>
      <c r="W4702" s="28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</row>
    <row r="4703" spans="1:130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4"/>
      <c r="T4703" s="30"/>
      <c r="U4703" s="9"/>
      <c r="V4703" s="9"/>
      <c r="W4703" s="28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</row>
    <row r="4704" spans="1:130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4"/>
      <c r="T4704" s="30"/>
      <c r="U4704" s="9"/>
      <c r="V4704" s="9"/>
      <c r="W4704" s="28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</row>
    <row r="4705" spans="1:130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4"/>
      <c r="T4705" s="30"/>
      <c r="U4705" s="9"/>
      <c r="V4705" s="9"/>
      <c r="W4705" s="28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</row>
    <row r="4706" spans="1:130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4"/>
      <c r="T4706" s="30"/>
      <c r="U4706" s="9"/>
      <c r="V4706" s="9"/>
      <c r="W4706" s="28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</row>
    <row r="4707" spans="1:130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4"/>
      <c r="T4707" s="30"/>
      <c r="U4707" s="9"/>
      <c r="V4707" s="9"/>
      <c r="W4707" s="28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</row>
    <row r="4708" spans="1:130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4"/>
      <c r="T4708" s="30"/>
      <c r="U4708" s="9"/>
      <c r="V4708" s="9"/>
      <c r="W4708" s="28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</row>
    <row r="4709" spans="1:130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4"/>
      <c r="T4709" s="30"/>
      <c r="U4709" s="9"/>
      <c r="V4709" s="9"/>
      <c r="W4709" s="28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</row>
    <row r="4710" spans="1:130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4"/>
      <c r="T4710" s="30"/>
      <c r="U4710" s="9"/>
      <c r="V4710" s="9"/>
      <c r="W4710" s="28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</row>
    <row r="4711" spans="1:130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4"/>
      <c r="T4711" s="30"/>
      <c r="U4711" s="9"/>
      <c r="V4711" s="9"/>
      <c r="W4711" s="28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</row>
    <row r="4712" spans="1:130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4"/>
      <c r="T4712" s="30"/>
      <c r="U4712" s="9"/>
      <c r="V4712" s="9"/>
      <c r="W4712" s="28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</row>
    <row r="4713" spans="1:130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4"/>
      <c r="T4713" s="30"/>
      <c r="U4713" s="9"/>
      <c r="V4713" s="9"/>
      <c r="W4713" s="28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</row>
    <row r="4714" spans="1:130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4"/>
      <c r="T4714" s="30"/>
      <c r="U4714" s="9"/>
      <c r="V4714" s="9"/>
      <c r="W4714" s="28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</row>
    <row r="4715" spans="1:130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4"/>
      <c r="T4715" s="30"/>
      <c r="U4715" s="9"/>
      <c r="V4715" s="9"/>
      <c r="W4715" s="28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</row>
    <row r="4716" spans="1:130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4"/>
      <c r="T4716" s="30"/>
      <c r="U4716" s="9"/>
      <c r="V4716" s="9"/>
      <c r="W4716" s="28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</row>
    <row r="4717" spans="1:130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4"/>
      <c r="T4717" s="30"/>
      <c r="U4717" s="9"/>
      <c r="V4717" s="9"/>
      <c r="W4717" s="28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</row>
    <row r="4718" spans="1:130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4"/>
      <c r="T4718" s="30"/>
      <c r="U4718" s="9"/>
      <c r="V4718" s="9"/>
      <c r="W4718" s="28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</row>
    <row r="4719" spans="1:130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4"/>
      <c r="T4719" s="30"/>
      <c r="U4719" s="9"/>
      <c r="V4719" s="9"/>
      <c r="W4719" s="28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</row>
    <row r="4720" spans="1:130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4"/>
      <c r="T4720" s="30"/>
      <c r="U4720" s="9"/>
      <c r="V4720" s="9"/>
      <c r="W4720" s="28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</row>
    <row r="4721" spans="1:130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4"/>
      <c r="T4721" s="30"/>
      <c r="U4721" s="9"/>
      <c r="V4721" s="9"/>
      <c r="W4721" s="28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</row>
    <row r="4722" spans="1:130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4"/>
      <c r="T4722" s="30"/>
      <c r="U4722" s="9"/>
      <c r="V4722" s="9"/>
      <c r="W4722" s="28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</row>
    <row r="4723" spans="1:130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4"/>
      <c r="T4723" s="30"/>
      <c r="U4723" s="9"/>
      <c r="V4723" s="9"/>
      <c r="W4723" s="28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</row>
    <row r="4724" spans="1:130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4"/>
      <c r="T4724" s="30"/>
      <c r="U4724" s="9"/>
      <c r="V4724" s="9"/>
      <c r="W4724" s="28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</row>
    <row r="4725" spans="1:130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4"/>
      <c r="T4725" s="30"/>
      <c r="U4725" s="9"/>
      <c r="V4725" s="9"/>
      <c r="W4725" s="28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</row>
    <row r="4726" spans="1:130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4"/>
      <c r="T4726" s="30"/>
      <c r="U4726" s="9"/>
      <c r="V4726" s="9"/>
      <c r="W4726" s="28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</row>
    <row r="4727" spans="1:130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4"/>
      <c r="T4727" s="30"/>
      <c r="U4727" s="9"/>
      <c r="V4727" s="9"/>
      <c r="W4727" s="28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</row>
    <row r="4728" spans="1:130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4"/>
      <c r="T4728" s="30"/>
      <c r="U4728" s="9"/>
      <c r="V4728" s="9"/>
      <c r="W4728" s="28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</row>
    <row r="4729" spans="1:130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4"/>
      <c r="T4729" s="30"/>
      <c r="U4729" s="9"/>
      <c r="V4729" s="9"/>
      <c r="W4729" s="28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</row>
    <row r="4730" spans="1:130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4"/>
      <c r="T4730" s="30"/>
      <c r="U4730" s="9"/>
      <c r="V4730" s="9"/>
      <c r="W4730" s="28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</row>
    <row r="4731" spans="1:130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4"/>
      <c r="T4731" s="30"/>
      <c r="U4731" s="9"/>
      <c r="V4731" s="9"/>
      <c r="W4731" s="28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</row>
    <row r="4732" spans="1:130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4"/>
      <c r="T4732" s="30"/>
      <c r="U4732" s="9"/>
      <c r="V4732" s="9"/>
      <c r="W4732" s="28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</row>
    <row r="4733" spans="1:130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4"/>
      <c r="T4733" s="30"/>
      <c r="U4733" s="9"/>
      <c r="V4733" s="9"/>
      <c r="W4733" s="28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</row>
    <row r="4734" spans="1:130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4"/>
      <c r="T4734" s="30"/>
      <c r="U4734" s="9"/>
      <c r="V4734" s="9"/>
      <c r="W4734" s="28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</row>
    <row r="4735" spans="1:130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4"/>
      <c r="T4735" s="30"/>
      <c r="U4735" s="9"/>
      <c r="V4735" s="9"/>
      <c r="W4735" s="28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</row>
    <row r="4736" spans="1:130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4"/>
      <c r="T4736" s="30"/>
      <c r="U4736" s="9"/>
      <c r="V4736" s="9"/>
      <c r="W4736" s="28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</row>
    <row r="4737" spans="1:130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4"/>
      <c r="T4737" s="30"/>
      <c r="U4737" s="9"/>
      <c r="V4737" s="9"/>
      <c r="W4737" s="28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</row>
    <row r="4738" spans="1:130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4"/>
      <c r="T4738" s="30"/>
      <c r="U4738" s="9"/>
      <c r="V4738" s="9"/>
      <c r="W4738" s="28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</row>
    <row r="4739" spans="1:130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4"/>
      <c r="T4739" s="30"/>
      <c r="U4739" s="9"/>
      <c r="V4739" s="9"/>
      <c r="W4739" s="28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</row>
    <row r="4740" spans="1:130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4"/>
      <c r="T4740" s="30"/>
      <c r="U4740" s="9"/>
      <c r="V4740" s="9"/>
      <c r="W4740" s="28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</row>
    <row r="4741" spans="1:130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4"/>
      <c r="T4741" s="30"/>
      <c r="U4741" s="9"/>
      <c r="V4741" s="9"/>
      <c r="W4741" s="28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</row>
    <row r="4742" spans="1:130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4"/>
      <c r="T4742" s="30"/>
      <c r="U4742" s="9"/>
      <c r="V4742" s="9"/>
      <c r="W4742" s="28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</row>
    <row r="4743" spans="1:130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4"/>
      <c r="T4743" s="30"/>
    </row>
    <row r="4744" spans="1:130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4"/>
      <c r="T4744" s="30"/>
    </row>
    <row r="4745" spans="1:130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4"/>
      <c r="T4745" s="30"/>
    </row>
    <row r="4746" spans="1:130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4"/>
      <c r="T4746" s="30"/>
    </row>
    <row r="4747" spans="1:130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4"/>
      <c r="T4747" s="30"/>
    </row>
    <row r="4748" spans="1:130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4"/>
      <c r="T4748" s="30"/>
    </row>
    <row r="4749" spans="1:130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4"/>
      <c r="T4749" s="30"/>
    </row>
    <row r="4750" spans="1:130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4"/>
      <c r="T4750" s="30"/>
    </row>
    <row r="4751" spans="1:130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4"/>
      <c r="T4751" s="30"/>
    </row>
    <row r="4752" spans="1:130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4"/>
      <c r="T4752" s="30"/>
    </row>
    <row r="4753" spans="1:20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4"/>
      <c r="T4753" s="30"/>
    </row>
    <row r="4754" spans="1:20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4"/>
      <c r="T4754" s="30"/>
    </row>
    <row r="4755" spans="1:20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4"/>
      <c r="T4755" s="30"/>
    </row>
    <row r="4756" spans="1:20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4"/>
      <c r="T4756" s="30"/>
    </row>
    <row r="4757" spans="1:20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4"/>
      <c r="T4757" s="30"/>
    </row>
    <row r="4758" spans="1:20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4"/>
      <c r="T4758" s="30"/>
    </row>
    <row r="4759" spans="1:20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4"/>
      <c r="T4759" s="30"/>
    </row>
    <row r="4760" spans="1:20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4"/>
      <c r="T4760" s="30"/>
    </row>
    <row r="4761" spans="1:20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4"/>
      <c r="T4761" s="30"/>
    </row>
    <row r="4762" spans="1:20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4"/>
      <c r="T4762" s="30"/>
    </row>
    <row r="4763" spans="1:20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4"/>
      <c r="T4763" s="30"/>
    </row>
    <row r="4764" spans="1:20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4"/>
      <c r="T4764" s="30"/>
    </row>
    <row r="4765" spans="1:20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4"/>
      <c r="T4765" s="30"/>
    </row>
    <row r="4766" spans="1:20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4"/>
      <c r="T4766" s="30"/>
    </row>
    <row r="4767" spans="1:20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4"/>
      <c r="T4767" s="30"/>
    </row>
    <row r="4768" spans="1:20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4"/>
      <c r="T4768" s="30"/>
    </row>
    <row r="4769" spans="1:20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4"/>
      <c r="T4769" s="30"/>
    </row>
    <row r="4770" spans="1:20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4"/>
      <c r="T4770" s="30"/>
    </row>
    <row r="4771" spans="1:20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4"/>
      <c r="T4771" s="30"/>
    </row>
    <row r="4772" spans="1:20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4"/>
      <c r="T4772" s="30"/>
    </row>
    <row r="4773" spans="1:20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4"/>
      <c r="T4773" s="30"/>
    </row>
    <row r="4774" spans="1:20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4"/>
      <c r="T4774" s="30"/>
    </row>
    <row r="4775" spans="1:20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4"/>
      <c r="T4775" s="30"/>
    </row>
    <row r="4776" spans="1:20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4"/>
      <c r="T4776" s="30"/>
    </row>
    <row r="4777" spans="1:20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4"/>
      <c r="T4777" s="30"/>
    </row>
    <row r="4778" spans="1:20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4"/>
      <c r="T4778" s="30"/>
    </row>
    <row r="4779" spans="1:20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4"/>
      <c r="T4779" s="30"/>
    </row>
    <row r="4780" spans="1:20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4"/>
      <c r="T4780" s="30"/>
    </row>
    <row r="4781" spans="1:20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4"/>
      <c r="T4781" s="30"/>
    </row>
    <row r="4782" spans="1:20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4"/>
      <c r="T4782" s="30"/>
    </row>
    <row r="4783" spans="1:20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4"/>
      <c r="T4783" s="30"/>
    </row>
    <row r="4784" spans="1:20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4"/>
      <c r="T4784" s="30"/>
    </row>
    <row r="4785" spans="1:20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4"/>
      <c r="T4785" s="30"/>
    </row>
    <row r="4786" spans="1:20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4"/>
      <c r="T4786" s="30"/>
    </row>
    <row r="4787" spans="1:20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4"/>
      <c r="T4787" s="30"/>
    </row>
    <row r="4788" spans="1:20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4"/>
      <c r="T4788" s="30"/>
    </row>
    <row r="4789" spans="1:20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4"/>
      <c r="T4789" s="30"/>
    </row>
    <row r="4790" spans="1:20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4"/>
      <c r="T4790" s="30"/>
    </row>
    <row r="4791" spans="1:20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4"/>
      <c r="T4791" s="30"/>
    </row>
    <row r="4792" spans="1:20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4"/>
      <c r="T4792" s="30"/>
    </row>
    <row r="4793" spans="1:20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4"/>
      <c r="T4793" s="30"/>
    </row>
    <row r="4794" spans="1:20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4"/>
      <c r="T4794" s="30"/>
    </row>
    <row r="4795" spans="1:20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4"/>
      <c r="T4795" s="30"/>
    </row>
    <row r="4796" spans="1:20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4"/>
      <c r="T4796" s="30"/>
    </row>
    <row r="4797" spans="1:20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4"/>
      <c r="T4797" s="30"/>
    </row>
    <row r="4798" spans="1:20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4"/>
      <c r="T4798" s="30"/>
    </row>
    <row r="4799" spans="1:20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4"/>
      <c r="T4799" s="30"/>
    </row>
    <row r="4800" spans="1:20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4"/>
      <c r="T4800" s="30"/>
    </row>
    <row r="4801" spans="1:20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4"/>
      <c r="T4801" s="30"/>
    </row>
    <row r="4802" spans="1:20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4"/>
      <c r="T4802" s="30"/>
    </row>
    <row r="4803" spans="1:20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4"/>
      <c r="T4803" s="30"/>
    </row>
    <row r="4804" spans="1:20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4"/>
      <c r="T4804" s="30"/>
    </row>
    <row r="4805" spans="1:20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4"/>
      <c r="T4805" s="30"/>
    </row>
    <row r="4806" spans="1:20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4"/>
      <c r="T4806" s="30"/>
    </row>
    <row r="4807" spans="1:20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4"/>
      <c r="T4807" s="30"/>
    </row>
    <row r="4808" spans="1:20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4"/>
      <c r="T4808" s="30"/>
    </row>
    <row r="4809" spans="1:20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4"/>
      <c r="T4809" s="30"/>
    </row>
    <row r="4810" spans="1:20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4"/>
      <c r="T4810" s="30"/>
    </row>
    <row r="4811" spans="1:20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4"/>
      <c r="T4811" s="30"/>
    </row>
    <row r="4812" spans="1:20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4"/>
      <c r="T4812" s="30"/>
    </row>
    <row r="4813" spans="1:20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4"/>
      <c r="T4813" s="30"/>
    </row>
    <row r="4814" spans="1:20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4"/>
      <c r="T4814" s="30"/>
    </row>
    <row r="4815" spans="1:20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4"/>
      <c r="T4815" s="30"/>
    </row>
    <row r="4816" spans="1:20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4"/>
      <c r="T4816" s="30"/>
    </row>
    <row r="4817" spans="1:20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4"/>
      <c r="T4817" s="30"/>
    </row>
    <row r="4818" spans="1:20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4"/>
      <c r="T4818" s="30"/>
    </row>
    <row r="4819" spans="1:20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4"/>
      <c r="T4819" s="30"/>
    </row>
    <row r="4820" spans="1:20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4"/>
      <c r="T4820" s="30"/>
    </row>
    <row r="4821" spans="1:20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4"/>
      <c r="T4821" s="30"/>
    </row>
    <row r="4822" spans="1:20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4"/>
      <c r="T4822" s="30"/>
    </row>
    <row r="4823" spans="1:20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4"/>
      <c r="T4823" s="30"/>
    </row>
    <row r="4824" spans="1:20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4"/>
      <c r="T4824" s="30"/>
    </row>
    <row r="4825" spans="1:20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4"/>
      <c r="T4825" s="30"/>
    </row>
    <row r="4826" spans="1:20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4"/>
      <c r="T4826" s="30"/>
    </row>
    <row r="4827" spans="1:20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4"/>
      <c r="T4827" s="30"/>
    </row>
    <row r="4828" spans="1:20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4"/>
      <c r="T4828" s="30"/>
    </row>
    <row r="4829" spans="1:20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4"/>
      <c r="T4829" s="30"/>
    </row>
    <row r="4830" spans="1:20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4"/>
      <c r="T4830" s="30"/>
    </row>
    <row r="4831" spans="1:20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4"/>
      <c r="T4831" s="30"/>
    </row>
    <row r="4832" spans="1:20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4"/>
      <c r="T4832" s="30"/>
    </row>
    <row r="4833" spans="1:20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4"/>
      <c r="T4833" s="30"/>
    </row>
    <row r="4834" spans="1:20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4"/>
      <c r="T4834" s="30"/>
    </row>
    <row r="4835" spans="1:20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4"/>
      <c r="T4835" s="30"/>
    </row>
    <row r="4836" spans="1:20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4"/>
      <c r="T4836" s="30"/>
    </row>
    <row r="4837" spans="1:20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4"/>
      <c r="T4837" s="30"/>
    </row>
    <row r="4838" spans="1:20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4"/>
      <c r="T4838" s="30"/>
    </row>
    <row r="4839" spans="1:20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4"/>
      <c r="T4839" s="30"/>
    </row>
    <row r="4840" spans="1:20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4"/>
      <c r="T4840" s="30"/>
    </row>
    <row r="4841" spans="1:20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4"/>
      <c r="T4841" s="30"/>
    </row>
    <row r="4842" spans="1:20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4"/>
      <c r="T4842" s="30"/>
    </row>
    <row r="4843" spans="1:20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4"/>
      <c r="T4843" s="30"/>
    </row>
    <row r="4844" spans="1:20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4"/>
      <c r="T4844" s="30"/>
    </row>
    <row r="4845" spans="1:20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4"/>
      <c r="T4845" s="30"/>
    </row>
    <row r="4846" spans="1:20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4"/>
      <c r="T4846" s="30"/>
    </row>
    <row r="4847" spans="1:20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4"/>
      <c r="T4847" s="30"/>
    </row>
    <row r="4848" spans="1:20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4"/>
      <c r="T4848" s="30"/>
    </row>
    <row r="4849" spans="1:20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4"/>
      <c r="T4849" s="30"/>
    </row>
    <row r="4850" spans="1:20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4"/>
      <c r="T4850" s="30"/>
    </row>
    <row r="4851" spans="1:20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4"/>
      <c r="T4851" s="30"/>
    </row>
    <row r="4852" spans="1:20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4"/>
      <c r="T4852" s="30"/>
    </row>
    <row r="4853" spans="1:20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4"/>
      <c r="T4853" s="30"/>
    </row>
    <row r="4854" spans="1:20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4"/>
      <c r="T4854" s="30"/>
    </row>
    <row r="4855" spans="1:20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4"/>
      <c r="T4855" s="30"/>
    </row>
    <row r="4856" spans="1:20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4"/>
      <c r="T4856" s="30"/>
    </row>
    <row r="4857" spans="1:20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4"/>
      <c r="T4857" s="30"/>
    </row>
    <row r="4858" spans="1:20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4"/>
      <c r="T4858" s="30"/>
    </row>
    <row r="4859" spans="1:20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4"/>
      <c r="T4859" s="30"/>
    </row>
    <row r="4860" spans="1:20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4"/>
      <c r="T4860" s="30"/>
    </row>
    <row r="4861" spans="1:20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4"/>
      <c r="T4861" s="30"/>
    </row>
    <row r="4862" spans="1:20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4"/>
      <c r="T4862" s="30"/>
    </row>
    <row r="4863" spans="1:20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4"/>
      <c r="T4863" s="30"/>
    </row>
    <row r="4864" spans="1:20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4"/>
      <c r="T4864" s="30"/>
    </row>
    <row r="4865" spans="1:20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4"/>
      <c r="T4865" s="30"/>
    </row>
    <row r="4866" spans="1:20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4"/>
      <c r="T4866" s="30"/>
    </row>
    <row r="4867" spans="1:20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4"/>
      <c r="T4867" s="30"/>
    </row>
    <row r="4868" spans="1:20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4"/>
      <c r="T4868" s="30"/>
    </row>
    <row r="4869" spans="1:20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4"/>
      <c r="T4869" s="30"/>
    </row>
    <row r="4870" spans="1:20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4"/>
      <c r="T4870" s="30"/>
    </row>
    <row r="4871" spans="1:20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4"/>
      <c r="T4871" s="30"/>
    </row>
    <row r="4872" spans="1:20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4"/>
      <c r="T4872" s="30"/>
    </row>
    <row r="4873" spans="1:20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4"/>
      <c r="T4873" s="30"/>
    </row>
    <row r="4874" spans="1:20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4"/>
      <c r="T4874" s="30"/>
    </row>
    <row r="4875" spans="1:20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4"/>
      <c r="T4875" s="30"/>
    </row>
    <row r="4876" spans="1:20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4"/>
      <c r="T4876" s="30"/>
    </row>
    <row r="4877" spans="1:20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4"/>
      <c r="T4877" s="30"/>
    </row>
    <row r="4878" spans="1:20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4"/>
      <c r="T4878" s="30"/>
    </row>
    <row r="4879" spans="1:20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4"/>
      <c r="T4879" s="30"/>
    </row>
    <row r="4880" spans="1:20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4"/>
      <c r="T4880" s="30"/>
    </row>
    <row r="4881" spans="1:20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4"/>
      <c r="T4881" s="30"/>
    </row>
    <row r="4882" spans="1:20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4"/>
      <c r="T4882" s="30"/>
    </row>
    <row r="4883" spans="1:20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4"/>
      <c r="T4883" s="30"/>
    </row>
    <row r="4884" spans="1:20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4"/>
      <c r="T4884" s="30"/>
    </row>
    <row r="4885" spans="1:20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4"/>
      <c r="T4885" s="30"/>
    </row>
    <row r="4886" spans="1:20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4"/>
      <c r="T4886" s="30"/>
    </row>
    <row r="4887" spans="1:20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4"/>
      <c r="T4887" s="30"/>
    </row>
    <row r="4888" spans="1:20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4"/>
      <c r="T4888" s="30"/>
    </row>
    <row r="4889" spans="1:20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4"/>
      <c r="T4889" s="30"/>
    </row>
    <row r="4890" spans="1:20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4"/>
      <c r="T4890" s="30"/>
    </row>
    <row r="4891" spans="1:20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4"/>
      <c r="T4891" s="30"/>
    </row>
    <row r="4892" spans="1:20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4"/>
      <c r="T4892" s="30"/>
    </row>
    <row r="4893" spans="1:20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4"/>
      <c r="T4893" s="30"/>
    </row>
    <row r="4894" spans="1:20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4"/>
      <c r="T4894" s="30"/>
    </row>
    <row r="4895" spans="1:20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4"/>
      <c r="T4895" s="30"/>
    </row>
    <row r="4896" spans="1:20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4"/>
      <c r="T4896" s="30"/>
    </row>
    <row r="4897" spans="1:20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4"/>
      <c r="T4897" s="30"/>
    </row>
    <row r="4898" spans="1:20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4"/>
      <c r="T4898" s="30"/>
    </row>
    <row r="4899" spans="1:20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4"/>
      <c r="T4899" s="30"/>
    </row>
    <row r="4900" spans="1:20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4"/>
      <c r="T4900" s="30"/>
    </row>
    <row r="4901" spans="1:20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4"/>
      <c r="T4901" s="30"/>
    </row>
    <row r="4902" spans="1:20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4"/>
      <c r="T4902" s="30"/>
    </row>
    <row r="4903" spans="1:20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4"/>
      <c r="T4903" s="30"/>
    </row>
    <row r="4904" spans="1:20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4"/>
      <c r="T4904" s="30"/>
    </row>
    <row r="4905" spans="1:20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4"/>
      <c r="T4905" s="30"/>
    </row>
    <row r="4906" spans="1:20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4"/>
      <c r="T4906" s="30"/>
    </row>
    <row r="4907" spans="1:20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4"/>
      <c r="T4907" s="30"/>
    </row>
    <row r="4908" spans="1:20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4"/>
      <c r="T4908" s="30"/>
    </row>
    <row r="4909" spans="1:20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4"/>
      <c r="T4909" s="30"/>
    </row>
    <row r="4910" spans="1:20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4"/>
      <c r="T4910" s="30"/>
    </row>
    <row r="4911" spans="1:20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4"/>
      <c r="T4911" s="30"/>
    </row>
    <row r="4912" spans="1:20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4"/>
      <c r="T4912" s="30"/>
    </row>
    <row r="4913" spans="1:20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4"/>
      <c r="T4913" s="30"/>
    </row>
    <row r="4914" spans="1:20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4"/>
      <c r="T4914" s="30"/>
    </row>
    <row r="4915" spans="1:20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4"/>
      <c r="T4915" s="30"/>
    </row>
    <row r="4916" spans="1:20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4"/>
      <c r="T4916" s="30"/>
    </row>
    <row r="4917" spans="1:20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4"/>
      <c r="T4917" s="30"/>
    </row>
    <row r="4918" spans="1:20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4"/>
      <c r="T4918" s="30"/>
    </row>
    <row r="4919" spans="1:20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4"/>
      <c r="T4919" s="30"/>
    </row>
    <row r="4920" spans="1:20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4"/>
      <c r="T4920" s="30"/>
    </row>
    <row r="4921" spans="1:20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4"/>
      <c r="T4921" s="30"/>
    </row>
    <row r="4922" spans="1:20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4"/>
      <c r="T4922" s="30"/>
    </row>
    <row r="4923" spans="1:20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4"/>
      <c r="T4923" s="30"/>
    </row>
    <row r="4924" spans="1:20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4"/>
      <c r="T4924" s="30"/>
    </row>
    <row r="4925" spans="1:20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4"/>
      <c r="T4925" s="30"/>
    </row>
    <row r="4926" spans="1:20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4"/>
      <c r="T4926" s="30"/>
    </row>
    <row r="4927" spans="1:20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4"/>
      <c r="T4927" s="30"/>
    </row>
    <row r="4928" spans="1:20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4"/>
      <c r="T4928" s="30"/>
    </row>
    <row r="4929" spans="1:20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4"/>
      <c r="T4929" s="30"/>
    </row>
    <row r="4930" spans="1:20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4"/>
      <c r="T4930" s="30"/>
    </row>
    <row r="4931" spans="1:20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4"/>
      <c r="T4931" s="30"/>
    </row>
    <row r="4932" spans="1:20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4"/>
      <c r="T4932" s="30"/>
    </row>
    <row r="4933" spans="1:20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4"/>
      <c r="T4933" s="30"/>
    </row>
    <row r="4934" spans="1:20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4"/>
      <c r="T4934" s="30"/>
    </row>
    <row r="4935" spans="1:20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4"/>
      <c r="T4935" s="30"/>
    </row>
    <row r="4936" spans="1:20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4"/>
      <c r="T4936" s="30"/>
    </row>
    <row r="4937" spans="1:20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4"/>
      <c r="T4937" s="30"/>
    </row>
    <row r="4938" spans="1:20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4"/>
      <c r="T4938" s="30"/>
    </row>
    <row r="4939" spans="1:20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4"/>
      <c r="T4939" s="30"/>
    </row>
    <row r="4940" spans="1:20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4"/>
      <c r="T4940" s="30"/>
    </row>
    <row r="4941" spans="1:20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4"/>
      <c r="T4941" s="30"/>
    </row>
    <row r="4942" spans="1:20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4"/>
      <c r="T4942" s="30"/>
    </row>
    <row r="4943" spans="1:20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4"/>
      <c r="T4943" s="30"/>
    </row>
    <row r="4944" spans="1:20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4"/>
      <c r="T4944" s="30"/>
    </row>
    <row r="4945" spans="1:20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4"/>
      <c r="T4945" s="30"/>
    </row>
    <row r="4946" spans="1:20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4"/>
      <c r="T4946" s="30"/>
    </row>
    <row r="4947" spans="1:20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4"/>
      <c r="T4947" s="30"/>
    </row>
    <row r="4948" spans="1:20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4"/>
      <c r="T4948" s="30"/>
    </row>
    <row r="4949" spans="1:20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4"/>
      <c r="T4949" s="30"/>
    </row>
    <row r="4950" spans="1:20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4"/>
      <c r="T4950" s="30"/>
    </row>
    <row r="4951" spans="1:20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4"/>
      <c r="T4951" s="30"/>
    </row>
    <row r="4952" spans="1:20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4"/>
      <c r="T4952" s="30"/>
    </row>
    <row r="4953" spans="1:20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4"/>
      <c r="T4953" s="30"/>
    </row>
    <row r="4954" spans="1:20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4"/>
      <c r="T4954" s="30"/>
    </row>
    <row r="4955" spans="1:20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4"/>
      <c r="T4955" s="30"/>
    </row>
    <row r="4956" spans="1:20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4"/>
      <c r="T4956" s="30"/>
    </row>
    <row r="4957" spans="1:20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4"/>
      <c r="T4957" s="30"/>
    </row>
    <row r="4958" spans="1:20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4"/>
      <c r="T4958" s="30"/>
    </row>
    <row r="4959" spans="1:20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4"/>
      <c r="T4959" s="30"/>
    </row>
    <row r="4960" spans="1:20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4"/>
      <c r="T4960" s="30"/>
    </row>
    <row r="4961" spans="1:20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4"/>
      <c r="T4961" s="30"/>
    </row>
    <row r="4962" spans="1:20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4"/>
      <c r="T4962" s="30"/>
    </row>
    <row r="4963" spans="1:20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4"/>
      <c r="T4963" s="30"/>
    </row>
    <row r="4964" spans="1:20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4"/>
      <c r="T4964" s="30"/>
    </row>
    <row r="4965" spans="1:20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4"/>
      <c r="T4965" s="30"/>
    </row>
    <row r="4966" spans="1:20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4"/>
      <c r="T4966" s="30"/>
    </row>
    <row r="4967" spans="1:20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4"/>
      <c r="T4967" s="30"/>
    </row>
    <row r="4968" spans="1:20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4"/>
      <c r="T4968" s="30"/>
    </row>
    <row r="4969" spans="1:20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4"/>
      <c r="T4969" s="30"/>
    </row>
    <row r="4970" spans="1:20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4"/>
      <c r="T4970" s="30"/>
    </row>
    <row r="4971" spans="1:20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4"/>
      <c r="T4971" s="30"/>
    </row>
    <row r="4972" spans="1:20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4"/>
      <c r="T4972" s="30"/>
    </row>
    <row r="4973" spans="1:20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4"/>
      <c r="T4973" s="30"/>
    </row>
    <row r="4974" spans="1:20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4"/>
      <c r="T4974" s="30"/>
    </row>
    <row r="4975" spans="1:20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4"/>
      <c r="T4975" s="30"/>
    </row>
    <row r="4976" spans="1:20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4"/>
      <c r="T4976" s="30"/>
    </row>
    <row r="4977" spans="1:20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4"/>
      <c r="T4977" s="30"/>
    </row>
    <row r="4978" spans="1:20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4"/>
      <c r="T4978" s="30"/>
    </row>
    <row r="4979" spans="1:20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4"/>
      <c r="T4979" s="30"/>
    </row>
    <row r="4980" spans="1:20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4"/>
      <c r="T4980" s="30"/>
    </row>
    <row r="4981" spans="1:20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4"/>
      <c r="T4981" s="30"/>
    </row>
    <row r="4982" spans="1:20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4"/>
      <c r="T4982" s="30"/>
    </row>
    <row r="4983" spans="1:20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4"/>
      <c r="T4983" s="30"/>
    </row>
    <row r="4984" spans="1:20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4"/>
      <c r="T4984" s="30"/>
    </row>
    <row r="4985" spans="1:20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4"/>
      <c r="T4985" s="30"/>
    </row>
    <row r="4986" spans="1:20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4"/>
      <c r="T4986" s="30"/>
    </row>
    <row r="4987" spans="1:20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4"/>
      <c r="T4987" s="30"/>
    </row>
    <row r="4988" spans="1:20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4"/>
      <c r="T4988" s="30"/>
    </row>
    <row r="4989" spans="1:20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4"/>
      <c r="T4989" s="30"/>
    </row>
    <row r="4990" spans="1:20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4"/>
      <c r="T4990" s="30"/>
    </row>
    <row r="4991" spans="1:20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4"/>
      <c r="T4991" s="30"/>
    </row>
    <row r="4992" spans="1:20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4"/>
      <c r="T4992" s="30"/>
    </row>
    <row r="4993" spans="1:20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4"/>
      <c r="T4993" s="30"/>
    </row>
    <row r="4994" spans="1:20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4"/>
      <c r="T4994" s="30"/>
    </row>
    <row r="4995" spans="1:20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4"/>
      <c r="T4995" s="30"/>
    </row>
    <row r="4996" spans="1:20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4"/>
      <c r="T4996" s="30"/>
    </row>
    <row r="4997" spans="1:20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4"/>
      <c r="T4997" s="30"/>
    </row>
    <row r="4998" spans="1:20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4"/>
      <c r="T4998" s="30"/>
    </row>
    <row r="4999" spans="1:20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4"/>
      <c r="T4999" s="30"/>
    </row>
    <row r="5000" spans="1:20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4"/>
      <c r="T5000" s="30"/>
    </row>
    <row r="5001" spans="1:20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4"/>
      <c r="T5001" s="30"/>
    </row>
    <row r="5002" spans="1:20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4"/>
      <c r="T5002" s="30"/>
    </row>
    <row r="5003" spans="1:20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4"/>
      <c r="T5003" s="30"/>
    </row>
    <row r="5004" spans="1:20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4"/>
      <c r="T5004" s="30"/>
    </row>
    <row r="5005" spans="1:20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4"/>
      <c r="T5005" s="30"/>
    </row>
    <row r="5006" spans="1:20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4"/>
      <c r="T5006" s="30"/>
    </row>
    <row r="5007" spans="1:20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4"/>
      <c r="T5007" s="30"/>
    </row>
    <row r="5008" spans="1:20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4"/>
      <c r="T5008" s="30"/>
    </row>
    <row r="5009" spans="1:20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4"/>
      <c r="T5009" s="30"/>
    </row>
    <row r="5010" spans="1:20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4"/>
      <c r="T5010" s="30"/>
    </row>
    <row r="5011" spans="1:20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4"/>
      <c r="T5011" s="30"/>
    </row>
    <row r="5012" spans="1:20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4"/>
      <c r="T5012" s="30"/>
    </row>
    <row r="5013" spans="1:20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4"/>
      <c r="T5013" s="30"/>
    </row>
    <row r="5014" spans="1:20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4"/>
      <c r="T5014" s="30"/>
    </row>
    <row r="5015" spans="1:20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4"/>
      <c r="T5015" s="30"/>
    </row>
    <row r="5016" spans="1:20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4"/>
      <c r="T5016" s="30"/>
    </row>
    <row r="5017" spans="1:20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4"/>
      <c r="T5017" s="30"/>
    </row>
    <row r="5018" spans="1:20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4"/>
      <c r="T5018" s="30"/>
    </row>
    <row r="5019" spans="1:20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4"/>
      <c r="T5019" s="30"/>
    </row>
    <row r="5020" spans="1:20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4"/>
      <c r="T5020" s="30"/>
    </row>
    <row r="5021" spans="1:20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4"/>
      <c r="T5021" s="30"/>
    </row>
    <row r="5022" spans="1:20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4"/>
      <c r="T5022" s="30"/>
    </row>
    <row r="5023" spans="1:20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4"/>
      <c r="T5023" s="30"/>
    </row>
    <row r="5024" spans="1:20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4"/>
      <c r="T5024" s="30"/>
    </row>
    <row r="5025" spans="1:20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4"/>
      <c r="T5025" s="30"/>
    </row>
    <row r="5026" spans="1:20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4"/>
      <c r="T5026" s="30"/>
    </row>
    <row r="5027" spans="1:20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4"/>
      <c r="T5027" s="30"/>
    </row>
    <row r="5028" spans="1:20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4"/>
      <c r="T5028" s="30"/>
    </row>
    <row r="5029" spans="1:20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4"/>
      <c r="T5029" s="30"/>
    </row>
    <row r="5030" spans="1:20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4"/>
      <c r="T5030" s="30"/>
    </row>
    <row r="5031" spans="1:20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4"/>
      <c r="T5031" s="30"/>
    </row>
    <row r="5032" spans="1:20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4"/>
      <c r="T5032" s="30"/>
    </row>
    <row r="5033" spans="1:20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4"/>
      <c r="T5033" s="30"/>
    </row>
    <row r="5034" spans="1:20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4"/>
      <c r="T5034" s="30"/>
    </row>
    <row r="5035" spans="1:20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4"/>
      <c r="T5035" s="30"/>
    </row>
    <row r="5036" spans="1:20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4"/>
      <c r="T5036" s="30"/>
    </row>
    <row r="5037" spans="1:20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4"/>
      <c r="T5037" s="30"/>
    </row>
    <row r="5038" spans="1:20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4"/>
      <c r="T5038" s="30"/>
    </row>
    <row r="5039" spans="1:20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4"/>
      <c r="T5039" s="30"/>
    </row>
    <row r="5040" spans="1:20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4"/>
      <c r="T5040" s="30"/>
    </row>
    <row r="5041" spans="1:20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4"/>
      <c r="T5041" s="30"/>
    </row>
    <row r="5042" spans="1:20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4"/>
      <c r="T5042" s="30"/>
    </row>
    <row r="5043" spans="1:20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4"/>
      <c r="T5043" s="30"/>
    </row>
    <row r="5044" spans="1:20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4"/>
      <c r="T5044" s="30"/>
    </row>
    <row r="5045" spans="1:20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4"/>
      <c r="T5045" s="30"/>
    </row>
    <row r="5046" spans="1:20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4"/>
      <c r="T5046" s="30"/>
    </row>
    <row r="5047" spans="1:20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4"/>
      <c r="T5047" s="30"/>
    </row>
    <row r="5048" spans="1:20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4"/>
      <c r="T5048" s="30"/>
    </row>
    <row r="5049" spans="1:20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4"/>
      <c r="T5049" s="30"/>
    </row>
    <row r="5050" spans="1:20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4"/>
      <c r="T5050" s="30"/>
    </row>
    <row r="5051" spans="1:20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4"/>
      <c r="T5051" s="30"/>
    </row>
    <row r="5052" spans="1:20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4"/>
      <c r="T5052" s="30"/>
    </row>
    <row r="5053" spans="1:20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4"/>
      <c r="T5053" s="30"/>
    </row>
    <row r="5054" spans="1:20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4"/>
      <c r="T5054" s="30"/>
    </row>
    <row r="5055" spans="1:20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4"/>
      <c r="T5055" s="30"/>
    </row>
    <row r="5056" spans="1:20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4"/>
      <c r="T5056" s="30"/>
    </row>
    <row r="5057" spans="1:20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4"/>
      <c r="T5057" s="30"/>
    </row>
    <row r="5058" spans="1:20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4"/>
      <c r="T5058" s="30"/>
    </row>
    <row r="5059" spans="1:20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4"/>
      <c r="T5059" s="30"/>
    </row>
    <row r="5060" spans="1:20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4"/>
      <c r="T5060" s="30"/>
    </row>
    <row r="5061" spans="1:20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4"/>
      <c r="T5061" s="30"/>
    </row>
    <row r="5062" spans="1:20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4"/>
      <c r="T5062" s="30"/>
    </row>
    <row r="5063" spans="1:20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4"/>
      <c r="T5063" s="30"/>
    </row>
    <row r="5064" spans="1:20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4"/>
      <c r="T5064" s="30"/>
    </row>
    <row r="5065" spans="1:20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4"/>
      <c r="T5065" s="30"/>
    </row>
    <row r="5066" spans="1:20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4"/>
      <c r="T5066" s="30"/>
    </row>
    <row r="5067" spans="1:20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4"/>
      <c r="T5067" s="30"/>
    </row>
    <row r="5068" spans="1:20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4"/>
      <c r="T5068" s="30"/>
    </row>
    <row r="5069" spans="1:20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4"/>
      <c r="T5069" s="30"/>
    </row>
    <row r="5070" spans="1:20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4"/>
      <c r="T5070" s="30"/>
    </row>
    <row r="5071" spans="1:20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4"/>
      <c r="T5071" s="30"/>
    </row>
    <row r="5072" spans="1:20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4"/>
      <c r="T5072" s="30"/>
    </row>
    <row r="5073" spans="1:20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4"/>
      <c r="T5073" s="30"/>
    </row>
    <row r="5074" spans="1:20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4"/>
      <c r="T5074" s="30"/>
    </row>
    <row r="5075" spans="1:20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4"/>
      <c r="T5075" s="30"/>
    </row>
    <row r="5076" spans="1:20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4"/>
      <c r="T5076" s="30"/>
    </row>
    <row r="5077" spans="1:20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4"/>
      <c r="T5077" s="30"/>
    </row>
    <row r="5078" spans="1:20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4"/>
      <c r="T5078" s="30"/>
    </row>
    <row r="5079" spans="1:20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4"/>
      <c r="T5079" s="30"/>
    </row>
    <row r="5080" spans="1:20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4"/>
      <c r="T5080" s="30"/>
    </row>
    <row r="5081" spans="1:20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4"/>
      <c r="T5081" s="30"/>
    </row>
    <row r="5082" spans="1:20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4"/>
      <c r="T5082" s="30"/>
    </row>
    <row r="5083" spans="1:20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4"/>
      <c r="T5083" s="30"/>
    </row>
    <row r="5084" spans="1:20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4"/>
      <c r="T5084" s="30"/>
    </row>
    <row r="5085" spans="1:20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4"/>
      <c r="T5085" s="30"/>
    </row>
    <row r="5086" spans="1:20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4"/>
      <c r="T5086" s="30"/>
    </row>
    <row r="5087" spans="1:20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4"/>
      <c r="T5087" s="30"/>
    </row>
    <row r="5088" spans="1:20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4"/>
      <c r="T5088" s="30"/>
    </row>
    <row r="5089" spans="1:20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4"/>
      <c r="T5089" s="30"/>
    </row>
    <row r="5090" spans="1:20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4"/>
      <c r="T5090" s="30"/>
    </row>
    <row r="5091" spans="1:20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4"/>
      <c r="T5091" s="30"/>
    </row>
    <row r="5092" spans="1:20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4"/>
      <c r="T5092" s="30"/>
    </row>
    <row r="5093" spans="1:20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4"/>
      <c r="T5093" s="30"/>
    </row>
    <row r="5094" spans="1:20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4"/>
      <c r="T5094" s="30"/>
    </row>
    <row r="5095" spans="1:20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4"/>
      <c r="T5095" s="30"/>
    </row>
    <row r="5096" spans="1:20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4"/>
      <c r="T5096" s="30"/>
    </row>
    <row r="5097" spans="1:20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4"/>
      <c r="T5097" s="30"/>
    </row>
    <row r="5098" spans="1:20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4"/>
      <c r="T5098" s="30"/>
    </row>
    <row r="5099" spans="1:20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4"/>
      <c r="T5099" s="30"/>
    </row>
    <row r="5100" spans="1:20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4"/>
      <c r="T5100" s="30"/>
    </row>
    <row r="5101" spans="1:20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4"/>
      <c r="T5101" s="30"/>
    </row>
    <row r="5102" spans="1:20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4"/>
      <c r="T5102" s="30"/>
    </row>
    <row r="5103" spans="1:20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4"/>
      <c r="T5103" s="30"/>
    </row>
    <row r="5104" spans="1:20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4"/>
      <c r="T5104" s="30"/>
    </row>
    <row r="5105" spans="1:20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4"/>
      <c r="T5105" s="30"/>
    </row>
    <row r="5106" spans="1:20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4"/>
      <c r="T5106" s="30"/>
    </row>
    <row r="5107" spans="1:20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4"/>
      <c r="T5107" s="30"/>
    </row>
    <row r="5108" spans="1:20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4"/>
      <c r="T5108" s="30"/>
    </row>
    <row r="5109" spans="1:20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4"/>
      <c r="T5109" s="30"/>
    </row>
    <row r="5110" spans="1:20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4"/>
      <c r="T5110" s="30"/>
    </row>
    <row r="5111" spans="1:20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4"/>
      <c r="T5111" s="30"/>
    </row>
    <row r="5112" spans="1:20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4"/>
      <c r="T5112" s="30"/>
    </row>
    <row r="5113" spans="1:20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4"/>
      <c r="T5113" s="30"/>
    </row>
    <row r="5114" spans="1:20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4"/>
      <c r="T5114" s="30"/>
    </row>
    <row r="5115" spans="1:20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4"/>
      <c r="T5115" s="30"/>
    </row>
    <row r="5116" spans="1:20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4"/>
      <c r="T5116" s="30"/>
    </row>
    <row r="5117" spans="1:20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4"/>
      <c r="T5117" s="30"/>
    </row>
    <row r="5118" spans="1:20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4"/>
      <c r="T5118" s="30"/>
    </row>
    <row r="5119" spans="1:20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4"/>
      <c r="T5119" s="30"/>
    </row>
    <row r="5120" spans="1:20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4"/>
      <c r="T5120" s="30"/>
    </row>
    <row r="5121" spans="1:20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4"/>
      <c r="T5121" s="30"/>
    </row>
    <row r="5122" spans="1:20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4"/>
      <c r="T5122" s="30"/>
    </row>
    <row r="5123" spans="1:20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4"/>
      <c r="T5123" s="30"/>
    </row>
    <row r="5124" spans="1:20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4"/>
      <c r="T5124" s="30"/>
    </row>
    <row r="5125" spans="1:20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4"/>
      <c r="T5125" s="30"/>
    </row>
    <row r="5126" spans="1:20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4"/>
      <c r="T5126" s="30"/>
    </row>
    <row r="5127" spans="1:20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4"/>
      <c r="T5127" s="30"/>
    </row>
    <row r="5128" spans="1:20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4"/>
      <c r="T5128" s="30"/>
    </row>
    <row r="5129" spans="1:20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4"/>
      <c r="T5129" s="30"/>
    </row>
    <row r="5130" spans="1:20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4"/>
      <c r="T5130" s="30"/>
    </row>
    <row r="5131" spans="1:20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4"/>
      <c r="T5131" s="30"/>
    </row>
    <row r="5132" spans="1:20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4"/>
      <c r="T5132" s="30"/>
    </row>
    <row r="5133" spans="1:20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4"/>
      <c r="T5133" s="30"/>
    </row>
    <row r="5134" spans="1:20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4"/>
      <c r="T5134" s="30"/>
    </row>
    <row r="5135" spans="1:20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4"/>
      <c r="T5135" s="30"/>
    </row>
    <row r="5136" spans="1:20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4"/>
      <c r="T5136" s="30"/>
    </row>
    <row r="5137" spans="1:20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4"/>
      <c r="T5137" s="30"/>
    </row>
    <row r="5138" spans="1:20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4"/>
      <c r="T5138" s="30"/>
    </row>
    <row r="5139" spans="1:20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4"/>
      <c r="T5139" s="30"/>
    </row>
    <row r="5140" spans="1:20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4"/>
      <c r="T5140" s="30"/>
    </row>
    <row r="5141" spans="1:20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4"/>
      <c r="T5141" s="30"/>
    </row>
    <row r="5142" spans="1:20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4"/>
      <c r="T5142" s="30"/>
    </row>
    <row r="5143" spans="1:20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4"/>
      <c r="T5143" s="30"/>
    </row>
    <row r="5144" spans="1:20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4"/>
      <c r="T5144" s="30"/>
    </row>
    <row r="5145" spans="1:20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4"/>
      <c r="T5145" s="30"/>
    </row>
    <row r="5146" spans="1:20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4"/>
      <c r="T5146" s="30"/>
    </row>
    <row r="5147" spans="1:20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4"/>
      <c r="T5147" s="30"/>
    </row>
    <row r="5148" spans="1:20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4"/>
      <c r="T5148" s="30"/>
    </row>
    <row r="5149" spans="1:20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4"/>
      <c r="T5149" s="30"/>
    </row>
    <row r="5150" spans="1:20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4"/>
      <c r="T5150" s="30"/>
    </row>
    <row r="5151" spans="1:20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4"/>
      <c r="T5151" s="30"/>
    </row>
    <row r="5152" spans="1:20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4"/>
      <c r="T5152" s="30"/>
    </row>
    <row r="5153" spans="1:20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4"/>
      <c r="T5153" s="30"/>
    </row>
    <row r="5154" spans="1:20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4"/>
      <c r="T5154" s="30"/>
    </row>
    <row r="5155" spans="1:20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4"/>
      <c r="T5155" s="30"/>
    </row>
    <row r="5156" spans="1:20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4"/>
      <c r="T5156" s="30"/>
    </row>
    <row r="5157" spans="1:20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4"/>
      <c r="T5157" s="30"/>
    </row>
    <row r="5158" spans="1:20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4"/>
      <c r="T5158" s="30"/>
    </row>
    <row r="5159" spans="1:20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4"/>
      <c r="T5159" s="30"/>
    </row>
    <row r="5160" spans="1:20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4"/>
      <c r="T5160" s="30"/>
    </row>
    <row r="5161" spans="1:20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4"/>
      <c r="T5161" s="30"/>
    </row>
    <row r="5162" spans="1:20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4"/>
      <c r="T5162" s="30"/>
    </row>
    <row r="5163" spans="1:20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4"/>
      <c r="T5163" s="30"/>
    </row>
    <row r="5164" spans="1:20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4"/>
      <c r="T5164" s="30"/>
    </row>
    <row r="5165" spans="1:20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4"/>
      <c r="T5165" s="30"/>
    </row>
    <row r="5166" spans="1:20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4"/>
      <c r="T5166" s="30"/>
    </row>
    <row r="5167" spans="1:20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4"/>
      <c r="T5167" s="30"/>
    </row>
    <row r="5168" spans="1:20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4"/>
      <c r="T5168" s="30"/>
    </row>
    <row r="5169" spans="1:20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4"/>
      <c r="T5169" s="30"/>
    </row>
    <row r="5170" spans="1:20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4"/>
      <c r="T5170" s="30"/>
    </row>
    <row r="5171" spans="1:20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4"/>
      <c r="T5171" s="30"/>
    </row>
    <row r="5172" spans="1:20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4"/>
      <c r="T5172" s="30"/>
    </row>
    <row r="5173" spans="1:20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4"/>
      <c r="T5173" s="30"/>
    </row>
    <row r="5174" spans="1:20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4"/>
      <c r="T5174" s="30"/>
    </row>
    <row r="5175" spans="1:20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4"/>
      <c r="T5175" s="30"/>
    </row>
    <row r="5176" spans="1:20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4"/>
      <c r="T5176" s="30"/>
    </row>
    <row r="5177" spans="1:20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4"/>
      <c r="T5177" s="30"/>
    </row>
    <row r="5178" spans="1:20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4"/>
      <c r="T5178" s="30"/>
    </row>
    <row r="5179" spans="1:20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4"/>
      <c r="T5179" s="30"/>
    </row>
    <row r="5180" spans="1:20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4"/>
      <c r="T5180" s="30"/>
    </row>
    <row r="5181" spans="1:20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4"/>
      <c r="T5181" s="30"/>
    </row>
    <row r="5182" spans="1:20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4"/>
      <c r="T5182" s="30"/>
    </row>
    <row r="5183" spans="1:20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4"/>
      <c r="T5183" s="30"/>
    </row>
    <row r="5184" spans="1:20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4"/>
      <c r="T5184" s="30"/>
    </row>
    <row r="5185" spans="1:20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4"/>
      <c r="T5185" s="30"/>
    </row>
    <row r="5186" spans="1:20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4"/>
      <c r="T5186" s="30"/>
    </row>
    <row r="5187" spans="1:20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4"/>
      <c r="T5187" s="30"/>
    </row>
    <row r="5188" spans="1:20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4"/>
      <c r="T5188" s="30"/>
    </row>
    <row r="5189" spans="1:20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4"/>
      <c r="T5189" s="30"/>
    </row>
    <row r="5190" spans="1:20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4"/>
      <c r="T5190" s="30"/>
    </row>
    <row r="5191" spans="1:20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4"/>
      <c r="T5191" s="30"/>
    </row>
    <row r="5192" spans="1:20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4"/>
      <c r="T5192" s="30"/>
    </row>
    <row r="5193" spans="1:20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4"/>
      <c r="T5193" s="30"/>
    </row>
    <row r="5194" spans="1:20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4"/>
      <c r="T5194" s="30"/>
    </row>
    <row r="5195" spans="1:20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4"/>
      <c r="T5195" s="30"/>
    </row>
    <row r="5196" spans="1:20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4"/>
      <c r="T5196" s="30"/>
    </row>
    <row r="5197" spans="1:20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4"/>
      <c r="T5197" s="30"/>
    </row>
    <row r="5198" spans="1:20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4"/>
      <c r="T5198" s="30"/>
    </row>
    <row r="5199" spans="1:20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4"/>
      <c r="T5199" s="30"/>
    </row>
    <row r="5200" spans="1:20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4"/>
      <c r="T5200" s="30"/>
    </row>
    <row r="5201" spans="1:20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4"/>
      <c r="T5201" s="30"/>
    </row>
    <row r="5202" spans="1:20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4"/>
      <c r="T5202" s="30"/>
    </row>
    <row r="5203" spans="1:20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4"/>
      <c r="T5203" s="30"/>
    </row>
    <row r="5204" spans="1:20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4"/>
      <c r="T5204" s="30"/>
    </row>
    <row r="5205" spans="1:20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4"/>
      <c r="T5205" s="30"/>
    </row>
    <row r="5206" spans="1:20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4"/>
      <c r="T5206" s="30"/>
    </row>
    <row r="5207" spans="1:20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4"/>
      <c r="T5207" s="30"/>
    </row>
    <row r="5208" spans="1:20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4"/>
      <c r="T5208" s="30"/>
    </row>
    <row r="5209" spans="1:20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4"/>
      <c r="T5209" s="30"/>
    </row>
    <row r="5210" spans="1:20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4"/>
      <c r="T5210" s="30"/>
    </row>
    <row r="5211" spans="1:20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4"/>
      <c r="T5211" s="30"/>
    </row>
    <row r="5212" spans="1:20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4"/>
      <c r="T5212" s="30"/>
    </row>
    <row r="5213" spans="1:20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4"/>
      <c r="T5213" s="30"/>
    </row>
    <row r="5214" spans="1:20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4"/>
      <c r="T5214" s="30"/>
    </row>
    <row r="5215" spans="1:20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4"/>
      <c r="T5215" s="30"/>
    </row>
    <row r="5216" spans="1:20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4"/>
      <c r="T5216" s="30"/>
    </row>
    <row r="5217" spans="1:20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4"/>
      <c r="T5217" s="30"/>
    </row>
    <row r="5218" spans="1:20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4"/>
      <c r="T5218" s="30"/>
    </row>
    <row r="5219" spans="1:20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4"/>
      <c r="T5219" s="30"/>
    </row>
    <row r="5220" spans="1:20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4"/>
      <c r="T5220" s="30"/>
    </row>
    <row r="5221" spans="1:20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4"/>
      <c r="T5221" s="30"/>
    </row>
    <row r="5222" spans="1:20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4"/>
      <c r="T5222" s="30"/>
    </row>
    <row r="5223" spans="1:20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4"/>
      <c r="T5223" s="30"/>
    </row>
    <row r="5224" spans="1:20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4"/>
      <c r="T5224" s="30"/>
    </row>
    <row r="5225" spans="1:20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4"/>
      <c r="T5225" s="30"/>
    </row>
    <row r="5226" spans="1:20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4"/>
      <c r="T5226" s="30"/>
    </row>
    <row r="5227" spans="1:20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4"/>
      <c r="T5227" s="30"/>
    </row>
    <row r="5228" spans="1:20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4"/>
      <c r="T5228" s="30"/>
    </row>
    <row r="5229" spans="1:20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4"/>
      <c r="T5229" s="30"/>
    </row>
    <row r="5230" spans="1:20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4"/>
      <c r="T5230" s="30"/>
    </row>
    <row r="5231" spans="1:20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4"/>
      <c r="T5231" s="30"/>
    </row>
    <row r="5232" spans="1:20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4"/>
      <c r="T5232" s="30"/>
    </row>
    <row r="5233" spans="1:20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4"/>
      <c r="T5233" s="30"/>
    </row>
    <row r="5234" spans="1:20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4"/>
      <c r="T5234" s="30"/>
    </row>
    <row r="5235" spans="1:20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4"/>
      <c r="T5235" s="30"/>
    </row>
    <row r="5236" spans="1:20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4"/>
      <c r="T5236" s="30"/>
    </row>
    <row r="5237" spans="1:20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4"/>
      <c r="T5237" s="30"/>
    </row>
    <row r="5238" spans="1:20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4"/>
      <c r="T5238" s="30"/>
    </row>
    <row r="5239" spans="1:20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4"/>
      <c r="T5239" s="30"/>
    </row>
    <row r="5240" spans="1:20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4"/>
      <c r="T5240" s="30"/>
    </row>
    <row r="5241" spans="1:20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4"/>
      <c r="T5241" s="30"/>
    </row>
    <row r="5242" spans="1:20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4"/>
      <c r="T5242" s="30"/>
    </row>
    <row r="5243" spans="1:20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4"/>
      <c r="T5243" s="30"/>
    </row>
    <row r="5244" spans="1:20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4"/>
      <c r="T5244" s="30"/>
    </row>
    <row r="5245" spans="1:20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4"/>
      <c r="T5245" s="30"/>
    </row>
    <row r="5246" spans="1:20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4"/>
      <c r="T5246" s="30"/>
    </row>
    <row r="5247" spans="1:20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4"/>
      <c r="T5247" s="30"/>
    </row>
    <row r="5248" spans="1:20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4"/>
      <c r="T5248" s="30"/>
    </row>
    <row r="5249" spans="1:20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4"/>
      <c r="T5249" s="30"/>
    </row>
    <row r="5250" spans="1:20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4"/>
      <c r="T5250" s="30"/>
    </row>
    <row r="5251" spans="1:20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4"/>
      <c r="T5251" s="30"/>
    </row>
    <row r="5252" spans="1:20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4"/>
      <c r="T5252" s="30"/>
    </row>
    <row r="5253" spans="1:20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4"/>
      <c r="T5253" s="30"/>
    </row>
    <row r="5254" spans="1:20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4"/>
      <c r="T5254" s="30"/>
    </row>
    <row r="5255" spans="1:20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4"/>
      <c r="T5255" s="30"/>
    </row>
    <row r="5256" spans="1:20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4"/>
      <c r="T5256" s="30"/>
    </row>
    <row r="5257" spans="1:20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4"/>
      <c r="T5257" s="30"/>
    </row>
    <row r="5258" spans="1:20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4"/>
      <c r="T5258" s="30"/>
    </row>
    <row r="5259" spans="1:20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4"/>
      <c r="T5259" s="30"/>
    </row>
    <row r="5260" spans="1:20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4"/>
      <c r="T5260" s="30"/>
    </row>
    <row r="5261" spans="1:20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4"/>
      <c r="T5261" s="30"/>
    </row>
    <row r="5262" spans="1:20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4"/>
      <c r="T5262" s="30"/>
    </row>
    <row r="5263" spans="1:20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4"/>
      <c r="T5263" s="30"/>
    </row>
    <row r="5264" spans="1:20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4"/>
      <c r="T5264" s="30"/>
    </row>
    <row r="5265" spans="1:20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4"/>
      <c r="T5265" s="30"/>
    </row>
    <row r="5266" spans="1:20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4"/>
      <c r="T5266" s="30"/>
    </row>
    <row r="5267" spans="1:20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4"/>
      <c r="T5267" s="30"/>
    </row>
    <row r="5268" spans="1:20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4"/>
      <c r="T5268" s="30"/>
    </row>
    <row r="5269" spans="1:20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4"/>
      <c r="T5269" s="30"/>
    </row>
    <row r="5270" spans="1:20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4"/>
      <c r="T5270" s="30"/>
    </row>
    <row r="5271" spans="1:20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4"/>
      <c r="T5271" s="30"/>
    </row>
    <row r="5272" spans="1:20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4"/>
      <c r="T5272" s="30"/>
    </row>
    <row r="5273" spans="1:20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4"/>
      <c r="T5273" s="30"/>
    </row>
    <row r="5274" spans="1:20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4"/>
      <c r="T5274" s="30"/>
    </row>
    <row r="5275" spans="1:20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4"/>
      <c r="T5275" s="30"/>
    </row>
    <row r="5276" spans="1:20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4"/>
      <c r="T5276" s="30"/>
    </row>
    <row r="5277" spans="1:20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4"/>
      <c r="T5277" s="30"/>
    </row>
    <row r="5278" spans="1:20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4"/>
      <c r="T5278" s="30"/>
    </row>
    <row r="5279" spans="1:20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4"/>
      <c r="T5279" s="30"/>
    </row>
    <row r="5280" spans="1:20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4"/>
      <c r="T5280" s="30"/>
    </row>
    <row r="5281" spans="1:20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4"/>
      <c r="T5281" s="30"/>
    </row>
    <row r="5282" spans="1:20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4"/>
      <c r="T5282" s="30"/>
    </row>
    <row r="5283" spans="1:20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4"/>
      <c r="T5283" s="30"/>
    </row>
    <row r="5284" spans="1:20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4"/>
      <c r="T5284" s="30"/>
    </row>
    <row r="5285" spans="1:20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4"/>
      <c r="T5285" s="30"/>
    </row>
    <row r="5286" spans="1:20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4"/>
      <c r="T5286" s="30"/>
    </row>
    <row r="5287" spans="1:20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4"/>
      <c r="T5287" s="30"/>
    </row>
    <row r="5288" spans="1:20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4"/>
      <c r="T5288" s="30"/>
    </row>
    <row r="5289" spans="1:20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4"/>
      <c r="T5289" s="30"/>
    </row>
    <row r="5290" spans="1:20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4"/>
      <c r="T5290" s="30"/>
    </row>
    <row r="5291" spans="1:20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4"/>
      <c r="T5291" s="30"/>
    </row>
    <row r="5292" spans="1:20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4"/>
      <c r="T5292" s="30"/>
    </row>
    <row r="5293" spans="1:20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4"/>
      <c r="T5293" s="30"/>
    </row>
    <row r="5294" spans="1:20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4"/>
      <c r="T5294" s="30"/>
    </row>
    <row r="5295" spans="1:20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4"/>
      <c r="T5295" s="30"/>
    </row>
    <row r="5296" spans="1:20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4"/>
      <c r="T5296" s="30"/>
    </row>
    <row r="5297" spans="1:20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4"/>
      <c r="T5297" s="30"/>
    </row>
    <row r="5298" spans="1:20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4"/>
      <c r="T5298" s="30"/>
    </row>
    <row r="5299" spans="1:20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4"/>
      <c r="T5299" s="30"/>
    </row>
    <row r="5300" spans="1:20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4"/>
      <c r="T5300" s="30"/>
    </row>
    <row r="5301" spans="1:20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4"/>
      <c r="T5301" s="30"/>
    </row>
    <row r="5302" spans="1:20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4"/>
      <c r="T5302" s="30"/>
    </row>
    <row r="5303" spans="1:20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4"/>
      <c r="T5303" s="30"/>
    </row>
    <row r="5304" spans="1:20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4"/>
      <c r="T5304" s="30"/>
    </row>
    <row r="5305" spans="1:20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4"/>
      <c r="T5305" s="30"/>
    </row>
    <row r="5306" spans="1:20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4"/>
      <c r="T5306" s="30"/>
    </row>
    <row r="5307" spans="1:20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4"/>
      <c r="T5307" s="30"/>
    </row>
    <row r="5308" spans="1:20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4"/>
      <c r="T5308" s="30"/>
    </row>
    <row r="5309" spans="1:20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4"/>
      <c r="T5309" s="30"/>
    </row>
    <row r="5310" spans="1:20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4"/>
      <c r="T5310" s="30"/>
    </row>
    <row r="5311" spans="1:20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4"/>
      <c r="T5311" s="30"/>
    </row>
    <row r="5312" spans="1:20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4"/>
      <c r="T5312" s="30"/>
    </row>
    <row r="5313" spans="1:20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4"/>
      <c r="T5313" s="30"/>
    </row>
    <row r="5314" spans="1:20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4"/>
      <c r="T5314" s="30"/>
    </row>
    <row r="5315" spans="1:20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4"/>
      <c r="T5315" s="30"/>
    </row>
    <row r="5316" spans="1:20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4"/>
      <c r="T5316" s="30"/>
    </row>
    <row r="5317" spans="1:20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4"/>
      <c r="T5317" s="30"/>
    </row>
    <row r="5318" spans="1:20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4"/>
      <c r="T5318" s="30"/>
    </row>
    <row r="5319" spans="1:20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4"/>
      <c r="T5319" s="30"/>
    </row>
    <row r="5320" spans="1:20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4"/>
      <c r="T5320" s="30"/>
    </row>
    <row r="5321" spans="1:20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4"/>
      <c r="T5321" s="30"/>
    </row>
    <row r="5322" spans="1:20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4"/>
      <c r="T5322" s="30"/>
    </row>
    <row r="5323" spans="1:20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4"/>
      <c r="T5323" s="30"/>
    </row>
    <row r="5324" spans="1:20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4"/>
      <c r="T5324" s="30"/>
    </row>
    <row r="5325" spans="1:20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4"/>
      <c r="T5325" s="30"/>
    </row>
    <row r="5326" spans="1:20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4"/>
      <c r="T5326" s="30"/>
    </row>
    <row r="5327" spans="1:20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4"/>
      <c r="T5327" s="30"/>
    </row>
    <row r="5328" spans="1:20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4"/>
      <c r="T5328" s="30"/>
    </row>
    <row r="5329" spans="1:20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4"/>
      <c r="T5329" s="30"/>
    </row>
    <row r="5330" spans="1:20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4"/>
      <c r="T5330" s="30"/>
    </row>
    <row r="5331" spans="1:20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4"/>
      <c r="T5331" s="30"/>
    </row>
    <row r="5332" spans="1:20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4"/>
      <c r="T5332" s="30"/>
    </row>
    <row r="5333" spans="1:20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4"/>
      <c r="T5333" s="30"/>
    </row>
    <row r="5334" spans="1:20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4"/>
      <c r="T5334" s="30"/>
    </row>
    <row r="5335" spans="1:20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4"/>
      <c r="T5335" s="30"/>
    </row>
    <row r="5336" spans="1:20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4"/>
      <c r="T5336" s="30"/>
    </row>
    <row r="5337" spans="1:20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4"/>
      <c r="T5337" s="30"/>
    </row>
    <row r="5338" spans="1:20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4"/>
      <c r="T5338" s="30"/>
    </row>
    <row r="5339" spans="1:20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4"/>
      <c r="T5339" s="30"/>
    </row>
    <row r="5340" spans="1:20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4"/>
      <c r="T5340" s="30"/>
    </row>
    <row r="5341" spans="1:20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4"/>
      <c r="T5341" s="30"/>
    </row>
    <row r="5342" spans="1:20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4"/>
      <c r="T5342" s="30"/>
    </row>
    <row r="5343" spans="1:20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4"/>
      <c r="T5343" s="30"/>
    </row>
    <row r="5344" spans="1:20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4"/>
      <c r="T5344" s="30"/>
    </row>
    <row r="5345" spans="1:20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4"/>
      <c r="T5345" s="30"/>
    </row>
    <row r="5346" spans="1:20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4"/>
      <c r="T5346" s="30"/>
    </row>
    <row r="5347" spans="1:20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4"/>
      <c r="T5347" s="30"/>
    </row>
    <row r="5348" spans="1:20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4"/>
      <c r="T5348" s="30"/>
    </row>
    <row r="5349" spans="1:20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4"/>
      <c r="T5349" s="30"/>
    </row>
    <row r="5350" spans="1:20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4"/>
      <c r="T5350" s="30"/>
    </row>
    <row r="5351" spans="1:20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4"/>
      <c r="T5351" s="30"/>
    </row>
    <row r="5352" spans="1:20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4"/>
      <c r="T5352" s="30"/>
    </row>
    <row r="5353" spans="1:20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4"/>
      <c r="T5353" s="30"/>
    </row>
    <row r="5354" spans="1:20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4"/>
      <c r="T5354" s="30"/>
    </row>
    <row r="5355" spans="1:20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4"/>
      <c r="T5355" s="30"/>
    </row>
    <row r="5356" spans="1:20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4"/>
      <c r="T5356" s="30"/>
    </row>
    <row r="5357" spans="1:20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4"/>
      <c r="T5357" s="30"/>
    </row>
    <row r="5358" spans="1:20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4"/>
      <c r="T5358" s="30"/>
    </row>
    <row r="5359" spans="1:20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4"/>
      <c r="T5359" s="30"/>
    </row>
    <row r="5360" spans="1:20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4"/>
      <c r="T5360" s="30"/>
    </row>
    <row r="5361" spans="1:20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4"/>
      <c r="T5361" s="30"/>
    </row>
    <row r="5362" spans="1:20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4"/>
      <c r="T5362" s="30"/>
    </row>
    <row r="5363" spans="1:20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4"/>
      <c r="T5363" s="30"/>
    </row>
    <row r="5364" spans="1:20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4"/>
      <c r="T5364" s="30"/>
    </row>
    <row r="5365" spans="1:20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4"/>
      <c r="T5365" s="30"/>
    </row>
    <row r="5366" spans="1:20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4"/>
      <c r="T5366" s="30"/>
    </row>
    <row r="5367" spans="1:20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4"/>
      <c r="T5367" s="30"/>
    </row>
    <row r="5368" spans="1:20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4"/>
      <c r="T5368" s="30"/>
    </row>
    <row r="5369" spans="1:20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4"/>
      <c r="T5369" s="30"/>
    </row>
    <row r="5370" spans="1:20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4"/>
      <c r="T5370" s="30"/>
    </row>
    <row r="5371" spans="1:20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4"/>
      <c r="T5371" s="30"/>
    </row>
    <row r="5372" spans="1:20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4"/>
      <c r="T5372" s="30"/>
    </row>
    <row r="5373" spans="1:20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4"/>
      <c r="T5373" s="30"/>
    </row>
    <row r="5374" spans="1:20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4"/>
      <c r="T5374" s="30"/>
    </row>
    <row r="5375" spans="1:20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4"/>
      <c r="T5375" s="30"/>
    </row>
    <row r="5376" spans="1:20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4"/>
      <c r="T5376" s="30"/>
    </row>
    <row r="5377" spans="1:20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4"/>
      <c r="T5377" s="30"/>
    </row>
    <row r="5378" spans="1:20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4"/>
      <c r="T5378" s="30"/>
    </row>
    <row r="5379" spans="1:20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4"/>
      <c r="T5379" s="30"/>
    </row>
    <row r="5380" spans="1:20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4"/>
      <c r="T5380" s="30"/>
    </row>
    <row r="5381" spans="1:20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4"/>
      <c r="T5381" s="30"/>
    </row>
    <row r="5382" spans="1:20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4"/>
      <c r="T5382" s="30"/>
    </row>
    <row r="5383" spans="1:20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4"/>
      <c r="T5383" s="30"/>
    </row>
    <row r="5384" spans="1:20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4"/>
      <c r="T5384" s="30"/>
    </row>
    <row r="5385" spans="1:20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4"/>
      <c r="T5385" s="30"/>
    </row>
    <row r="5386" spans="1:20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4"/>
      <c r="T5386" s="30"/>
    </row>
    <row r="5387" spans="1:20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4"/>
      <c r="T5387" s="30"/>
    </row>
    <row r="5388" spans="1:20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4"/>
      <c r="T5388" s="30"/>
    </row>
    <row r="5389" spans="1:20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4"/>
      <c r="T5389" s="30"/>
    </row>
    <row r="5390" spans="1:20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4"/>
      <c r="T5390" s="30"/>
    </row>
    <row r="5391" spans="1:20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4"/>
      <c r="T5391" s="30"/>
    </row>
    <row r="5392" spans="1:20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4"/>
      <c r="T5392" s="30"/>
    </row>
    <row r="5393" spans="1:20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4"/>
      <c r="T5393" s="30"/>
    </row>
    <row r="5394" spans="1:20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4"/>
      <c r="T5394" s="30"/>
    </row>
    <row r="5395" spans="1:20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4"/>
      <c r="T5395" s="30"/>
    </row>
    <row r="5396" spans="1:20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4"/>
      <c r="T5396" s="30"/>
    </row>
    <row r="5397" spans="1:20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4"/>
      <c r="T5397" s="30"/>
    </row>
    <row r="5398" spans="1:20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4"/>
      <c r="T5398" s="30"/>
    </row>
    <row r="5399" spans="1:20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4"/>
      <c r="T5399" s="30"/>
    </row>
    <row r="5400" spans="1:20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4"/>
      <c r="T5400" s="30"/>
    </row>
    <row r="5401" spans="1:20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4"/>
      <c r="T5401" s="30"/>
    </row>
    <row r="5402" spans="1:20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4"/>
      <c r="T5402" s="30"/>
    </row>
    <row r="5403" spans="1:20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4"/>
      <c r="T5403" s="30"/>
    </row>
    <row r="5404" spans="1:20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4"/>
      <c r="T5404" s="30"/>
    </row>
    <row r="5405" spans="1:20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4"/>
      <c r="T5405" s="30"/>
    </row>
    <row r="5406" spans="1:20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4"/>
      <c r="T5406" s="30"/>
    </row>
    <row r="5407" spans="1:20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4"/>
      <c r="T5407" s="30"/>
    </row>
    <row r="5408" spans="1:20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4"/>
      <c r="T5408" s="30"/>
    </row>
    <row r="5409" spans="1:20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4"/>
      <c r="T5409" s="30"/>
    </row>
    <row r="5410" spans="1:20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4"/>
      <c r="T5410" s="30"/>
    </row>
    <row r="5411" spans="1:20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4"/>
      <c r="T5411" s="30"/>
    </row>
    <row r="5412" spans="1:20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4"/>
      <c r="T5412" s="30"/>
    </row>
    <row r="5413" spans="1:20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4"/>
      <c r="T5413" s="30"/>
    </row>
    <row r="5414" spans="1:20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4"/>
      <c r="T5414" s="30"/>
    </row>
    <row r="5415" spans="1:20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4"/>
      <c r="T5415" s="30"/>
    </row>
    <row r="5416" spans="1:20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4"/>
      <c r="T5416" s="30"/>
    </row>
    <row r="5417" spans="1:20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4"/>
      <c r="T5417" s="30"/>
    </row>
    <row r="5418" spans="1:20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4"/>
      <c r="T5418" s="30"/>
    </row>
    <row r="5419" spans="1:20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4"/>
      <c r="T5419" s="30"/>
    </row>
    <row r="5420" spans="1:20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4"/>
      <c r="T5420" s="30"/>
    </row>
    <row r="5421" spans="1:20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4"/>
      <c r="T5421" s="30"/>
    </row>
    <row r="5422" spans="1:20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4"/>
      <c r="T5422" s="30"/>
    </row>
    <row r="5423" spans="1:20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4"/>
      <c r="T5423" s="30"/>
    </row>
    <row r="5424" spans="1:20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4"/>
      <c r="T5424" s="30"/>
    </row>
    <row r="5425" spans="1:20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4"/>
      <c r="T5425" s="30"/>
    </row>
    <row r="5426" spans="1:20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4"/>
      <c r="T5426" s="30"/>
    </row>
    <row r="5427" spans="1:20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4"/>
      <c r="T5427" s="30"/>
    </row>
    <row r="5428" spans="1:20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4"/>
      <c r="T5428" s="30"/>
    </row>
    <row r="5429" spans="1:20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4"/>
      <c r="T5429" s="30"/>
    </row>
    <row r="5430" spans="1:20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4"/>
      <c r="T5430" s="30"/>
    </row>
    <row r="5431" spans="1:20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4"/>
      <c r="T5431" s="30"/>
    </row>
    <row r="5432" spans="1:20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4"/>
      <c r="T5432" s="30"/>
    </row>
    <row r="5433" spans="1:20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4"/>
      <c r="T5433" s="30"/>
    </row>
    <row r="5434" spans="1:20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4"/>
      <c r="T5434" s="30"/>
    </row>
    <row r="5435" spans="1:20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4"/>
      <c r="T5435" s="30"/>
    </row>
    <row r="5436" spans="1:20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4"/>
      <c r="T5436" s="30"/>
    </row>
    <row r="5437" spans="1:20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4"/>
      <c r="T5437" s="30"/>
    </row>
    <row r="5438" spans="1:20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4"/>
      <c r="T5438" s="30"/>
    </row>
    <row r="5439" spans="1:20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4"/>
      <c r="T5439" s="30"/>
    </row>
    <row r="5440" spans="1:20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4"/>
      <c r="T5440" s="30"/>
    </row>
    <row r="5441" spans="1:20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4"/>
      <c r="T5441" s="30"/>
    </row>
    <row r="5442" spans="1:20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4"/>
      <c r="T5442" s="30"/>
    </row>
    <row r="5443" spans="1:20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4"/>
      <c r="T5443" s="30"/>
    </row>
    <row r="5444" spans="1:20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4"/>
      <c r="T5444" s="30"/>
    </row>
    <row r="5445" spans="1:20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4"/>
      <c r="T5445" s="30"/>
    </row>
    <row r="5446" spans="1:20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4"/>
      <c r="T5446" s="30"/>
    </row>
    <row r="5447" spans="1:20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4"/>
      <c r="T5447" s="30"/>
    </row>
    <row r="5448" spans="1:20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4"/>
      <c r="T5448" s="30"/>
    </row>
    <row r="5449" spans="1:20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4"/>
      <c r="T5449" s="30"/>
    </row>
    <row r="5450" spans="1:20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4"/>
      <c r="T5450" s="30"/>
    </row>
    <row r="5451" spans="1:20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4"/>
      <c r="T5451" s="30"/>
    </row>
    <row r="5452" spans="1:20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4"/>
      <c r="T5452" s="30"/>
    </row>
    <row r="5453" spans="1:20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4"/>
      <c r="T5453" s="30"/>
    </row>
    <row r="5454" spans="1:20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4"/>
      <c r="T5454" s="30"/>
    </row>
    <row r="5455" spans="1:20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4"/>
      <c r="T5455" s="30"/>
    </row>
    <row r="5456" spans="1:20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4"/>
      <c r="T5456" s="30"/>
    </row>
    <row r="5457" spans="1:20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4"/>
      <c r="T5457" s="30"/>
    </row>
    <row r="5458" spans="1:20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4"/>
      <c r="T5458" s="30"/>
    </row>
    <row r="5459" spans="1:20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4"/>
      <c r="T5459" s="30"/>
    </row>
    <row r="5460" spans="1:20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4"/>
      <c r="T5460" s="30"/>
    </row>
    <row r="5461" spans="1:20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4"/>
      <c r="T5461" s="30"/>
    </row>
    <row r="5462" spans="1:20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4"/>
      <c r="T5462" s="30"/>
    </row>
    <row r="5463" spans="1:20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4"/>
      <c r="T5463" s="30"/>
    </row>
    <row r="5464" spans="1:20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4"/>
      <c r="T5464" s="30"/>
    </row>
    <row r="5465" spans="1:20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4"/>
      <c r="T5465" s="30"/>
    </row>
    <row r="5466" spans="1:20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4"/>
      <c r="T5466" s="30"/>
    </row>
    <row r="5467" spans="1:20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4"/>
      <c r="T5467" s="30"/>
    </row>
    <row r="5468" spans="1:20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4"/>
      <c r="T5468" s="30"/>
    </row>
    <row r="5469" spans="1:20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4"/>
      <c r="T5469" s="30"/>
    </row>
    <row r="5470" spans="1:20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4"/>
      <c r="T5470" s="30"/>
    </row>
    <row r="5471" spans="1:20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4"/>
      <c r="T5471" s="30"/>
    </row>
    <row r="5472" spans="1:20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4"/>
      <c r="T5472" s="30"/>
    </row>
    <row r="5473" spans="1:20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4"/>
      <c r="T5473" s="30"/>
    </row>
    <row r="5474" spans="1:20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4"/>
      <c r="T5474" s="30"/>
    </row>
    <row r="5475" spans="1:20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4"/>
      <c r="T5475" s="30"/>
    </row>
    <row r="5476" spans="1:20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4"/>
      <c r="T5476" s="30"/>
    </row>
    <row r="5477" spans="1:20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4"/>
      <c r="T5477" s="30"/>
    </row>
    <row r="5478" spans="1:20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4"/>
      <c r="T5478" s="30"/>
    </row>
    <row r="5479" spans="1:20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4"/>
      <c r="T5479" s="30"/>
    </row>
    <row r="5480" spans="1:20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4"/>
      <c r="T5480" s="30"/>
    </row>
    <row r="5481" spans="1:20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4"/>
      <c r="T5481" s="30"/>
    </row>
    <row r="5482" spans="1:20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4"/>
      <c r="T5482" s="30"/>
    </row>
    <row r="5483" spans="1:20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4"/>
      <c r="T5483" s="30"/>
    </row>
    <row r="5484" spans="1:20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4"/>
      <c r="T5484" s="30"/>
    </row>
    <row r="5485" spans="1:20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4"/>
      <c r="T5485" s="30"/>
    </row>
    <row r="5486" spans="1:20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4"/>
      <c r="T5486" s="30"/>
    </row>
    <row r="5487" spans="1:20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4"/>
      <c r="T5487" s="30"/>
    </row>
    <row r="5488" spans="1:20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4"/>
      <c r="T5488" s="30"/>
    </row>
    <row r="5489" spans="1:20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4"/>
      <c r="T5489" s="30"/>
    </row>
    <row r="5490" spans="1:20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4"/>
      <c r="T5490" s="30"/>
    </row>
    <row r="5491" spans="1:20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4"/>
      <c r="T5491" s="30"/>
    </row>
    <row r="5492" spans="1:20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4"/>
      <c r="T5492" s="30"/>
    </row>
    <row r="5493" spans="1:20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4"/>
      <c r="T5493" s="30"/>
    </row>
    <row r="5494" spans="1:20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4"/>
      <c r="T5494" s="30"/>
    </row>
    <row r="5495" spans="1:20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4"/>
      <c r="T5495" s="30"/>
    </row>
    <row r="5496" spans="1:20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4"/>
      <c r="T5496" s="30"/>
    </row>
    <row r="5497" spans="1:20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4"/>
      <c r="T5497" s="30"/>
    </row>
    <row r="5498" spans="1:20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4"/>
      <c r="T5498" s="30"/>
    </row>
    <row r="5499" spans="1:20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4"/>
      <c r="T5499" s="30"/>
    </row>
    <row r="5500" spans="1:20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4"/>
      <c r="T5500" s="30"/>
    </row>
    <row r="5501" spans="1:20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4"/>
      <c r="T5501" s="30"/>
    </row>
    <row r="5502" spans="1:20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4"/>
      <c r="T5502" s="30"/>
    </row>
    <row r="5503" spans="1:20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4"/>
      <c r="T5503" s="30"/>
    </row>
    <row r="5504" spans="1:20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4"/>
      <c r="T5504" s="30"/>
    </row>
    <row r="5505" spans="1:20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4"/>
      <c r="T5505" s="30"/>
    </row>
    <row r="5506" spans="1:20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4"/>
      <c r="T5506" s="30"/>
    </row>
    <row r="5507" spans="1:20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4"/>
      <c r="T5507" s="30"/>
    </row>
    <row r="5508" spans="1:20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4"/>
      <c r="T5508" s="30"/>
    </row>
    <row r="5509" spans="1:20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4"/>
      <c r="T5509" s="30"/>
    </row>
    <row r="5510" spans="1:20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4"/>
      <c r="T5510" s="30"/>
    </row>
    <row r="5511" spans="1:20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4"/>
      <c r="T5511" s="30"/>
    </row>
    <row r="5512" spans="1:20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4"/>
      <c r="T5512" s="30"/>
    </row>
    <row r="5513" spans="1:20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4"/>
      <c r="T5513" s="30"/>
    </row>
    <row r="5514" spans="1:20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4"/>
      <c r="T5514" s="30"/>
    </row>
    <row r="5515" spans="1:20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4"/>
      <c r="T5515" s="30"/>
    </row>
    <row r="5516" spans="1:20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4"/>
      <c r="T5516" s="30"/>
    </row>
    <row r="5517" spans="1:20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4"/>
      <c r="T5517" s="30"/>
    </row>
    <row r="5518" spans="1:20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4"/>
      <c r="T5518" s="30"/>
    </row>
    <row r="5519" spans="1:20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4"/>
      <c r="T5519" s="30"/>
    </row>
    <row r="5520" spans="1:20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4"/>
      <c r="T5520" s="30"/>
    </row>
    <row r="5521" spans="1:20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4"/>
      <c r="T5521" s="30"/>
    </row>
    <row r="5522" spans="1:20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4"/>
      <c r="T5522" s="30"/>
    </row>
    <row r="5523" spans="1:20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4"/>
      <c r="T5523" s="30"/>
    </row>
    <row r="5524" spans="1:20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4"/>
      <c r="T5524" s="30"/>
    </row>
    <row r="5525" spans="1:20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4"/>
      <c r="T5525" s="30"/>
    </row>
    <row r="5526" spans="1:20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4"/>
      <c r="T5526" s="30"/>
    </row>
    <row r="5527" spans="1:20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4"/>
      <c r="T5527" s="30"/>
    </row>
    <row r="5528" spans="1:20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4"/>
      <c r="T5528" s="30"/>
    </row>
    <row r="5529" spans="1:20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4"/>
      <c r="T5529" s="30"/>
    </row>
    <row r="5530" spans="1:20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4"/>
      <c r="T5530" s="30"/>
    </row>
    <row r="5531" spans="1:20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4"/>
      <c r="T5531" s="30"/>
    </row>
    <row r="5532" spans="1:20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4"/>
      <c r="T5532" s="30"/>
    </row>
    <row r="5533" spans="1:20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4"/>
      <c r="T5533" s="30"/>
    </row>
    <row r="5534" spans="1:20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4"/>
      <c r="T5534" s="30"/>
    </row>
    <row r="5535" spans="1:20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4"/>
      <c r="T5535" s="30"/>
    </row>
    <row r="5536" spans="1:20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4"/>
      <c r="T5536" s="30"/>
    </row>
    <row r="5537" spans="1:20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4"/>
      <c r="T5537" s="30"/>
    </row>
    <row r="5538" spans="1:20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4"/>
      <c r="T5538" s="30"/>
    </row>
    <row r="5539" spans="1:20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4"/>
      <c r="T5539" s="30"/>
    </row>
    <row r="5540" spans="1:20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4"/>
      <c r="T5540" s="30"/>
    </row>
    <row r="5541" spans="1:20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4"/>
      <c r="T5541" s="30"/>
    </row>
    <row r="5542" spans="1:20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4"/>
      <c r="T5542" s="30"/>
    </row>
    <row r="5543" spans="1:20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4"/>
      <c r="T5543" s="30"/>
    </row>
    <row r="5544" spans="1:20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4"/>
      <c r="T5544" s="30"/>
    </row>
    <row r="5545" spans="1:20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4"/>
      <c r="T5545" s="30"/>
    </row>
    <row r="5546" spans="1:20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4"/>
      <c r="T5546" s="30"/>
    </row>
    <row r="5547" spans="1:20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4"/>
      <c r="T5547" s="30"/>
    </row>
    <row r="5548" spans="1:20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4"/>
      <c r="T5548" s="30"/>
    </row>
    <row r="5549" spans="1:20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4"/>
      <c r="T5549" s="30"/>
    </row>
    <row r="5550" spans="1:20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4"/>
      <c r="T5550" s="30"/>
    </row>
    <row r="5551" spans="1:20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4"/>
      <c r="T5551" s="30"/>
    </row>
    <row r="5552" spans="1:20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4"/>
      <c r="T5552" s="30"/>
    </row>
    <row r="5553" spans="1:20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4"/>
      <c r="T5553" s="30"/>
    </row>
    <row r="5554" spans="1:20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4"/>
      <c r="T5554" s="30"/>
    </row>
    <row r="5555" spans="1:20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4"/>
      <c r="T5555" s="30"/>
    </row>
    <row r="5556" spans="1:20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4"/>
      <c r="T5556" s="30"/>
    </row>
    <row r="5557" spans="1:20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4"/>
      <c r="T5557" s="30"/>
    </row>
    <row r="5558" spans="1:20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4"/>
      <c r="T5558" s="30"/>
    </row>
    <row r="5559" spans="1:20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4"/>
      <c r="T5559" s="30"/>
    </row>
    <row r="5560" spans="1:20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4"/>
      <c r="T5560" s="30"/>
    </row>
    <row r="5561" spans="1:20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4"/>
      <c r="T5561" s="30"/>
    </row>
    <row r="5562" spans="1:20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4"/>
      <c r="T5562" s="30"/>
    </row>
    <row r="5563" spans="1:20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4"/>
      <c r="T5563" s="30"/>
    </row>
    <row r="5564" spans="1:20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4"/>
      <c r="T5564" s="30"/>
    </row>
    <row r="5565" spans="1:20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4"/>
      <c r="T5565" s="30"/>
    </row>
    <row r="5566" spans="1:20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4"/>
      <c r="T5566" s="30"/>
    </row>
    <row r="5567" spans="1:20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4"/>
      <c r="T5567" s="30"/>
    </row>
    <row r="5568" spans="1:20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4"/>
      <c r="T5568" s="30"/>
    </row>
    <row r="5569" spans="1:20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4"/>
      <c r="T5569" s="30"/>
    </row>
    <row r="5570" spans="1:20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4"/>
      <c r="T5570" s="30"/>
    </row>
    <row r="5571" spans="1:20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4"/>
      <c r="T5571" s="30"/>
    </row>
    <row r="5572" spans="1:20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4"/>
      <c r="T5572" s="30"/>
    </row>
    <row r="5573" spans="1:20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4"/>
      <c r="T5573" s="30"/>
    </row>
    <row r="5574" spans="1:20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4"/>
      <c r="T5574" s="30"/>
    </row>
    <row r="5575" spans="1:20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4"/>
      <c r="T5575" s="30"/>
    </row>
    <row r="5576" spans="1:20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4"/>
      <c r="T5576" s="30"/>
    </row>
    <row r="5577" spans="1:20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4"/>
      <c r="T5577" s="30"/>
    </row>
    <row r="5578" spans="1:20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4"/>
      <c r="T5578" s="30"/>
    </row>
    <row r="5579" spans="1:20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4"/>
      <c r="T5579" s="30"/>
    </row>
    <row r="5580" spans="1:20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4"/>
      <c r="T5580" s="30"/>
    </row>
    <row r="5581" spans="1:20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4"/>
      <c r="T5581" s="30"/>
    </row>
    <row r="5582" spans="1:20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4"/>
      <c r="T5582" s="30"/>
    </row>
    <row r="5583" spans="1:20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4"/>
      <c r="T5583" s="30"/>
    </row>
    <row r="5584" spans="1:20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4"/>
      <c r="T5584" s="30"/>
    </row>
    <row r="5585" spans="1:20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4"/>
      <c r="T5585" s="30"/>
    </row>
    <row r="5586" spans="1:20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4"/>
      <c r="T5586" s="30"/>
    </row>
    <row r="5587" spans="1:20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4"/>
      <c r="T5587" s="30"/>
    </row>
    <row r="5588" spans="1:20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4"/>
      <c r="T5588" s="30"/>
    </row>
    <row r="5589" spans="1:20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4"/>
      <c r="T5589" s="30"/>
    </row>
    <row r="5590" spans="1:20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4"/>
      <c r="T5590" s="30"/>
    </row>
    <row r="5591" spans="1:20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4"/>
      <c r="T5591" s="30"/>
    </row>
    <row r="5592" spans="1:20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4"/>
      <c r="T5592" s="30"/>
    </row>
    <row r="5593" spans="1:20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4"/>
      <c r="T5593" s="30"/>
    </row>
    <row r="5594" spans="1:20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4"/>
      <c r="T5594" s="30"/>
    </row>
    <row r="5595" spans="1:20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4"/>
      <c r="T5595" s="30"/>
    </row>
    <row r="5596" spans="1:20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4"/>
      <c r="T5596" s="30"/>
    </row>
    <row r="5597" spans="1:20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4"/>
      <c r="T5597" s="30"/>
    </row>
    <row r="5598" spans="1:20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4"/>
      <c r="T5598" s="30"/>
    </row>
    <row r="5599" spans="1:20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4"/>
      <c r="T5599" s="30"/>
    </row>
    <row r="5600" spans="1:20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4"/>
      <c r="T5600" s="30"/>
    </row>
    <row r="5601" spans="1:20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4"/>
      <c r="T5601" s="30"/>
    </row>
    <row r="5602" spans="1:20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4"/>
      <c r="T5602" s="30"/>
    </row>
    <row r="5603" spans="1:20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4"/>
      <c r="T5603" s="30"/>
    </row>
    <row r="5604" spans="1:20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4"/>
      <c r="T5604" s="30"/>
    </row>
    <row r="5605" spans="1:20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4"/>
      <c r="T5605" s="30"/>
    </row>
    <row r="5606" spans="1:20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4"/>
      <c r="T5606" s="30"/>
    </row>
    <row r="5607" spans="1:20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4"/>
      <c r="T5607" s="30"/>
    </row>
    <row r="5608" spans="1:20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4"/>
      <c r="T5608" s="30"/>
    </row>
    <row r="5609" spans="1:20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4"/>
      <c r="T5609" s="30"/>
    </row>
    <row r="5610" spans="1:20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4"/>
      <c r="T5610" s="30"/>
    </row>
    <row r="5611" spans="1:20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4"/>
      <c r="T5611" s="30"/>
    </row>
    <row r="5612" spans="1:20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4"/>
      <c r="T5612" s="30"/>
    </row>
    <row r="5613" spans="1:20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4"/>
      <c r="T5613" s="30"/>
    </row>
    <row r="5614" spans="1:20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4"/>
      <c r="T5614" s="30"/>
    </row>
    <row r="5615" spans="1:20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4"/>
      <c r="T5615" s="30"/>
    </row>
    <row r="5616" spans="1:20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4"/>
      <c r="T5616" s="30"/>
    </row>
    <row r="5617" spans="1:20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4"/>
      <c r="T5617" s="30"/>
    </row>
    <row r="5618" spans="1:20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4"/>
      <c r="T5618" s="30"/>
    </row>
    <row r="5619" spans="1:20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4"/>
      <c r="T5619" s="30"/>
    </row>
    <row r="5620" spans="1:20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4"/>
      <c r="T5620" s="30"/>
    </row>
    <row r="5621" spans="1:20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4"/>
      <c r="T5621" s="30"/>
    </row>
    <row r="5622" spans="1:20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4"/>
      <c r="T5622" s="30"/>
    </row>
    <row r="5623" spans="1:20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4"/>
      <c r="T5623" s="30"/>
    </row>
    <row r="5624" spans="1:20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4"/>
      <c r="T5624" s="30"/>
    </row>
    <row r="5625" spans="1:20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4"/>
      <c r="T5625" s="30"/>
    </row>
    <row r="5626" spans="1:20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4"/>
      <c r="T5626" s="30"/>
    </row>
    <row r="5627" spans="1:20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4"/>
      <c r="T5627" s="30"/>
    </row>
    <row r="5628" spans="1:20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4"/>
      <c r="T5628" s="30"/>
    </row>
    <row r="5629" spans="1:20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4"/>
      <c r="T5629" s="30"/>
    </row>
    <row r="5630" spans="1:20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4"/>
      <c r="T5630" s="30"/>
    </row>
    <row r="5631" spans="1:20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4"/>
      <c r="T5631" s="30"/>
    </row>
    <row r="5632" spans="1:20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4"/>
      <c r="T5632" s="30"/>
    </row>
    <row r="5633" spans="1:20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4"/>
      <c r="T5633" s="30"/>
    </row>
    <row r="5634" spans="1:20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4"/>
      <c r="T5634" s="30"/>
    </row>
    <row r="5635" spans="1:20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4"/>
      <c r="T5635" s="30"/>
    </row>
    <row r="5636" spans="1:20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4"/>
      <c r="T5636" s="30"/>
    </row>
    <row r="5637" spans="1:20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4"/>
      <c r="T5637" s="30"/>
    </row>
    <row r="5638" spans="1:20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4"/>
      <c r="T5638" s="30"/>
    </row>
    <row r="5639" spans="1:20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4"/>
      <c r="T5639" s="30"/>
    </row>
    <row r="5640" spans="1:20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4"/>
      <c r="T5640" s="30"/>
    </row>
    <row r="5641" spans="1:20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4"/>
      <c r="T5641" s="30"/>
    </row>
    <row r="5642" spans="1:20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4"/>
      <c r="T5642" s="30"/>
    </row>
    <row r="5643" spans="1:20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4"/>
      <c r="T5643" s="30"/>
    </row>
    <row r="5644" spans="1:20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4"/>
      <c r="T5644" s="30"/>
    </row>
    <row r="5645" spans="1:20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4"/>
      <c r="T5645" s="30"/>
    </row>
    <row r="5646" spans="1:20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4"/>
      <c r="T5646" s="30"/>
    </row>
    <row r="5647" spans="1:20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4"/>
      <c r="T5647" s="30"/>
    </row>
    <row r="5648" spans="1:20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4"/>
      <c r="T5648" s="30"/>
    </row>
    <row r="5649" spans="1:20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4"/>
      <c r="T5649" s="30"/>
    </row>
    <row r="5650" spans="1:20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4"/>
      <c r="T5650" s="30"/>
    </row>
    <row r="5651" spans="1:20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4"/>
      <c r="T5651" s="30"/>
    </row>
    <row r="5652" spans="1:20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4"/>
      <c r="T5652" s="30"/>
    </row>
    <row r="5653" spans="1:20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4"/>
      <c r="T5653" s="30"/>
    </row>
    <row r="5654" spans="1:20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4"/>
      <c r="T5654" s="30"/>
    </row>
    <row r="5655" spans="1:20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4"/>
      <c r="T5655" s="30"/>
    </row>
    <row r="5656" spans="1:20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4"/>
      <c r="T5656" s="30"/>
    </row>
    <row r="5657" spans="1:20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4"/>
      <c r="T5657" s="30"/>
    </row>
    <row r="5658" spans="1:20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4"/>
      <c r="T5658" s="30"/>
    </row>
    <row r="5659" spans="1:20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4"/>
      <c r="T5659" s="30"/>
    </row>
    <row r="5660" spans="1:20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4"/>
      <c r="T5660" s="30"/>
    </row>
    <row r="5661" spans="1:20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4"/>
      <c r="T5661" s="30"/>
    </row>
    <row r="5662" spans="1:20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4"/>
      <c r="T5662" s="30"/>
    </row>
    <row r="5663" spans="1:20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4"/>
      <c r="T5663" s="30"/>
    </row>
    <row r="5664" spans="1:20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4"/>
      <c r="T5664" s="30"/>
    </row>
    <row r="5665" spans="1:20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4"/>
      <c r="T5665" s="30"/>
    </row>
    <row r="5666" spans="1:20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4"/>
      <c r="T5666" s="30"/>
    </row>
    <row r="5667" spans="1:20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4"/>
      <c r="T5667" s="30"/>
    </row>
    <row r="5668" spans="1:20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4"/>
      <c r="T5668" s="30"/>
    </row>
    <row r="5669" spans="1:20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4"/>
      <c r="T5669" s="30"/>
    </row>
    <row r="5670" spans="1:20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4"/>
      <c r="T5670" s="30"/>
    </row>
    <row r="5671" spans="1:20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4"/>
      <c r="T5671" s="30"/>
    </row>
    <row r="5672" spans="1:20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4"/>
      <c r="T5672" s="30"/>
    </row>
    <row r="5673" spans="1:20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4"/>
      <c r="T5673" s="30"/>
    </row>
    <row r="5674" spans="1:20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4"/>
      <c r="T5674" s="30"/>
    </row>
    <row r="5675" spans="1:20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4"/>
      <c r="T5675" s="30"/>
    </row>
    <row r="5676" spans="1:20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4"/>
      <c r="T5676" s="30"/>
    </row>
    <row r="5677" spans="1:20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4"/>
      <c r="T5677" s="30"/>
    </row>
    <row r="5678" spans="1:20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4"/>
      <c r="T5678" s="30"/>
    </row>
    <row r="5679" spans="1:20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4"/>
      <c r="T5679" s="30"/>
    </row>
    <row r="5680" spans="1:20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4"/>
      <c r="T5680" s="30"/>
    </row>
    <row r="5681" spans="1:20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4"/>
      <c r="T5681" s="30"/>
    </row>
    <row r="5682" spans="1:20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4"/>
      <c r="T5682" s="30"/>
    </row>
    <row r="5683" spans="1:20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4"/>
      <c r="T5683" s="30"/>
    </row>
    <row r="5684" spans="1:20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4"/>
      <c r="T5684" s="30"/>
    </row>
    <row r="5685" spans="1:20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4"/>
      <c r="T5685" s="30"/>
    </row>
    <row r="5686" spans="1:20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4"/>
      <c r="T5686" s="30"/>
    </row>
    <row r="5687" spans="1:20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4"/>
      <c r="T5687" s="30"/>
    </row>
    <row r="5688" spans="1:20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4"/>
      <c r="T5688" s="30"/>
    </row>
    <row r="5689" spans="1:20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4"/>
      <c r="T5689" s="30"/>
    </row>
    <row r="5690" spans="1:20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4"/>
      <c r="T5690" s="30"/>
    </row>
    <row r="5691" spans="1:20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4"/>
      <c r="T5691" s="30"/>
    </row>
    <row r="5692" spans="1:20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4"/>
      <c r="T5692" s="30"/>
    </row>
    <row r="5693" spans="1:20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4"/>
      <c r="T5693" s="30"/>
    </row>
    <row r="5694" spans="1:20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4"/>
      <c r="T5694" s="30"/>
    </row>
    <row r="5695" spans="1:20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4"/>
      <c r="T5695" s="30"/>
    </row>
    <row r="5696" spans="1:20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4"/>
      <c r="T5696" s="30"/>
    </row>
    <row r="5697" spans="1:20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4"/>
      <c r="T5697" s="30"/>
    </row>
    <row r="5698" spans="1:20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4"/>
      <c r="T5698" s="30"/>
    </row>
    <row r="5699" spans="1:20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4"/>
      <c r="T5699" s="30"/>
    </row>
    <row r="5700" spans="1:20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4"/>
      <c r="T5700" s="30"/>
    </row>
    <row r="5701" spans="1:20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4"/>
      <c r="T5701" s="30"/>
    </row>
    <row r="5702" spans="1:20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4"/>
      <c r="T5702" s="30"/>
    </row>
    <row r="5703" spans="1:20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4"/>
      <c r="T5703" s="30"/>
    </row>
    <row r="5704" spans="1:20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4"/>
      <c r="T5704" s="30"/>
    </row>
    <row r="5705" spans="1:20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4"/>
      <c r="T5705" s="30"/>
    </row>
    <row r="5706" spans="1:20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4"/>
      <c r="T5706" s="30"/>
    </row>
    <row r="5707" spans="1:20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4"/>
      <c r="T5707" s="30"/>
    </row>
    <row r="5708" spans="1:20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4"/>
      <c r="T5708" s="30"/>
    </row>
    <row r="5709" spans="1:20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4"/>
      <c r="T5709" s="30"/>
    </row>
    <row r="5710" spans="1:20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4"/>
      <c r="T5710" s="30"/>
    </row>
    <row r="5711" spans="1:20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4"/>
      <c r="T5711" s="30"/>
    </row>
    <row r="5712" spans="1:20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4"/>
      <c r="T5712" s="30"/>
    </row>
    <row r="5713" spans="1:20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4"/>
      <c r="T5713" s="30"/>
    </row>
    <row r="5714" spans="1:20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4"/>
      <c r="T5714" s="30"/>
    </row>
    <row r="5715" spans="1:20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4"/>
      <c r="T5715" s="30"/>
    </row>
    <row r="5716" spans="1:20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4"/>
      <c r="T5716" s="30"/>
    </row>
    <row r="5717" spans="1:20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4"/>
      <c r="T5717" s="30"/>
    </row>
    <row r="5718" spans="1:20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4"/>
      <c r="T5718" s="30"/>
    </row>
    <row r="5719" spans="1:20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4"/>
      <c r="T5719" s="30"/>
    </row>
    <row r="5720" spans="1:20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4"/>
      <c r="T5720" s="30"/>
    </row>
    <row r="5721" spans="1:20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4"/>
      <c r="T5721" s="30"/>
    </row>
    <row r="5722" spans="1:20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4"/>
      <c r="T5722" s="30"/>
    </row>
    <row r="5723" spans="1:20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4"/>
      <c r="T5723" s="30"/>
    </row>
    <row r="5724" spans="1:20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4"/>
      <c r="T5724" s="30"/>
    </row>
    <row r="5725" spans="1:20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4"/>
      <c r="T5725" s="30"/>
    </row>
    <row r="5726" spans="1:20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4"/>
      <c r="T5726" s="30"/>
    </row>
    <row r="5727" spans="1:20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4"/>
      <c r="T5727" s="30"/>
    </row>
    <row r="5728" spans="1:20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4"/>
      <c r="T5728" s="30"/>
    </row>
    <row r="5729" spans="1:20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4"/>
      <c r="T5729" s="30"/>
    </row>
    <row r="5730" spans="1:20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4"/>
      <c r="T5730" s="30"/>
    </row>
    <row r="5731" spans="1:20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4"/>
      <c r="T5731" s="30"/>
    </row>
    <row r="5732" spans="1:20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4"/>
      <c r="T5732" s="30"/>
    </row>
    <row r="5733" spans="1:20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4"/>
      <c r="T5733" s="30"/>
    </row>
    <row r="5734" spans="1:20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4"/>
      <c r="T5734" s="30"/>
    </row>
    <row r="5735" spans="1:20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4"/>
      <c r="T5735" s="30"/>
    </row>
    <row r="5736" spans="1:20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4"/>
      <c r="T5736" s="30"/>
    </row>
    <row r="5737" spans="1:20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4"/>
      <c r="T5737" s="30"/>
    </row>
    <row r="5738" spans="1:20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4"/>
      <c r="T5738" s="30"/>
    </row>
    <row r="5739" spans="1:20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4"/>
      <c r="T5739" s="30"/>
    </row>
    <row r="5740" spans="1:20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4"/>
      <c r="T5740" s="30"/>
    </row>
    <row r="5741" spans="1:20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4"/>
      <c r="T5741" s="30"/>
    </row>
    <row r="5742" spans="1:20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4"/>
      <c r="T5742" s="30"/>
    </row>
    <row r="5743" spans="1:20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4"/>
      <c r="T5743" s="30"/>
    </row>
    <row r="5744" spans="1:20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4"/>
      <c r="T5744" s="30"/>
    </row>
    <row r="5745" spans="1:20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4"/>
      <c r="T5745" s="30"/>
    </row>
    <row r="5746" spans="1:20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4"/>
      <c r="T5746" s="30"/>
    </row>
    <row r="5747" spans="1:20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4"/>
      <c r="T5747" s="30"/>
    </row>
    <row r="5748" spans="1:20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4"/>
      <c r="T5748" s="30"/>
    </row>
    <row r="5749" spans="1:20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4"/>
      <c r="T5749" s="30"/>
    </row>
    <row r="5750" spans="1:20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4"/>
      <c r="T5750" s="30"/>
    </row>
    <row r="5751" spans="1:20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4"/>
      <c r="T5751" s="30"/>
    </row>
    <row r="5752" spans="1:20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4"/>
      <c r="T5752" s="30"/>
    </row>
    <row r="5753" spans="1:20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4"/>
      <c r="T5753" s="30"/>
    </row>
    <row r="5754" spans="1:20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4"/>
      <c r="T5754" s="30"/>
    </row>
    <row r="5755" spans="1:20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4"/>
      <c r="T5755" s="30"/>
    </row>
    <row r="5756" spans="1:20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4"/>
      <c r="T5756" s="30"/>
    </row>
    <row r="5757" spans="1:20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4"/>
      <c r="T5757" s="30"/>
    </row>
    <row r="5758" spans="1:20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4"/>
      <c r="T5758" s="30"/>
    </row>
    <row r="5759" spans="1:20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4"/>
      <c r="T5759" s="30"/>
    </row>
    <row r="5760" spans="1:20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4"/>
      <c r="T5760" s="30"/>
    </row>
    <row r="5761" spans="1:20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4"/>
      <c r="T5761" s="30"/>
    </row>
    <row r="5762" spans="1:20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4"/>
      <c r="T5762" s="30"/>
    </row>
    <row r="5763" spans="1:20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4"/>
      <c r="T5763" s="30"/>
    </row>
    <row r="5764" spans="1:20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4"/>
      <c r="T5764" s="30"/>
    </row>
    <row r="5765" spans="1:20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4"/>
      <c r="T5765" s="30"/>
    </row>
    <row r="5766" spans="1:20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4"/>
      <c r="T5766" s="30"/>
    </row>
    <row r="5767" spans="1:20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4"/>
      <c r="T5767" s="30"/>
    </row>
    <row r="5768" spans="1:20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4"/>
      <c r="T5768" s="30"/>
    </row>
    <row r="5769" spans="1:20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4"/>
      <c r="T5769" s="30"/>
    </row>
    <row r="5770" spans="1:20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4"/>
      <c r="T5770" s="30"/>
    </row>
    <row r="5771" spans="1:20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4"/>
      <c r="T5771" s="30"/>
    </row>
    <row r="5772" spans="1:20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4"/>
      <c r="T5772" s="30"/>
    </row>
    <row r="5773" spans="1:20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4"/>
      <c r="T5773" s="30"/>
    </row>
    <row r="5774" spans="1:20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4"/>
      <c r="T5774" s="30"/>
    </row>
    <row r="5775" spans="1:20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4"/>
      <c r="T5775" s="30"/>
    </row>
    <row r="5776" spans="1:20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4"/>
      <c r="T5776" s="30"/>
    </row>
    <row r="5777" spans="1:20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4"/>
      <c r="T5777" s="30"/>
    </row>
    <row r="5778" spans="1:20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4"/>
      <c r="T5778" s="30"/>
    </row>
    <row r="5779" spans="1:20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4"/>
      <c r="T5779" s="30"/>
    </row>
    <row r="5780" spans="1:20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4"/>
      <c r="T5780" s="30"/>
    </row>
    <row r="5781" spans="1:20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4"/>
      <c r="T5781" s="30"/>
    </row>
    <row r="5782" spans="1:20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4"/>
      <c r="T5782" s="30"/>
    </row>
    <row r="5783" spans="1:20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4"/>
      <c r="T5783" s="30"/>
    </row>
    <row r="5784" spans="1:20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4"/>
      <c r="T5784" s="30"/>
    </row>
    <row r="5785" spans="1:20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4"/>
      <c r="T5785" s="30"/>
    </row>
    <row r="5786" spans="1:20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4"/>
      <c r="T5786" s="30"/>
    </row>
    <row r="5787" spans="1:20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4"/>
      <c r="T5787" s="30"/>
    </row>
    <row r="5788" spans="1:20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4"/>
      <c r="T5788" s="30"/>
    </row>
    <row r="5789" spans="1:20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4"/>
      <c r="T5789" s="30"/>
    </row>
    <row r="5790" spans="1:20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4"/>
      <c r="T5790" s="30"/>
    </row>
    <row r="5791" spans="1:20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4"/>
      <c r="T5791" s="30"/>
    </row>
    <row r="5792" spans="1:20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4"/>
      <c r="T5792" s="30"/>
    </row>
    <row r="5793" spans="1:20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4"/>
      <c r="T5793" s="30"/>
    </row>
    <row r="5794" spans="1:20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4"/>
      <c r="T5794" s="30"/>
    </row>
    <row r="5795" spans="1:20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4"/>
      <c r="T5795" s="30"/>
    </row>
    <row r="5796" spans="1:20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4"/>
      <c r="T5796" s="30"/>
    </row>
    <row r="5797" spans="1:20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4"/>
      <c r="T5797" s="30"/>
    </row>
    <row r="5798" spans="1:20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4"/>
      <c r="T5798" s="30"/>
    </row>
    <row r="5799" spans="1:20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4"/>
      <c r="T5799" s="30"/>
    </row>
    <row r="5800" spans="1:20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4"/>
      <c r="T5800" s="30"/>
    </row>
    <row r="5801" spans="1:20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4"/>
      <c r="T5801" s="30"/>
    </row>
    <row r="5802" spans="1:20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4"/>
      <c r="T5802" s="30"/>
    </row>
    <row r="5803" spans="1:20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4"/>
      <c r="T5803" s="30"/>
    </row>
    <row r="5804" spans="1:20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4"/>
      <c r="T5804" s="30"/>
    </row>
    <row r="5805" spans="1:20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4"/>
      <c r="T5805" s="30"/>
    </row>
    <row r="5806" spans="1:20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4"/>
      <c r="T5806" s="30"/>
    </row>
    <row r="5807" spans="1:20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4"/>
      <c r="T5807" s="30"/>
    </row>
    <row r="5808" spans="1:20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4"/>
      <c r="T5808" s="30"/>
    </row>
    <row r="5809" spans="1:20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4"/>
      <c r="T5809" s="30"/>
    </row>
    <row r="5810" spans="1:20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4"/>
      <c r="T5810" s="30"/>
    </row>
    <row r="5811" spans="1:20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4"/>
      <c r="T5811" s="30"/>
    </row>
    <row r="5812" spans="1:20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4"/>
      <c r="T5812" s="30"/>
    </row>
    <row r="5813" spans="1:20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4"/>
      <c r="T5813" s="30"/>
    </row>
    <row r="5814" spans="1:20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4"/>
      <c r="T5814" s="30"/>
    </row>
    <row r="5815" spans="1:20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4"/>
      <c r="T5815" s="30"/>
    </row>
    <row r="5816" spans="1:20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4"/>
      <c r="T5816" s="30"/>
    </row>
    <row r="5817" spans="1:20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4"/>
      <c r="T5817" s="30"/>
    </row>
    <row r="5818" spans="1:20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4"/>
      <c r="T5818" s="30"/>
    </row>
    <row r="5819" spans="1:20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4"/>
      <c r="T5819" s="30"/>
    </row>
    <row r="5820" spans="1:20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4"/>
      <c r="T5820" s="30"/>
    </row>
    <row r="5821" spans="1:20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4"/>
      <c r="T5821" s="30"/>
    </row>
    <row r="5822" spans="1:20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4"/>
      <c r="T5822" s="30"/>
    </row>
    <row r="5823" spans="1:20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4"/>
      <c r="T5823" s="30"/>
    </row>
    <row r="5824" spans="1:20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4"/>
      <c r="T5824" s="30"/>
    </row>
    <row r="5825" spans="1:20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4"/>
      <c r="T5825" s="30"/>
    </row>
    <row r="5826" spans="1:20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4"/>
      <c r="T5826" s="30"/>
    </row>
    <row r="5827" spans="1:20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4"/>
      <c r="T5827" s="30"/>
    </row>
    <row r="5828" spans="1:20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4"/>
      <c r="T5828" s="30"/>
    </row>
    <row r="5829" spans="1:20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4"/>
      <c r="T5829" s="30"/>
    </row>
    <row r="5830" spans="1:20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4"/>
      <c r="T5830" s="30"/>
    </row>
    <row r="5831" spans="1:20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4"/>
      <c r="T5831" s="30"/>
    </row>
    <row r="5832" spans="1:20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4"/>
      <c r="T5832" s="30"/>
    </row>
    <row r="5833" spans="1:20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4"/>
      <c r="T5833" s="30"/>
    </row>
    <row r="5834" spans="1:20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4"/>
      <c r="T5834" s="30"/>
    </row>
    <row r="5835" spans="1:20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4"/>
      <c r="T5835" s="30"/>
    </row>
    <row r="5836" spans="1:20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4"/>
      <c r="T5836" s="30"/>
    </row>
    <row r="5837" spans="1:20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4"/>
      <c r="T5837" s="30"/>
    </row>
    <row r="5838" spans="1:20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4"/>
      <c r="T5838" s="30"/>
    </row>
    <row r="5839" spans="1:20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4"/>
      <c r="T5839" s="30"/>
    </row>
    <row r="5840" spans="1:20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4"/>
      <c r="T5840" s="30"/>
    </row>
    <row r="5841" spans="1:20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4"/>
      <c r="T5841" s="30"/>
    </row>
    <row r="5842" spans="1:20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4"/>
      <c r="T5842" s="30"/>
    </row>
    <row r="5843" spans="1:20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4"/>
      <c r="T5843" s="30"/>
    </row>
    <row r="5844" spans="1:20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4"/>
      <c r="T5844" s="30"/>
    </row>
    <row r="5845" spans="1:20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4"/>
      <c r="T5845" s="30"/>
    </row>
    <row r="5846" spans="1:20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4"/>
      <c r="T5846" s="30"/>
    </row>
    <row r="5847" spans="1:20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4"/>
      <c r="T5847" s="30"/>
    </row>
    <row r="5848" spans="1:20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4"/>
      <c r="T5848" s="30"/>
    </row>
    <row r="5849" spans="1:20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4"/>
      <c r="T5849" s="30"/>
    </row>
    <row r="5850" spans="1:20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4"/>
      <c r="T5850" s="30"/>
    </row>
    <row r="5851" spans="1:20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4"/>
      <c r="T5851" s="30"/>
    </row>
    <row r="5852" spans="1:20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4"/>
      <c r="T5852" s="30"/>
    </row>
    <row r="5853" spans="1:20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4"/>
      <c r="T5853" s="30"/>
    </row>
    <row r="5854" spans="1:20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4"/>
      <c r="T5854" s="30"/>
    </row>
    <row r="5855" spans="1:20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4"/>
      <c r="T5855" s="30"/>
    </row>
    <row r="5856" spans="1:20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4"/>
      <c r="T5856" s="30"/>
    </row>
    <row r="5857" spans="1:20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4"/>
      <c r="T5857" s="30"/>
    </row>
    <row r="5858" spans="1:20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4"/>
      <c r="T5858" s="30"/>
    </row>
    <row r="5859" spans="1:20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4"/>
      <c r="T5859" s="30"/>
    </row>
    <row r="5860" spans="1:20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4"/>
      <c r="T5860" s="30"/>
    </row>
    <row r="5861" spans="1:20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4"/>
      <c r="T5861" s="30"/>
    </row>
    <row r="5862" spans="1:20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4"/>
      <c r="T5862" s="30"/>
    </row>
    <row r="5863" spans="1:20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4"/>
      <c r="T5863" s="30"/>
    </row>
    <row r="5864" spans="1:20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4"/>
      <c r="T5864" s="30"/>
    </row>
    <row r="5865" spans="1:20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4"/>
      <c r="T5865" s="30"/>
    </row>
    <row r="5866" spans="1:20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4"/>
      <c r="T5866" s="30"/>
    </row>
    <row r="5867" spans="1:20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4"/>
      <c r="T5867" s="30"/>
    </row>
    <row r="5868" spans="1:20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4"/>
      <c r="T5868" s="30"/>
    </row>
    <row r="5869" spans="1:20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4"/>
      <c r="T5869" s="30"/>
    </row>
    <row r="5870" spans="1:20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4"/>
      <c r="T5870" s="30"/>
    </row>
    <row r="5871" spans="1:20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4"/>
      <c r="T5871" s="30"/>
    </row>
    <row r="5872" spans="1:20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4"/>
      <c r="T5872" s="30"/>
    </row>
    <row r="5873" spans="1:20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4"/>
      <c r="T5873" s="30"/>
    </row>
    <row r="5874" spans="1:20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4"/>
      <c r="T5874" s="30"/>
    </row>
    <row r="5875" spans="1:20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4"/>
      <c r="T5875" s="30"/>
    </row>
    <row r="5876" spans="1:20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4"/>
      <c r="T5876" s="30"/>
    </row>
    <row r="5877" spans="1:20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4"/>
      <c r="T5877" s="30"/>
    </row>
    <row r="5878" spans="1:20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4"/>
      <c r="T5878" s="30"/>
    </row>
    <row r="5879" spans="1:20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4"/>
      <c r="T5879" s="30"/>
    </row>
    <row r="5880" spans="1:20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4"/>
      <c r="T5880" s="30"/>
    </row>
    <row r="5881" spans="1:20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4"/>
      <c r="T5881" s="30"/>
    </row>
    <row r="5882" spans="1:20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4"/>
      <c r="T5882" s="30"/>
    </row>
    <row r="5883" spans="1:20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4"/>
      <c r="T5883" s="30"/>
    </row>
    <row r="5884" spans="1:20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4"/>
      <c r="T5884" s="30"/>
    </row>
    <row r="5885" spans="1:20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4"/>
      <c r="T5885" s="30"/>
    </row>
    <row r="5886" spans="1:20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4"/>
      <c r="T5886" s="30"/>
    </row>
    <row r="5887" spans="1:20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4"/>
      <c r="T5887" s="30"/>
    </row>
    <row r="5888" spans="1:20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4"/>
      <c r="T5888" s="30"/>
    </row>
    <row r="5889" spans="1:20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4"/>
      <c r="T5889" s="30"/>
    </row>
    <row r="5890" spans="1:20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4"/>
      <c r="T5890" s="30"/>
    </row>
    <row r="5891" spans="1:20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4"/>
      <c r="T5891" s="30"/>
    </row>
    <row r="5892" spans="1:20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4"/>
      <c r="T5892" s="30"/>
    </row>
    <row r="5893" spans="1:20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4"/>
      <c r="T5893" s="30"/>
    </row>
    <row r="5894" spans="1:20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4"/>
      <c r="T5894" s="30"/>
    </row>
    <row r="5895" spans="1:20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4"/>
      <c r="T5895" s="30"/>
    </row>
    <row r="5896" spans="1:20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4"/>
      <c r="T5896" s="30"/>
    </row>
    <row r="5897" spans="1:20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4"/>
      <c r="T5897" s="30"/>
    </row>
    <row r="5898" spans="1:20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4"/>
      <c r="T5898" s="30"/>
    </row>
    <row r="5899" spans="1:20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4"/>
      <c r="T5899" s="30"/>
    </row>
    <row r="5900" spans="1:20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4"/>
      <c r="T5900" s="30"/>
    </row>
    <row r="5901" spans="1:20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4"/>
      <c r="T5901" s="30"/>
    </row>
    <row r="5902" spans="1:20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4"/>
      <c r="T5902" s="30"/>
    </row>
    <row r="5903" spans="1:20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4"/>
      <c r="T5903" s="30"/>
    </row>
    <row r="5904" spans="1:20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4"/>
      <c r="T5904" s="30"/>
    </row>
    <row r="5905" spans="1:20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4"/>
      <c r="T5905" s="30"/>
    </row>
    <row r="5906" spans="1:20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4"/>
      <c r="T5906" s="30"/>
    </row>
    <row r="5907" spans="1:20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4"/>
      <c r="T5907" s="30"/>
    </row>
    <row r="5908" spans="1:20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4"/>
      <c r="T5908" s="30"/>
    </row>
    <row r="5909" spans="1:20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4"/>
      <c r="T5909" s="30"/>
    </row>
    <row r="5910" spans="1:20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4"/>
      <c r="T5910" s="30"/>
    </row>
    <row r="5911" spans="1:20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4"/>
      <c r="T5911" s="30"/>
    </row>
    <row r="5912" spans="1:20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4"/>
      <c r="T5912" s="30"/>
    </row>
    <row r="5913" spans="1:20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4"/>
      <c r="T5913" s="30"/>
    </row>
    <row r="5914" spans="1:20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4"/>
      <c r="T5914" s="30"/>
    </row>
    <row r="5915" spans="1:20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4"/>
      <c r="T5915" s="30"/>
    </row>
    <row r="5916" spans="1:20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4"/>
      <c r="T5916" s="30"/>
    </row>
    <row r="5917" spans="1:20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4"/>
      <c r="T5917" s="30"/>
    </row>
    <row r="5918" spans="1:20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4"/>
      <c r="T5918" s="30"/>
    </row>
    <row r="5919" spans="1:20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4"/>
      <c r="T5919" s="30"/>
    </row>
    <row r="5920" spans="1:20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4"/>
      <c r="T5920" s="30"/>
    </row>
    <row r="5921" spans="1:20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4"/>
      <c r="T5921" s="30"/>
    </row>
    <row r="5922" spans="1:20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4"/>
      <c r="T5922" s="30"/>
    </row>
    <row r="5923" spans="1:20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4"/>
      <c r="T5923" s="30"/>
    </row>
    <row r="5924" spans="1:20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4"/>
      <c r="T5924" s="30"/>
    </row>
    <row r="5925" spans="1:20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4"/>
      <c r="T5925" s="30"/>
    </row>
    <row r="5926" spans="1:20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4"/>
      <c r="T5926" s="30"/>
    </row>
    <row r="5927" spans="1:20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4"/>
      <c r="T5927" s="30"/>
    </row>
    <row r="5928" spans="1:20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4"/>
      <c r="T5928" s="30"/>
    </row>
    <row r="5929" spans="1:20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4"/>
      <c r="T5929" s="30"/>
    </row>
    <row r="5930" spans="1:20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4"/>
      <c r="T5930" s="30"/>
    </row>
    <row r="5931" spans="1:20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4"/>
      <c r="T5931" s="30"/>
    </row>
    <row r="5932" spans="1:20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4"/>
      <c r="T5932" s="30"/>
    </row>
    <row r="5933" spans="1:20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4"/>
      <c r="T5933" s="30"/>
    </row>
    <row r="5934" spans="1:20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4"/>
      <c r="T5934" s="30"/>
    </row>
    <row r="5935" spans="1:20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4"/>
      <c r="T5935" s="30"/>
    </row>
    <row r="5936" spans="1:20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4"/>
      <c r="T5936" s="30"/>
    </row>
    <row r="5937" spans="1:20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4"/>
      <c r="T5937" s="30"/>
    </row>
    <row r="5938" spans="1:20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4"/>
      <c r="T5938" s="30"/>
    </row>
    <row r="5939" spans="1:20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4"/>
      <c r="T5939" s="30"/>
    </row>
    <row r="5940" spans="1:20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4"/>
      <c r="T5940" s="30"/>
    </row>
    <row r="5941" spans="1:20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4"/>
      <c r="T5941" s="30"/>
    </row>
    <row r="5942" spans="1:20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4"/>
      <c r="T5942" s="30"/>
    </row>
    <row r="5943" spans="1:20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4"/>
      <c r="T5943" s="30"/>
    </row>
    <row r="5944" spans="1:20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4"/>
      <c r="T5944" s="30"/>
    </row>
    <row r="5945" spans="1:20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4"/>
      <c r="T5945" s="30"/>
    </row>
    <row r="5946" spans="1:20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4"/>
      <c r="T5946" s="30"/>
    </row>
    <row r="5947" spans="1:20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4"/>
      <c r="T5947" s="30"/>
    </row>
    <row r="5948" spans="1:20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4"/>
      <c r="T5948" s="30"/>
    </row>
    <row r="5949" spans="1:20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4"/>
      <c r="T5949" s="30"/>
    </row>
    <row r="5950" spans="1:20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4"/>
      <c r="T5950" s="30"/>
    </row>
    <row r="5951" spans="1:20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4"/>
      <c r="T5951" s="30"/>
    </row>
    <row r="5952" spans="1:20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4"/>
      <c r="T5952" s="30"/>
    </row>
    <row r="5953" spans="1:20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4"/>
      <c r="T5953" s="30"/>
    </row>
    <row r="5954" spans="1:20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4"/>
      <c r="T5954" s="30"/>
    </row>
    <row r="5955" spans="1:20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4"/>
      <c r="T5955" s="30"/>
    </row>
    <row r="5956" spans="1:20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4"/>
      <c r="T5956" s="30"/>
    </row>
    <row r="5957" spans="1:20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4"/>
      <c r="T5957" s="30"/>
    </row>
    <row r="5958" spans="1:20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4"/>
      <c r="T5958" s="30"/>
    </row>
    <row r="5959" spans="1:20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4"/>
      <c r="T5959" s="30"/>
    </row>
    <row r="5960" spans="1:20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4"/>
      <c r="T5960" s="30"/>
    </row>
    <row r="5961" spans="1:20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4"/>
      <c r="T5961" s="30"/>
    </row>
    <row r="5962" spans="1:20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4"/>
      <c r="T5962" s="30"/>
    </row>
    <row r="5963" spans="1:20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4"/>
      <c r="T5963" s="30"/>
    </row>
    <row r="5964" spans="1:20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4"/>
      <c r="T5964" s="30"/>
    </row>
    <row r="5965" spans="1:20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4"/>
      <c r="T5965" s="30"/>
    </row>
    <row r="5966" spans="1:20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4"/>
      <c r="T5966" s="30"/>
    </row>
    <row r="5967" spans="1:20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4"/>
      <c r="T5967" s="30"/>
    </row>
    <row r="5968" spans="1:20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4"/>
      <c r="T5968" s="30"/>
    </row>
    <row r="5969" spans="1:20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4"/>
      <c r="T5969" s="30"/>
    </row>
    <row r="5970" spans="1:20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4"/>
      <c r="T5970" s="30"/>
    </row>
    <row r="5971" spans="1:20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4"/>
      <c r="T5971" s="30"/>
    </row>
    <row r="5972" spans="1:20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4"/>
      <c r="T5972" s="30"/>
    </row>
    <row r="5973" spans="1:20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4"/>
      <c r="T5973" s="30"/>
    </row>
    <row r="5974" spans="1:20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4"/>
      <c r="T5974" s="30"/>
    </row>
    <row r="5975" spans="1:20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4"/>
      <c r="T5975" s="30"/>
    </row>
    <row r="5976" spans="1:20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4"/>
      <c r="T5976" s="30"/>
    </row>
    <row r="5977" spans="1:20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4"/>
      <c r="T5977" s="30"/>
    </row>
    <row r="5978" spans="1:20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4"/>
      <c r="T5978" s="30"/>
    </row>
    <row r="5979" spans="1:20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4"/>
      <c r="T5979" s="30"/>
    </row>
    <row r="5980" spans="1:20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4"/>
      <c r="T5980" s="30"/>
    </row>
    <row r="5981" spans="1:20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4"/>
      <c r="T5981" s="30"/>
    </row>
    <row r="5982" spans="1:20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4"/>
      <c r="T5982" s="30"/>
    </row>
    <row r="5983" spans="1:20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4"/>
      <c r="T5983" s="30"/>
    </row>
    <row r="5984" spans="1:20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4"/>
      <c r="T5984" s="30"/>
    </row>
    <row r="5985" spans="1:20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4"/>
      <c r="T5985" s="30"/>
    </row>
    <row r="5986" spans="1:20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4"/>
      <c r="T5986" s="30"/>
    </row>
    <row r="5987" spans="1:20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4"/>
      <c r="T5987" s="30"/>
    </row>
    <row r="5988" spans="1:20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4"/>
      <c r="T5988" s="30"/>
    </row>
    <row r="5989" spans="1:20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4"/>
      <c r="T5989" s="30"/>
    </row>
    <row r="5990" spans="1:20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4"/>
      <c r="T5990" s="30"/>
    </row>
    <row r="5991" spans="1:20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4"/>
      <c r="T5991" s="30"/>
    </row>
    <row r="5992" spans="1:20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4"/>
      <c r="T5992" s="30"/>
    </row>
    <row r="5993" spans="1:20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4"/>
      <c r="T5993" s="30"/>
    </row>
    <row r="5994" spans="1:20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4"/>
      <c r="T5994" s="30"/>
    </row>
    <row r="5995" spans="1:20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4"/>
      <c r="T5995" s="30"/>
    </row>
    <row r="5996" spans="1:20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4"/>
      <c r="T5996" s="30"/>
    </row>
    <row r="5997" spans="1:20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4"/>
      <c r="T5997" s="30"/>
    </row>
    <row r="5998" spans="1:20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4"/>
      <c r="T5998" s="30"/>
    </row>
    <row r="5999" spans="1:20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4"/>
      <c r="T5999" s="30"/>
    </row>
    <row r="6000" spans="1:20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4"/>
      <c r="T6000" s="30"/>
    </row>
    <row r="6001" spans="1:20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4"/>
      <c r="T6001" s="30"/>
    </row>
    <row r="6002" spans="1:20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4"/>
      <c r="T6002" s="30"/>
    </row>
    <row r="6003" spans="1:20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4"/>
      <c r="T6003" s="30"/>
    </row>
    <row r="6004" spans="1:20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4"/>
      <c r="T6004" s="30"/>
    </row>
    <row r="6005" spans="1:20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4"/>
      <c r="T6005" s="30"/>
    </row>
    <row r="6006" spans="1:20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4"/>
      <c r="T6006" s="30"/>
    </row>
    <row r="6007" spans="1:20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4"/>
      <c r="T6007" s="30"/>
    </row>
    <row r="6008" spans="1:20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4"/>
      <c r="T6008" s="30"/>
    </row>
    <row r="6009" spans="1:20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4"/>
      <c r="T6009" s="30"/>
    </row>
    <row r="6010" spans="1:20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4"/>
      <c r="T6010" s="30"/>
    </row>
    <row r="6011" spans="1:20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4"/>
      <c r="T6011" s="30"/>
    </row>
    <row r="6012" spans="1:20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4"/>
      <c r="T6012" s="30"/>
    </row>
    <row r="6013" spans="1:20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4"/>
      <c r="T6013" s="30"/>
    </row>
    <row r="6014" spans="1:20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4"/>
      <c r="T6014" s="30"/>
    </row>
    <row r="6015" spans="1:20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4"/>
      <c r="T6015" s="30"/>
    </row>
    <row r="6016" spans="1:20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4"/>
      <c r="T6016" s="30"/>
    </row>
    <row r="6017" spans="1:20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4"/>
      <c r="T6017" s="30"/>
    </row>
    <row r="6018" spans="1:20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4"/>
      <c r="T6018" s="30"/>
    </row>
    <row r="6019" spans="1:20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4"/>
      <c r="T6019" s="30"/>
    </row>
    <row r="6020" spans="1:20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4"/>
      <c r="T6020" s="30"/>
    </row>
    <row r="6021" spans="1:20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4"/>
      <c r="T6021" s="30"/>
    </row>
    <row r="6022" spans="1:20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4"/>
      <c r="T6022" s="30"/>
    </row>
    <row r="6023" spans="1:20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4"/>
      <c r="T6023" s="30"/>
    </row>
    <row r="6024" spans="1:20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4"/>
      <c r="T6024" s="30"/>
    </row>
    <row r="6025" spans="1:20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4"/>
      <c r="T6025" s="30"/>
    </row>
    <row r="6026" spans="1:20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4"/>
      <c r="T6026" s="30"/>
    </row>
    <row r="6027" spans="1:20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4"/>
      <c r="T6027" s="30"/>
    </row>
    <row r="6028" spans="1:20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4"/>
      <c r="T6028" s="30"/>
    </row>
    <row r="6029" spans="1:20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4"/>
      <c r="T6029" s="30"/>
    </row>
    <row r="6030" spans="1:20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4"/>
      <c r="T6030" s="30"/>
    </row>
    <row r="6031" spans="1:20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4"/>
      <c r="T6031" s="30"/>
    </row>
    <row r="6032" spans="1:20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4"/>
      <c r="T6032" s="30"/>
    </row>
    <row r="6033" spans="1:20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4"/>
      <c r="T6033" s="30"/>
    </row>
    <row r="6034" spans="1:20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4"/>
      <c r="T6034" s="30"/>
    </row>
    <row r="6035" spans="1:20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4"/>
      <c r="T6035" s="30"/>
    </row>
    <row r="6036" spans="1:20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4"/>
      <c r="T6036" s="30"/>
    </row>
    <row r="6037" spans="1:20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4"/>
      <c r="T6037" s="30"/>
    </row>
    <row r="6038" spans="1:20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4"/>
      <c r="T6038" s="30"/>
    </row>
    <row r="6039" spans="1:20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4"/>
      <c r="T6039" s="30"/>
    </row>
    <row r="6040" spans="1:20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4"/>
      <c r="T6040" s="30"/>
    </row>
    <row r="6041" spans="1:20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4"/>
      <c r="T6041" s="30"/>
    </row>
    <row r="6042" spans="1:20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4"/>
      <c r="T6042" s="30"/>
    </row>
    <row r="6043" spans="1:20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4"/>
      <c r="T6043" s="30"/>
    </row>
    <row r="6044" spans="1:20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4"/>
      <c r="T6044" s="30"/>
    </row>
    <row r="6045" spans="1:20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4"/>
      <c r="T6045" s="30"/>
    </row>
    <row r="6046" spans="1:20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4"/>
      <c r="T6046" s="30"/>
    </row>
    <row r="6047" spans="1:20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4"/>
      <c r="T6047" s="30"/>
    </row>
    <row r="6048" spans="1:20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4"/>
      <c r="T6048" s="30"/>
    </row>
    <row r="6049" spans="1:20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4"/>
      <c r="T6049" s="30"/>
    </row>
    <row r="6050" spans="1:20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4"/>
      <c r="T6050" s="30"/>
    </row>
    <row r="6051" spans="1:20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4"/>
      <c r="T6051" s="30"/>
    </row>
    <row r="6052" spans="1:20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4"/>
      <c r="T6052" s="30"/>
    </row>
    <row r="6053" spans="1:20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4"/>
      <c r="T6053" s="30"/>
    </row>
    <row r="6054" spans="1:20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4"/>
      <c r="T6054" s="30"/>
    </row>
    <row r="6055" spans="1:20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4"/>
      <c r="T6055" s="30"/>
    </row>
    <row r="6056" spans="1:20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4"/>
      <c r="T6056" s="30"/>
    </row>
    <row r="6057" spans="1:20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4"/>
      <c r="T6057" s="30"/>
    </row>
    <row r="6058" spans="1:20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4"/>
      <c r="T6058" s="30"/>
    </row>
    <row r="6059" spans="1:20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4"/>
      <c r="T6059" s="30"/>
    </row>
    <row r="6060" spans="1:20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4"/>
      <c r="T6060" s="30"/>
    </row>
    <row r="6061" spans="1:20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4"/>
      <c r="T6061" s="30"/>
    </row>
    <row r="6062" spans="1:20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4"/>
      <c r="T6062" s="30"/>
    </row>
    <row r="6063" spans="1:20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4"/>
      <c r="T6063" s="30"/>
    </row>
    <row r="6064" spans="1:20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4"/>
      <c r="T6064" s="30"/>
    </row>
    <row r="6065" spans="1:20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4"/>
      <c r="T6065" s="30"/>
    </row>
    <row r="6066" spans="1:20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4"/>
      <c r="T6066" s="30"/>
    </row>
    <row r="6067" spans="1:20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4"/>
      <c r="T6067" s="30"/>
    </row>
    <row r="6068" spans="1:20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4"/>
      <c r="T6068" s="30"/>
    </row>
    <row r="6069" spans="1:20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4"/>
      <c r="T6069" s="30"/>
    </row>
    <row r="6070" spans="1:20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4"/>
      <c r="T6070" s="30"/>
    </row>
    <row r="6071" spans="1:20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4"/>
      <c r="T6071" s="30"/>
    </row>
    <row r="6072" spans="1:20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4"/>
      <c r="T6072" s="30"/>
    </row>
    <row r="6073" spans="1:20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4"/>
      <c r="T6073" s="30"/>
    </row>
    <row r="6074" spans="1:20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4"/>
      <c r="T6074" s="30"/>
    </row>
    <row r="6075" spans="1:20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4"/>
      <c r="T6075" s="30"/>
    </row>
    <row r="6076" spans="1:20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4"/>
      <c r="T6076" s="30"/>
    </row>
    <row r="6077" spans="1:20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4"/>
      <c r="T6077" s="30"/>
    </row>
    <row r="6078" spans="1:20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4"/>
      <c r="T6078" s="30"/>
    </row>
    <row r="6079" spans="1:20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4"/>
      <c r="T6079" s="30"/>
    </row>
    <row r="6080" spans="1:20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4"/>
      <c r="T6080" s="30"/>
    </row>
    <row r="6081" spans="1:20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4"/>
      <c r="T6081" s="30"/>
    </row>
    <row r="6082" spans="1:20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4"/>
      <c r="T6082" s="30"/>
    </row>
    <row r="6083" spans="1:20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4"/>
      <c r="T6083" s="30"/>
    </row>
    <row r="6084" spans="1:20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4"/>
      <c r="T6084" s="30"/>
    </row>
    <row r="6085" spans="1:20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4"/>
      <c r="T6085" s="30"/>
    </row>
    <row r="6086" spans="1:20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4"/>
      <c r="T6086" s="30"/>
    </row>
    <row r="6087" spans="1:20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4"/>
      <c r="T6087" s="30"/>
    </row>
    <row r="6088" spans="1:20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4"/>
      <c r="T6088" s="30"/>
    </row>
    <row r="6089" spans="1:20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4"/>
      <c r="T6089" s="30"/>
    </row>
    <row r="6090" spans="1:20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4"/>
      <c r="T6090" s="30"/>
    </row>
    <row r="6091" spans="1:20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4"/>
      <c r="T6091" s="30"/>
    </row>
    <row r="6092" spans="1:20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4"/>
      <c r="T6092" s="30"/>
    </row>
    <row r="6093" spans="1:20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4"/>
      <c r="T6093" s="30"/>
    </row>
    <row r="6094" spans="1:20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4"/>
      <c r="T6094" s="30"/>
    </row>
    <row r="6095" spans="1:20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4"/>
      <c r="T6095" s="30"/>
    </row>
    <row r="6096" spans="1:20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4"/>
      <c r="T6096" s="30"/>
    </row>
    <row r="6097" spans="1:20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4"/>
      <c r="T6097" s="30"/>
    </row>
    <row r="6098" spans="1:20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4"/>
      <c r="T6098" s="30"/>
    </row>
    <row r="6099" spans="1:20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4"/>
      <c r="T6099" s="30"/>
    </row>
    <row r="6100" spans="1:20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4"/>
      <c r="T6100" s="30"/>
    </row>
    <row r="6101" spans="1:20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4"/>
      <c r="T6101" s="30"/>
    </row>
    <row r="6102" spans="1:20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4"/>
      <c r="T6102" s="30"/>
    </row>
    <row r="6103" spans="1:20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4"/>
      <c r="T6103" s="30"/>
    </row>
    <row r="6104" spans="1:20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4"/>
      <c r="T6104" s="30"/>
    </row>
    <row r="6105" spans="1:20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4"/>
      <c r="T6105" s="30"/>
    </row>
    <row r="6106" spans="1:20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4"/>
      <c r="T6106" s="30"/>
    </row>
    <row r="6107" spans="1:20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4"/>
      <c r="T6107" s="30"/>
    </row>
    <row r="6108" spans="1:20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4"/>
      <c r="T6108" s="30"/>
    </row>
    <row r="6109" spans="1:20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4"/>
      <c r="T6109" s="30"/>
    </row>
    <row r="6110" spans="1:20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4"/>
      <c r="T6110" s="30"/>
    </row>
    <row r="6111" spans="1:20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4"/>
      <c r="T6111" s="30"/>
    </row>
    <row r="6112" spans="1:20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4"/>
      <c r="T6112" s="30"/>
    </row>
    <row r="6113" spans="1:20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4"/>
      <c r="T6113" s="30"/>
    </row>
    <row r="6114" spans="1:20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4"/>
      <c r="T6114" s="30"/>
    </row>
    <row r="6115" spans="1:20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4"/>
      <c r="T6115" s="30"/>
    </row>
    <row r="6116" spans="1:20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4"/>
      <c r="T6116" s="30"/>
    </row>
    <row r="6117" spans="1:20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4"/>
      <c r="T6117" s="30"/>
    </row>
    <row r="6118" spans="1:20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4"/>
      <c r="T6118" s="30"/>
    </row>
    <row r="6119" spans="1:20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4"/>
      <c r="T6119" s="30"/>
    </row>
    <row r="6120" spans="1:20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4"/>
      <c r="T6120" s="30"/>
    </row>
    <row r="6121" spans="1:20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4"/>
      <c r="T6121" s="30"/>
    </row>
    <row r="6122" spans="1:20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4"/>
      <c r="T6122" s="30"/>
    </row>
    <row r="6123" spans="1:20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4"/>
      <c r="T6123" s="30"/>
    </row>
    <row r="6124" spans="1:20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4"/>
      <c r="T6124" s="30"/>
    </row>
    <row r="6125" spans="1:20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4"/>
      <c r="T6125" s="30"/>
    </row>
    <row r="6126" spans="1:20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4"/>
      <c r="T6126" s="30"/>
    </row>
    <row r="6127" spans="1:20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4"/>
      <c r="T6127" s="30"/>
    </row>
    <row r="6128" spans="1:20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4"/>
      <c r="T6128" s="30"/>
    </row>
    <row r="6129" spans="1:20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4"/>
      <c r="T6129" s="30"/>
    </row>
    <row r="6130" spans="1:20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4"/>
      <c r="T6130" s="30"/>
    </row>
    <row r="6131" spans="1:20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4"/>
      <c r="T6131" s="30"/>
    </row>
    <row r="6132" spans="1:20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4"/>
      <c r="T6132" s="30"/>
    </row>
    <row r="6133" spans="1:20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4"/>
      <c r="T6133" s="30"/>
    </row>
    <row r="6134" spans="1:20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4"/>
      <c r="T6134" s="30"/>
    </row>
    <row r="6135" spans="1:20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4"/>
      <c r="T6135" s="30"/>
    </row>
    <row r="6136" spans="1:20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4"/>
      <c r="T6136" s="30"/>
    </row>
    <row r="6137" spans="1:20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4"/>
      <c r="T6137" s="30"/>
    </row>
    <row r="6138" spans="1:20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4"/>
      <c r="T6138" s="30"/>
    </row>
    <row r="6139" spans="1:20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4"/>
      <c r="T6139" s="30"/>
    </row>
    <row r="6140" spans="1:20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4"/>
      <c r="T6140" s="30"/>
    </row>
    <row r="6141" spans="1:20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4"/>
      <c r="T6141" s="30"/>
    </row>
    <row r="6142" spans="1:20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4"/>
      <c r="T6142" s="30"/>
    </row>
    <row r="6143" spans="1:20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4"/>
      <c r="T6143" s="30"/>
    </row>
    <row r="6144" spans="1:20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4"/>
      <c r="T6144" s="30"/>
    </row>
    <row r="6145" spans="1:20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4"/>
      <c r="T6145" s="30"/>
    </row>
    <row r="6146" spans="1:20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4"/>
      <c r="T6146" s="30"/>
    </row>
    <row r="6147" spans="1:20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4"/>
      <c r="T6147" s="30"/>
    </row>
    <row r="6148" spans="1:20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4"/>
      <c r="T6148" s="30"/>
    </row>
    <row r="6149" spans="1:20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4"/>
      <c r="T6149" s="30"/>
    </row>
    <row r="6150" spans="1:20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4"/>
      <c r="T6150" s="30"/>
    </row>
    <row r="6151" spans="1:20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4"/>
      <c r="T6151" s="30"/>
    </row>
    <row r="6152" spans="1:20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4"/>
      <c r="T6152" s="30"/>
    </row>
    <row r="6153" spans="1:20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4"/>
      <c r="T6153" s="30"/>
    </row>
    <row r="6154" spans="1:20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4"/>
      <c r="T6154" s="30"/>
    </row>
    <row r="6155" spans="1:20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4"/>
      <c r="T6155" s="30"/>
    </row>
    <row r="6156" spans="1:20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4"/>
      <c r="T6156" s="30"/>
    </row>
    <row r="6157" spans="1:20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4"/>
      <c r="T6157" s="30"/>
    </row>
    <row r="6158" spans="1:20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4"/>
      <c r="T6158" s="30"/>
    </row>
    <row r="6159" spans="1:20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4"/>
      <c r="T6159" s="30"/>
    </row>
    <row r="6160" spans="1:20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4"/>
      <c r="T6160" s="30"/>
    </row>
    <row r="6161" spans="1:20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4"/>
      <c r="T6161" s="30"/>
    </row>
    <row r="6162" spans="1:20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4"/>
      <c r="T6162" s="30"/>
    </row>
    <row r="6163" spans="1:20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4"/>
      <c r="T6163" s="30"/>
    </row>
    <row r="6164" spans="1:20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4"/>
      <c r="T6164" s="30"/>
    </row>
    <row r="6165" spans="1:20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4"/>
      <c r="T6165" s="30"/>
    </row>
    <row r="6166" spans="1:20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4"/>
      <c r="T6166" s="30"/>
    </row>
    <row r="6167" spans="1:20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4"/>
      <c r="T6167" s="30"/>
    </row>
    <row r="6168" spans="1:20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4"/>
      <c r="T6168" s="30"/>
    </row>
    <row r="6169" spans="1:20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4"/>
      <c r="T6169" s="30"/>
    </row>
    <row r="6170" spans="1:20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4"/>
      <c r="T6170" s="30"/>
    </row>
    <row r="6171" spans="1:20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4"/>
      <c r="T6171" s="30"/>
    </row>
    <row r="6172" spans="1:20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4"/>
      <c r="T6172" s="30"/>
    </row>
    <row r="6173" spans="1:20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4"/>
      <c r="T6173" s="30"/>
    </row>
    <row r="6174" spans="1:20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4"/>
      <c r="T6174" s="30"/>
    </row>
    <row r="6175" spans="1:20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4"/>
      <c r="T6175" s="30"/>
    </row>
    <row r="6176" spans="1:20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4"/>
      <c r="T6176" s="30"/>
    </row>
    <row r="6177" spans="1:20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4"/>
      <c r="T6177" s="30"/>
    </row>
    <row r="6178" spans="1:20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4"/>
      <c r="T6178" s="30"/>
    </row>
    <row r="6179" spans="1:20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4"/>
      <c r="T6179" s="30"/>
    </row>
    <row r="6180" spans="1:20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4"/>
      <c r="T6180" s="30"/>
    </row>
    <row r="6181" spans="1:20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4"/>
      <c r="T6181" s="30"/>
    </row>
    <row r="6182" spans="1:20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4"/>
      <c r="T6182" s="30"/>
    </row>
    <row r="6183" spans="1:20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4"/>
      <c r="T6183" s="30"/>
    </row>
    <row r="6184" spans="1:20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4"/>
      <c r="T6184" s="30"/>
    </row>
    <row r="6185" spans="1:20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4"/>
      <c r="T6185" s="30"/>
    </row>
    <row r="6186" spans="1:20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4"/>
      <c r="T6186" s="30"/>
    </row>
    <row r="6187" spans="1:20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4"/>
      <c r="T6187" s="30"/>
    </row>
    <row r="6188" spans="1:20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4"/>
      <c r="T6188" s="30"/>
    </row>
    <row r="6189" spans="1:20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4"/>
      <c r="T6189" s="30"/>
    </row>
    <row r="6190" spans="1:20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4"/>
      <c r="T6190" s="30"/>
    </row>
    <row r="6191" spans="1:20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4"/>
      <c r="T6191" s="30"/>
    </row>
    <row r="6192" spans="1:20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4"/>
      <c r="T6192" s="30"/>
    </row>
    <row r="6193" spans="1:20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4"/>
      <c r="T6193" s="30"/>
    </row>
    <row r="6194" spans="1:20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4"/>
      <c r="T6194" s="30"/>
    </row>
    <row r="6195" spans="1:20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4"/>
      <c r="T6195" s="30"/>
    </row>
    <row r="6196" spans="1:20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4"/>
      <c r="T6196" s="30"/>
    </row>
    <row r="6197" spans="1:20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4"/>
      <c r="T6197" s="30"/>
    </row>
    <row r="6198" spans="1:20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4"/>
      <c r="T6198" s="30"/>
    </row>
    <row r="6199" spans="1:20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4"/>
      <c r="T6199" s="30"/>
    </row>
    <row r="6200" spans="1:20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4"/>
      <c r="T6200" s="30"/>
    </row>
    <row r="6201" spans="1:20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4"/>
      <c r="T6201" s="30"/>
    </row>
    <row r="6202" spans="1:20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4"/>
      <c r="T6202" s="30"/>
    </row>
    <row r="6203" spans="1:20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4"/>
      <c r="T6203" s="30"/>
    </row>
    <row r="6204" spans="1:20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4"/>
      <c r="T6204" s="30"/>
    </row>
    <row r="6205" spans="1:20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4"/>
      <c r="T6205" s="30"/>
    </row>
    <row r="6206" spans="1:20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4"/>
      <c r="T6206" s="30"/>
    </row>
    <row r="6207" spans="1:20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4"/>
      <c r="T6207" s="30"/>
    </row>
    <row r="6208" spans="1:20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4"/>
      <c r="T6208" s="30"/>
    </row>
    <row r="6209" spans="1:20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4"/>
      <c r="T6209" s="30"/>
    </row>
    <row r="6210" spans="1:20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4"/>
      <c r="T6210" s="30"/>
    </row>
    <row r="6211" spans="1:20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4"/>
      <c r="T6211" s="30"/>
    </row>
    <row r="6212" spans="1:20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4"/>
      <c r="T6212" s="30"/>
    </row>
    <row r="6213" spans="1:20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4"/>
      <c r="T6213" s="30"/>
    </row>
    <row r="6214" spans="1:20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4"/>
      <c r="T6214" s="30"/>
    </row>
    <row r="6215" spans="1:20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4"/>
      <c r="T6215" s="30"/>
    </row>
    <row r="6216" spans="1:20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4"/>
      <c r="T6216" s="30"/>
    </row>
    <row r="6217" spans="1:20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4"/>
      <c r="T6217" s="30"/>
    </row>
    <row r="6218" spans="1:20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4"/>
      <c r="T6218" s="30"/>
    </row>
    <row r="6219" spans="1:20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4"/>
      <c r="T6219" s="30"/>
    </row>
    <row r="6220" spans="1:20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4"/>
      <c r="T6220" s="30"/>
    </row>
    <row r="6221" spans="1:20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4"/>
      <c r="T6221" s="30"/>
    </row>
    <row r="6222" spans="1:20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4"/>
      <c r="T6222" s="30"/>
    </row>
    <row r="6223" spans="1:20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4"/>
      <c r="T6223" s="30"/>
    </row>
    <row r="6224" spans="1:20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4"/>
      <c r="T6224" s="30"/>
    </row>
    <row r="6225" spans="1:20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4"/>
      <c r="T6225" s="30"/>
    </row>
    <row r="6226" spans="1:20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4"/>
      <c r="T6226" s="30"/>
    </row>
    <row r="6227" spans="1:20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4"/>
      <c r="T6227" s="30"/>
    </row>
    <row r="6228" spans="1:20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4"/>
      <c r="T6228" s="30"/>
    </row>
    <row r="6229" spans="1:20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4"/>
      <c r="T6229" s="30"/>
    </row>
    <row r="6230" spans="1:20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4"/>
      <c r="T6230" s="30"/>
    </row>
    <row r="6231" spans="1:20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4"/>
      <c r="T6231" s="30"/>
    </row>
    <row r="6232" spans="1:20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4"/>
      <c r="T6232" s="30"/>
    </row>
    <row r="6233" spans="1:20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4"/>
      <c r="T6233" s="30"/>
    </row>
    <row r="6234" spans="1:20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4"/>
      <c r="T6234" s="30"/>
    </row>
    <row r="6235" spans="1:20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4"/>
      <c r="T6235" s="30"/>
    </row>
    <row r="6236" spans="1:20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4"/>
      <c r="T6236" s="30"/>
    </row>
    <row r="6237" spans="1:20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4"/>
      <c r="T6237" s="30"/>
    </row>
    <row r="6238" spans="1:20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4"/>
      <c r="T6238" s="30"/>
    </row>
    <row r="6239" spans="1:20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4"/>
      <c r="T6239" s="30"/>
    </row>
    <row r="6240" spans="1:20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4"/>
      <c r="T6240" s="30"/>
    </row>
    <row r="6241" spans="1:20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4"/>
      <c r="T6241" s="30"/>
    </row>
    <row r="6242" spans="1:20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4"/>
      <c r="T6242" s="30"/>
    </row>
    <row r="6243" spans="1:20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4"/>
      <c r="T6243" s="30"/>
    </row>
    <row r="6244" spans="1:20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4"/>
      <c r="T6244" s="30"/>
    </row>
    <row r="6245" spans="1:20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4"/>
      <c r="T6245" s="30"/>
    </row>
    <row r="6246" spans="1:20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4"/>
      <c r="T6246" s="30"/>
    </row>
    <row r="6247" spans="1:20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4"/>
      <c r="T6247" s="30"/>
    </row>
    <row r="6248" spans="1:20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4"/>
      <c r="T6248" s="30"/>
    </row>
    <row r="6249" spans="1:20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4"/>
      <c r="T6249" s="30"/>
    </row>
    <row r="6250" spans="1:20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4"/>
      <c r="T6250" s="30"/>
    </row>
    <row r="6251" spans="1:20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4"/>
      <c r="T6251" s="30"/>
    </row>
    <row r="6252" spans="1:20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4"/>
      <c r="T6252" s="30"/>
    </row>
    <row r="6253" spans="1:20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4"/>
      <c r="T6253" s="30"/>
    </row>
    <row r="6254" spans="1:20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4"/>
      <c r="T6254" s="30"/>
    </row>
    <row r="6255" spans="1:20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4"/>
      <c r="T6255" s="30"/>
    </row>
    <row r="6256" spans="1:20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4"/>
      <c r="T6256" s="30"/>
    </row>
    <row r="6257" spans="1:20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4"/>
      <c r="T6257" s="30"/>
    </row>
    <row r="6258" spans="1:20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4"/>
      <c r="T6258" s="30"/>
    </row>
    <row r="6259" spans="1:20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4"/>
      <c r="T6259" s="30"/>
    </row>
    <row r="6260" spans="1:20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4"/>
      <c r="T6260" s="30"/>
    </row>
    <row r="6261" spans="1:20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4"/>
      <c r="T6261" s="30"/>
    </row>
    <row r="6262" spans="1:20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4"/>
      <c r="T6262" s="30"/>
    </row>
    <row r="6263" spans="1:20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4"/>
      <c r="T6263" s="30"/>
    </row>
    <row r="6264" spans="1:20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4"/>
      <c r="T6264" s="30"/>
    </row>
    <row r="6265" spans="1:20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4"/>
      <c r="T6265" s="30"/>
    </row>
    <row r="6266" spans="1:20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4"/>
      <c r="T6266" s="30"/>
    </row>
    <row r="6267" spans="1:20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4"/>
      <c r="T6267" s="30"/>
    </row>
    <row r="6268" spans="1:20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4"/>
      <c r="T6268" s="30"/>
    </row>
    <row r="6269" spans="1:20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4"/>
      <c r="T6269" s="30"/>
    </row>
    <row r="6270" spans="1:20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4"/>
      <c r="T6270" s="30"/>
    </row>
    <row r="6271" spans="1:20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4"/>
      <c r="T6271" s="30"/>
    </row>
    <row r="6272" spans="1:20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4"/>
      <c r="T6272" s="30"/>
    </row>
    <row r="6273" spans="1:20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4"/>
      <c r="T6273" s="30"/>
    </row>
    <row r="6274" spans="1:20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4"/>
      <c r="T6274" s="30"/>
    </row>
    <row r="6275" spans="1:20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4"/>
      <c r="T6275" s="30"/>
    </row>
    <row r="6276" spans="1:20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4"/>
      <c r="T6276" s="30"/>
    </row>
    <row r="6277" spans="1:20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4"/>
      <c r="T6277" s="30"/>
    </row>
    <row r="6278" spans="1:20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4"/>
      <c r="T6278" s="30"/>
    </row>
    <row r="6279" spans="1:20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4"/>
      <c r="T6279" s="30"/>
    </row>
    <row r="6280" spans="1:20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4"/>
      <c r="T6280" s="30"/>
    </row>
    <row r="6281" spans="1:20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4"/>
      <c r="T6281" s="30"/>
    </row>
    <row r="6282" spans="1:20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4"/>
      <c r="T6282" s="30"/>
    </row>
    <row r="6283" spans="1:20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4"/>
      <c r="T6283" s="30"/>
    </row>
    <row r="6284" spans="1:20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4"/>
      <c r="T6284" s="30"/>
    </row>
    <row r="6285" spans="1:20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4"/>
      <c r="T6285" s="30"/>
    </row>
    <row r="6286" spans="1:20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4"/>
      <c r="T6286" s="30"/>
    </row>
    <row r="6287" spans="1:20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4"/>
      <c r="T6287" s="30"/>
    </row>
    <row r="6288" spans="1:20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4"/>
      <c r="T6288" s="30"/>
    </row>
    <row r="6289" spans="1:20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4"/>
      <c r="T6289" s="30"/>
    </row>
    <row r="6290" spans="1:20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4"/>
      <c r="T6290" s="30"/>
    </row>
    <row r="6291" spans="1:20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4"/>
      <c r="T6291" s="30"/>
    </row>
    <row r="6292" spans="1:20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4"/>
      <c r="T6292" s="30"/>
    </row>
    <row r="6293" spans="1:20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4"/>
      <c r="T6293" s="30"/>
    </row>
    <row r="6294" spans="1:20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4"/>
      <c r="T6294" s="30"/>
    </row>
    <row r="6295" spans="1:20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4"/>
      <c r="T6295" s="30"/>
    </row>
    <row r="6296" spans="1:20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4"/>
      <c r="T6296" s="30"/>
    </row>
    <row r="6297" spans="1:20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4"/>
      <c r="T6297" s="30"/>
    </row>
    <row r="6298" spans="1:20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4"/>
      <c r="T6298" s="30"/>
    </row>
    <row r="6299" spans="1:20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4"/>
      <c r="T6299" s="30"/>
    </row>
    <row r="6300" spans="1:20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4"/>
      <c r="T6300" s="30"/>
    </row>
    <row r="6301" spans="1:20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4"/>
      <c r="T6301" s="30"/>
    </row>
    <row r="6302" spans="1:20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4"/>
      <c r="T6302" s="30"/>
    </row>
    <row r="6303" spans="1:20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4"/>
      <c r="T6303" s="30"/>
    </row>
    <row r="6304" spans="1:20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4"/>
      <c r="T6304" s="30"/>
    </row>
    <row r="6305" spans="1:20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4"/>
      <c r="T6305" s="30"/>
    </row>
    <row r="6306" spans="1:20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4"/>
      <c r="T6306" s="30"/>
    </row>
    <row r="6307" spans="1:20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4"/>
      <c r="T6307" s="30"/>
    </row>
    <row r="6308" spans="1:20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4"/>
      <c r="T6308" s="30"/>
    </row>
    <row r="6309" spans="1:20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4"/>
      <c r="T6309" s="30"/>
    </row>
    <row r="6310" spans="1:20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4"/>
      <c r="T6310" s="30"/>
    </row>
    <row r="6311" spans="1:20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4"/>
      <c r="T6311" s="30"/>
    </row>
    <row r="6312" spans="1:20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4"/>
      <c r="T6312" s="30"/>
    </row>
    <row r="6313" spans="1:20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4"/>
      <c r="T6313" s="30"/>
    </row>
    <row r="6314" spans="1:20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4"/>
      <c r="T6314" s="30"/>
    </row>
    <row r="6315" spans="1:20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4"/>
      <c r="T6315" s="30"/>
    </row>
    <row r="6316" spans="1:20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4"/>
      <c r="T6316" s="30"/>
    </row>
    <row r="6317" spans="1:20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4"/>
      <c r="T6317" s="30"/>
    </row>
    <row r="6318" spans="1:20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4"/>
      <c r="T6318" s="30"/>
    </row>
    <row r="6319" spans="1:20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4"/>
      <c r="T6319" s="30"/>
    </row>
    <row r="6320" spans="1:20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4"/>
      <c r="T6320" s="30"/>
    </row>
    <row r="6321" spans="1:20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4"/>
      <c r="T6321" s="30"/>
    </row>
    <row r="6322" spans="1:20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4"/>
      <c r="T6322" s="30"/>
    </row>
    <row r="6323" spans="1:20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4"/>
      <c r="T6323" s="30"/>
    </row>
    <row r="6324" spans="1:20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4"/>
      <c r="T6324" s="30"/>
    </row>
    <row r="6325" spans="1:20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4"/>
      <c r="T6325" s="30"/>
    </row>
    <row r="6326" spans="1:20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4"/>
      <c r="T6326" s="30"/>
    </row>
    <row r="6327" spans="1:20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4"/>
      <c r="T6327" s="30"/>
    </row>
    <row r="6328" spans="1:20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4"/>
      <c r="T6328" s="30"/>
    </row>
    <row r="6329" spans="1:20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4"/>
      <c r="T6329" s="30"/>
    </row>
    <row r="6330" spans="1:20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4"/>
      <c r="T6330" s="30"/>
    </row>
    <row r="6331" spans="1:20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4"/>
      <c r="T6331" s="30"/>
    </row>
    <row r="6332" spans="1:20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4"/>
      <c r="T6332" s="30"/>
    </row>
    <row r="6333" spans="1:20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4"/>
      <c r="T6333" s="30"/>
    </row>
    <row r="6334" spans="1:20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4"/>
      <c r="T6334" s="30"/>
    </row>
    <row r="6335" spans="1:20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4"/>
      <c r="T6335" s="30"/>
    </row>
    <row r="6336" spans="1:20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4"/>
      <c r="T6336" s="30"/>
    </row>
    <row r="6337" spans="1:20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4"/>
      <c r="T6337" s="30"/>
    </row>
    <row r="6338" spans="1:20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4"/>
      <c r="T6338" s="30"/>
    </row>
    <row r="6339" spans="1:20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4"/>
      <c r="T6339" s="30"/>
    </row>
    <row r="6340" spans="1:20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4"/>
      <c r="T6340" s="30"/>
    </row>
    <row r="6341" spans="1:20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4"/>
      <c r="T6341" s="30"/>
    </row>
    <row r="6342" spans="1:20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4"/>
      <c r="T6342" s="30"/>
    </row>
    <row r="6343" spans="1:20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4"/>
      <c r="T6343" s="30"/>
    </row>
    <row r="6344" spans="1:20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4"/>
      <c r="T6344" s="30"/>
    </row>
    <row r="6345" spans="1:20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4"/>
      <c r="T6345" s="30"/>
    </row>
    <row r="6346" spans="1:20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4"/>
      <c r="T6346" s="30"/>
    </row>
    <row r="6347" spans="1:20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4"/>
      <c r="T6347" s="30"/>
    </row>
    <row r="6348" spans="1:20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4"/>
      <c r="T6348" s="30"/>
    </row>
    <row r="6349" spans="1:20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4"/>
      <c r="T6349" s="30"/>
    </row>
    <row r="6350" spans="1:20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4"/>
      <c r="T6350" s="30"/>
    </row>
    <row r="6351" spans="1:20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4"/>
      <c r="T6351" s="30"/>
    </row>
    <row r="6352" spans="1:20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4"/>
      <c r="T6352" s="30"/>
    </row>
    <row r="6353" spans="1:20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4"/>
      <c r="T6353" s="30"/>
    </row>
    <row r="6354" spans="1:20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4"/>
      <c r="T6354" s="30"/>
    </row>
    <row r="6355" spans="1:20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4"/>
      <c r="T6355" s="30"/>
    </row>
    <row r="6356" spans="1:20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4"/>
      <c r="T6356" s="30"/>
    </row>
    <row r="6357" spans="1:20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4"/>
      <c r="T6357" s="30"/>
    </row>
    <row r="6358" spans="1:20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4"/>
      <c r="T6358" s="30"/>
    </row>
    <row r="6359" spans="1:20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4"/>
      <c r="T6359" s="30"/>
    </row>
    <row r="6360" spans="1:20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4"/>
      <c r="T6360" s="30"/>
    </row>
    <row r="6361" spans="1:20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4"/>
      <c r="T6361" s="30"/>
    </row>
    <row r="6362" spans="1:20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4"/>
      <c r="T6362" s="30"/>
    </row>
    <row r="6363" spans="1:20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4"/>
      <c r="T6363" s="30"/>
    </row>
    <row r="6364" spans="1:20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4"/>
      <c r="T6364" s="30"/>
    </row>
    <row r="6365" spans="1:20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4"/>
      <c r="T6365" s="30"/>
    </row>
    <row r="6366" spans="1:20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4"/>
      <c r="T6366" s="30"/>
    </row>
    <row r="6367" spans="1:20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4"/>
      <c r="T6367" s="30"/>
    </row>
    <row r="6368" spans="1:20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4"/>
      <c r="T6368" s="30"/>
    </row>
    <row r="6369" spans="1:20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4"/>
      <c r="T6369" s="30"/>
    </row>
    <row r="6370" spans="1:20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4"/>
      <c r="T6370" s="30"/>
    </row>
    <row r="6371" spans="1:20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4"/>
      <c r="T6371" s="30"/>
    </row>
    <row r="6372" spans="1:20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4"/>
      <c r="T6372" s="30"/>
    </row>
    <row r="6373" spans="1:20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4"/>
      <c r="T6373" s="30"/>
    </row>
    <row r="6374" spans="1:20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4"/>
      <c r="T6374" s="30"/>
    </row>
    <row r="6375" spans="1:20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4"/>
      <c r="T6375" s="30"/>
    </row>
    <row r="6376" spans="1:20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4"/>
      <c r="T6376" s="30"/>
    </row>
    <row r="6377" spans="1:20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4"/>
      <c r="T6377" s="30"/>
    </row>
    <row r="6378" spans="1:20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4"/>
      <c r="T6378" s="30"/>
    </row>
    <row r="6379" spans="1:20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4"/>
      <c r="T6379" s="30"/>
    </row>
    <row r="6380" spans="1:20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4"/>
      <c r="T6380" s="30"/>
    </row>
    <row r="6381" spans="1:20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4"/>
      <c r="T6381" s="30"/>
    </row>
    <row r="6382" spans="1:20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4"/>
      <c r="T6382" s="30"/>
    </row>
    <row r="6383" spans="1:20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4"/>
      <c r="T6383" s="30"/>
    </row>
    <row r="6384" spans="1:20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4"/>
      <c r="T6384" s="30"/>
    </row>
    <row r="6385" spans="1:20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4"/>
      <c r="T6385" s="30"/>
    </row>
    <row r="6386" spans="1:20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4"/>
      <c r="T6386" s="30"/>
    </row>
    <row r="6387" spans="1:20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4"/>
      <c r="T6387" s="30"/>
    </row>
    <row r="6388" spans="1:20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4"/>
      <c r="T6388" s="30"/>
    </row>
    <row r="6389" spans="1:20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4"/>
      <c r="T6389" s="30"/>
    </row>
    <row r="6390" spans="1:20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4"/>
      <c r="T6390" s="30"/>
    </row>
    <row r="6391" spans="1:20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4"/>
      <c r="T6391" s="30"/>
    </row>
    <row r="6392" spans="1:20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4"/>
      <c r="T6392" s="30"/>
    </row>
    <row r="6393" spans="1:20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4"/>
      <c r="T6393" s="30"/>
    </row>
    <row r="6394" spans="1:20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4"/>
      <c r="T6394" s="30"/>
    </row>
    <row r="6395" spans="1:20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4"/>
      <c r="T6395" s="30"/>
    </row>
    <row r="6396" spans="1:20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4"/>
      <c r="T6396" s="30"/>
    </row>
    <row r="6397" spans="1:20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4"/>
      <c r="T6397" s="30"/>
    </row>
    <row r="6398" spans="1:20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4"/>
      <c r="T6398" s="30"/>
    </row>
    <row r="6399" spans="1:20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4"/>
      <c r="T6399" s="30"/>
    </row>
    <row r="6400" spans="1:20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4"/>
      <c r="T6400" s="30"/>
    </row>
    <row r="6401" spans="1:20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4"/>
      <c r="T6401" s="30"/>
    </row>
    <row r="6402" spans="1:20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4"/>
      <c r="T6402" s="30"/>
    </row>
    <row r="6403" spans="1:20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4"/>
      <c r="T6403" s="30"/>
    </row>
    <row r="6404" spans="1:20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4"/>
      <c r="T6404" s="30"/>
    </row>
    <row r="6405" spans="1:20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4"/>
      <c r="T6405" s="30"/>
    </row>
    <row r="6406" spans="1:20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4"/>
      <c r="T6406" s="30"/>
    </row>
    <row r="6407" spans="1:20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4"/>
      <c r="T6407" s="30"/>
    </row>
    <row r="6408" spans="1:20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4"/>
      <c r="T6408" s="30"/>
    </row>
    <row r="6409" spans="1:20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4"/>
      <c r="T6409" s="30"/>
    </row>
    <row r="6410" spans="1:20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4"/>
      <c r="T6410" s="30"/>
    </row>
    <row r="6411" spans="1:20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4"/>
      <c r="T6411" s="30"/>
    </row>
    <row r="6412" spans="1:20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4"/>
      <c r="T6412" s="30"/>
    </row>
    <row r="6413" spans="1:20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4"/>
      <c r="T6413" s="30"/>
    </row>
    <row r="6414" spans="1:20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4"/>
      <c r="T6414" s="30"/>
    </row>
    <row r="6415" spans="1:20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4"/>
      <c r="T6415" s="30"/>
    </row>
    <row r="6416" spans="1:20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4"/>
      <c r="T6416" s="30"/>
    </row>
    <row r="6417" spans="1:20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4"/>
      <c r="T6417" s="30"/>
    </row>
    <row r="6418" spans="1:20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4"/>
      <c r="T6418" s="30"/>
    </row>
    <row r="6419" spans="1:20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4"/>
      <c r="T6419" s="30"/>
    </row>
    <row r="6420" spans="1:20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4"/>
      <c r="T6420" s="30"/>
    </row>
    <row r="6421" spans="1:20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4"/>
      <c r="T6421" s="30"/>
    </row>
    <row r="6422" spans="1:20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4"/>
      <c r="T6422" s="30"/>
    </row>
    <row r="6423" spans="1:20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4"/>
      <c r="T6423" s="30"/>
    </row>
    <row r="6424" spans="1:20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4"/>
      <c r="T6424" s="30"/>
    </row>
    <row r="6425" spans="1:20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4"/>
      <c r="T6425" s="30"/>
    </row>
    <row r="6426" spans="1:20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4"/>
      <c r="T6426" s="30"/>
    </row>
    <row r="6427" spans="1:20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4"/>
      <c r="T6427" s="30"/>
    </row>
    <row r="6428" spans="1:20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4"/>
      <c r="T6428" s="30"/>
    </row>
    <row r="6429" spans="1:20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4"/>
      <c r="T6429" s="30"/>
    </row>
    <row r="6430" spans="1:20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4"/>
      <c r="T6430" s="30"/>
    </row>
    <row r="6431" spans="1:20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4"/>
      <c r="T6431" s="30"/>
    </row>
    <row r="6432" spans="1:20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4"/>
      <c r="T6432" s="30"/>
    </row>
    <row r="6433" spans="1:20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4"/>
      <c r="T6433" s="30"/>
    </row>
    <row r="6434" spans="1:20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4"/>
      <c r="T6434" s="30"/>
    </row>
    <row r="6435" spans="1:20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4"/>
      <c r="T6435" s="30"/>
    </row>
    <row r="6436" spans="1:20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4"/>
      <c r="T6436" s="30"/>
    </row>
    <row r="6437" spans="1:20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4"/>
      <c r="T6437" s="30"/>
    </row>
    <row r="6438" spans="1:20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4"/>
      <c r="T6438" s="30"/>
    </row>
    <row r="6439" spans="1:20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4"/>
      <c r="T6439" s="30"/>
    </row>
    <row r="6440" spans="1:20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4"/>
      <c r="T6440" s="30"/>
    </row>
    <row r="6441" spans="1:20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4"/>
      <c r="T6441" s="30"/>
    </row>
    <row r="6442" spans="1:20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4"/>
      <c r="T6442" s="30"/>
    </row>
    <row r="6443" spans="1:20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4"/>
      <c r="T6443" s="30"/>
    </row>
    <row r="6444" spans="1:20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4"/>
      <c r="T6444" s="30"/>
    </row>
    <row r="6445" spans="1:20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4"/>
      <c r="T6445" s="30"/>
    </row>
    <row r="6446" spans="1:20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4"/>
      <c r="T6446" s="30"/>
    </row>
    <row r="6447" spans="1:20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4"/>
      <c r="T6447" s="30"/>
    </row>
    <row r="6448" spans="1:20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4"/>
      <c r="T6448" s="30"/>
    </row>
    <row r="6449" spans="1:20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4"/>
      <c r="T6449" s="30"/>
    </row>
    <row r="6450" spans="1:20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4"/>
      <c r="T6450" s="30"/>
    </row>
    <row r="6451" spans="1:20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4"/>
      <c r="T6451" s="30"/>
    </row>
    <row r="6452" spans="1:20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4"/>
      <c r="T6452" s="30"/>
    </row>
    <row r="6453" spans="1:20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4"/>
      <c r="T6453" s="30"/>
    </row>
    <row r="6454" spans="1:20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4"/>
      <c r="T6454" s="30"/>
    </row>
    <row r="6455" spans="1:20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4"/>
      <c r="T6455" s="30"/>
    </row>
    <row r="6456" spans="1:20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4"/>
      <c r="T6456" s="30"/>
    </row>
    <row r="6457" spans="1:20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4"/>
      <c r="T6457" s="30"/>
    </row>
    <row r="6458" spans="1:20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4"/>
      <c r="T6458" s="30"/>
    </row>
    <row r="6459" spans="1:20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4"/>
      <c r="T6459" s="30"/>
    </row>
    <row r="6460" spans="1:20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4"/>
      <c r="T6460" s="30"/>
    </row>
    <row r="6461" spans="1:20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4"/>
      <c r="T6461" s="30"/>
    </row>
    <row r="6462" spans="1:20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4"/>
      <c r="T6462" s="30"/>
    </row>
    <row r="6463" spans="1:20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4"/>
      <c r="T6463" s="30"/>
    </row>
    <row r="6464" spans="1:20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4"/>
      <c r="T6464" s="30"/>
    </row>
    <row r="6465" spans="1:20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4"/>
      <c r="T6465" s="30"/>
    </row>
    <row r="6466" spans="1:20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4"/>
      <c r="T6466" s="30"/>
    </row>
    <row r="6467" spans="1:20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4"/>
      <c r="T6467" s="30"/>
    </row>
    <row r="6468" spans="1:20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4"/>
      <c r="T6468" s="30"/>
    </row>
    <row r="6469" spans="1:20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4"/>
      <c r="T6469" s="30"/>
    </row>
    <row r="6470" spans="1:20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4"/>
      <c r="T6470" s="30"/>
    </row>
    <row r="6471" spans="1:20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4"/>
      <c r="T6471" s="30"/>
    </row>
    <row r="6472" spans="1:20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4"/>
      <c r="T6472" s="30"/>
    </row>
    <row r="6473" spans="1:20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4"/>
      <c r="T6473" s="30"/>
    </row>
    <row r="6474" spans="1:20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4"/>
      <c r="T6474" s="30"/>
    </row>
    <row r="6475" spans="1:20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4"/>
      <c r="T6475" s="30"/>
    </row>
    <row r="6476" spans="1:20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4"/>
      <c r="T6476" s="30"/>
    </row>
    <row r="6477" spans="1:20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4"/>
      <c r="T6477" s="30"/>
    </row>
    <row r="6478" spans="1:20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4"/>
      <c r="T6478" s="30"/>
    </row>
    <row r="6479" spans="1:20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4"/>
      <c r="T6479" s="30"/>
    </row>
    <row r="6480" spans="1:20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4"/>
      <c r="T6480" s="30"/>
    </row>
    <row r="6481" spans="1:20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4"/>
      <c r="T6481" s="30"/>
    </row>
    <row r="6482" spans="1:20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4"/>
      <c r="T6482" s="30"/>
    </row>
    <row r="6483" spans="1:20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4"/>
      <c r="T6483" s="30"/>
    </row>
    <row r="6484" spans="1:20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4"/>
      <c r="T6484" s="30"/>
    </row>
    <row r="6485" spans="1:20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4"/>
      <c r="T6485" s="30"/>
    </row>
    <row r="6486" spans="1:20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4"/>
      <c r="T6486" s="30"/>
    </row>
    <row r="6487" spans="1:20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4"/>
      <c r="T6487" s="30"/>
    </row>
    <row r="6488" spans="1:20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4"/>
      <c r="T6488" s="30"/>
    </row>
    <row r="6489" spans="1:20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4"/>
      <c r="T6489" s="30"/>
    </row>
    <row r="6490" spans="1:20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4"/>
      <c r="T6490" s="30"/>
    </row>
    <row r="6491" spans="1:20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4"/>
      <c r="T6491" s="30"/>
    </row>
    <row r="6492" spans="1:20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4"/>
      <c r="T6492" s="30"/>
    </row>
    <row r="6493" spans="1:20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4"/>
      <c r="T6493" s="30"/>
    </row>
    <row r="6494" spans="1:20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4"/>
      <c r="T6494" s="30"/>
    </row>
    <row r="6495" spans="1:20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4"/>
      <c r="T6495" s="30"/>
    </row>
    <row r="6496" spans="1:20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4"/>
      <c r="T6496" s="30"/>
    </row>
    <row r="6497" spans="1:20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4"/>
      <c r="T6497" s="30"/>
    </row>
    <row r="6498" spans="1:20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4"/>
      <c r="T6498" s="30"/>
    </row>
    <row r="6499" spans="1:20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4"/>
      <c r="T6499" s="30"/>
    </row>
    <row r="6500" spans="1:20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4"/>
      <c r="T6500" s="30"/>
    </row>
    <row r="6501" spans="1:20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4"/>
      <c r="T6501" s="30"/>
    </row>
    <row r="6502" spans="1:20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4"/>
      <c r="T6502" s="30"/>
    </row>
    <row r="6503" spans="1:20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4"/>
      <c r="T6503" s="30"/>
    </row>
    <row r="6504" spans="1:20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4"/>
      <c r="T6504" s="30"/>
    </row>
    <row r="6505" spans="1:20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4"/>
      <c r="T6505" s="30"/>
    </row>
    <row r="6506" spans="1:20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4"/>
      <c r="T6506" s="30"/>
    </row>
    <row r="6507" spans="1:20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4"/>
      <c r="T6507" s="30"/>
    </row>
    <row r="6508" spans="1:20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4"/>
      <c r="T6508" s="30"/>
    </row>
    <row r="6509" spans="1:20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4"/>
      <c r="T6509" s="30"/>
    </row>
    <row r="6510" spans="1:20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4"/>
      <c r="T6510" s="30"/>
    </row>
    <row r="6511" spans="1:20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4"/>
      <c r="T6511" s="30"/>
    </row>
    <row r="6512" spans="1:20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4"/>
      <c r="T6512" s="30"/>
    </row>
    <row r="6513" spans="1:20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4"/>
      <c r="T6513" s="30"/>
    </row>
    <row r="6514" spans="1:20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4"/>
      <c r="T6514" s="30"/>
    </row>
    <row r="6515" spans="1:20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4"/>
      <c r="T6515" s="30"/>
    </row>
    <row r="6516" spans="1:20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4"/>
      <c r="T6516" s="30"/>
    </row>
    <row r="6517" spans="1:20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4"/>
      <c r="T6517" s="30"/>
    </row>
    <row r="6518" spans="1:20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4"/>
      <c r="T6518" s="30"/>
    </row>
    <row r="6519" spans="1:20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4"/>
      <c r="T6519" s="30"/>
    </row>
    <row r="6520" spans="1:20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4"/>
      <c r="T6520" s="30"/>
    </row>
    <row r="6521" spans="1:20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4"/>
      <c r="T6521" s="30"/>
    </row>
    <row r="6522" spans="1:20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4"/>
      <c r="T6522" s="30"/>
    </row>
    <row r="6523" spans="1:20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4"/>
      <c r="T6523" s="30"/>
    </row>
    <row r="6524" spans="1:20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4"/>
      <c r="T6524" s="30"/>
    </row>
    <row r="6525" spans="1:20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4"/>
      <c r="T6525" s="30"/>
    </row>
    <row r="6526" spans="1:20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4"/>
      <c r="T6526" s="30"/>
    </row>
    <row r="6527" spans="1:20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4"/>
      <c r="T6527" s="30"/>
    </row>
    <row r="6528" spans="1:20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4"/>
      <c r="T6528" s="30"/>
    </row>
    <row r="6529" spans="1:20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4"/>
      <c r="T6529" s="30"/>
    </row>
    <row r="6530" spans="1:20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4"/>
      <c r="T6530" s="30"/>
    </row>
    <row r="6531" spans="1:20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4"/>
      <c r="T6531" s="30"/>
    </row>
    <row r="6532" spans="1:20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4"/>
      <c r="T6532" s="30"/>
    </row>
    <row r="6533" spans="1:20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4"/>
      <c r="T6533" s="30"/>
    </row>
    <row r="6534" spans="1:20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4"/>
      <c r="T6534" s="30"/>
    </row>
    <row r="6535" spans="1:20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4"/>
      <c r="T6535" s="30"/>
    </row>
    <row r="6536" spans="1:20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4"/>
      <c r="T6536" s="30"/>
    </row>
    <row r="6537" spans="1:20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4"/>
      <c r="T6537" s="30"/>
    </row>
    <row r="6538" spans="1:20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4"/>
      <c r="T6538" s="30"/>
    </row>
    <row r="6539" spans="1:20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4"/>
      <c r="T6539" s="30"/>
    </row>
    <row r="6540" spans="1:20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4"/>
      <c r="T6540" s="30"/>
    </row>
    <row r="6541" spans="1:20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4"/>
      <c r="T6541" s="30"/>
    </row>
    <row r="6542" spans="1:20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4"/>
      <c r="T6542" s="30"/>
    </row>
    <row r="6543" spans="1:20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4"/>
      <c r="T6543" s="30"/>
    </row>
    <row r="6544" spans="1:20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4"/>
      <c r="T6544" s="30"/>
    </row>
    <row r="6545" spans="1:20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4"/>
      <c r="T6545" s="30"/>
    </row>
    <row r="6546" spans="1:20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4"/>
      <c r="T6546" s="30"/>
    </row>
    <row r="6547" spans="1:20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4"/>
      <c r="T6547" s="30"/>
    </row>
    <row r="6548" spans="1:20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4"/>
      <c r="T6548" s="30"/>
    </row>
    <row r="6549" spans="1:20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4"/>
      <c r="T6549" s="30"/>
    </row>
    <row r="6550" spans="1:20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4"/>
      <c r="T6550" s="30"/>
    </row>
    <row r="6551" spans="1:20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4"/>
      <c r="T6551" s="30"/>
    </row>
    <row r="6552" spans="1:20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4"/>
      <c r="T6552" s="30"/>
    </row>
    <row r="6553" spans="1:20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4"/>
      <c r="T6553" s="30"/>
    </row>
    <row r="6554" spans="1:20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4"/>
      <c r="T6554" s="30"/>
    </row>
    <row r="6555" spans="1:20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4"/>
      <c r="T6555" s="30"/>
    </row>
    <row r="6556" spans="1:20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4"/>
      <c r="T6556" s="30"/>
    </row>
    <row r="6557" spans="1:20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4"/>
      <c r="T6557" s="30"/>
    </row>
    <row r="6558" spans="1:20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4"/>
      <c r="T6558" s="30"/>
    </row>
    <row r="6559" spans="1:20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4"/>
      <c r="T6559" s="30"/>
    </row>
    <row r="6560" spans="1:20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4"/>
      <c r="T6560" s="30"/>
    </row>
    <row r="6561" spans="1:20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4"/>
      <c r="T6561" s="30"/>
    </row>
    <row r="6562" spans="1:20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4"/>
      <c r="T6562" s="30"/>
    </row>
    <row r="6563" spans="1:20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4"/>
      <c r="T6563" s="30"/>
    </row>
    <row r="6564" spans="1:20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4"/>
      <c r="T6564" s="30"/>
    </row>
    <row r="6565" spans="1:20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4"/>
      <c r="T6565" s="30"/>
    </row>
    <row r="6566" spans="1:20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4"/>
      <c r="T6566" s="30"/>
    </row>
    <row r="6567" spans="1:20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4"/>
      <c r="T6567" s="30"/>
    </row>
    <row r="6568" spans="1:20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4"/>
      <c r="T6568" s="30"/>
    </row>
    <row r="6569" spans="1:20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4"/>
      <c r="T6569" s="30"/>
    </row>
    <row r="6570" spans="1:20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4"/>
      <c r="T6570" s="30"/>
    </row>
    <row r="6571" spans="1:20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4"/>
      <c r="T6571" s="30"/>
    </row>
    <row r="6572" spans="1:20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4"/>
      <c r="T6572" s="30"/>
    </row>
    <row r="6573" spans="1:20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4"/>
      <c r="T6573" s="30"/>
    </row>
    <row r="6574" spans="1:20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4"/>
      <c r="T6574" s="30"/>
    </row>
    <row r="6575" spans="1:20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4"/>
      <c r="T6575" s="30"/>
    </row>
    <row r="6576" spans="1:20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4"/>
      <c r="T6576" s="30"/>
    </row>
    <row r="6577" spans="1:20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4"/>
      <c r="T6577" s="30"/>
    </row>
    <row r="6578" spans="1:20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4"/>
      <c r="T6578" s="30"/>
    </row>
    <row r="6579" spans="1:20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4"/>
      <c r="T6579" s="30"/>
    </row>
    <row r="6580" spans="1:20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4"/>
      <c r="T6580" s="30"/>
    </row>
    <row r="6581" spans="1:20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4"/>
      <c r="T6581" s="30"/>
    </row>
    <row r="6582" spans="1:20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4"/>
      <c r="T6582" s="30"/>
    </row>
    <row r="6583" spans="1:20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4"/>
      <c r="T6583" s="30"/>
    </row>
    <row r="6584" spans="1:20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4"/>
      <c r="T6584" s="30"/>
    </row>
    <row r="6585" spans="1:20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4"/>
      <c r="T6585" s="30"/>
    </row>
    <row r="6586" spans="1:20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4"/>
      <c r="T6586" s="30"/>
    </row>
    <row r="6587" spans="1:20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4"/>
      <c r="T6587" s="30"/>
    </row>
    <row r="6588" spans="1:20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4"/>
      <c r="T6588" s="30"/>
    </row>
    <row r="6589" spans="1:20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4"/>
      <c r="T6589" s="30"/>
    </row>
    <row r="6590" spans="1:20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4"/>
      <c r="T6590" s="30"/>
    </row>
    <row r="6591" spans="1:20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4"/>
      <c r="T6591" s="30"/>
    </row>
    <row r="6592" spans="1:20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4"/>
      <c r="T6592" s="30"/>
    </row>
    <row r="6593" spans="1:20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4"/>
      <c r="T6593" s="30"/>
    </row>
    <row r="6594" spans="1:20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4"/>
      <c r="T6594" s="30"/>
    </row>
    <row r="6595" spans="1:20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4"/>
      <c r="T6595" s="30"/>
    </row>
    <row r="6596" spans="1:20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4"/>
      <c r="T6596" s="30"/>
    </row>
    <row r="6597" spans="1:20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4"/>
      <c r="T6597" s="30"/>
    </row>
    <row r="6598" spans="1:20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4"/>
      <c r="T6598" s="30"/>
    </row>
    <row r="6599" spans="1:20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4"/>
      <c r="T6599" s="30"/>
    </row>
    <row r="6600" spans="1:20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4"/>
      <c r="T6600" s="30"/>
    </row>
    <row r="6601" spans="1:20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4"/>
      <c r="T6601" s="30"/>
    </row>
    <row r="6602" spans="1:20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4"/>
      <c r="T6602" s="30"/>
    </row>
    <row r="6603" spans="1:20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4"/>
      <c r="T6603" s="30"/>
    </row>
    <row r="6604" spans="1:20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4"/>
      <c r="T6604" s="30"/>
    </row>
    <row r="6605" spans="1:20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4"/>
      <c r="T6605" s="30"/>
    </row>
    <row r="6606" spans="1:20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4"/>
      <c r="T6606" s="30"/>
    </row>
    <row r="6607" spans="1:20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4"/>
      <c r="T6607" s="30"/>
    </row>
    <row r="6608" spans="1:20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4"/>
      <c r="T6608" s="30"/>
    </row>
    <row r="6609" spans="1:20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4"/>
      <c r="T6609" s="30"/>
    </row>
    <row r="6610" spans="1:20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4"/>
      <c r="T6610" s="30"/>
    </row>
    <row r="6611" spans="1:20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4"/>
      <c r="T6611" s="30"/>
    </row>
    <row r="6612" spans="1:20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4"/>
      <c r="T6612" s="30"/>
    </row>
    <row r="6613" spans="1:20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4"/>
      <c r="T6613" s="30"/>
    </row>
    <row r="6614" spans="1:20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4"/>
      <c r="T6614" s="30"/>
    </row>
    <row r="6615" spans="1:20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4"/>
      <c r="T6615" s="30"/>
    </row>
    <row r="6616" spans="1:20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4"/>
      <c r="T6616" s="30"/>
    </row>
    <row r="6617" spans="1:20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4"/>
      <c r="T6617" s="30"/>
    </row>
    <row r="6618" spans="1:20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4"/>
      <c r="T6618" s="30"/>
    </row>
    <row r="6619" spans="1:20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4"/>
      <c r="T6619" s="30"/>
    </row>
    <row r="6620" spans="1:20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4"/>
      <c r="T6620" s="30"/>
    </row>
    <row r="6621" spans="1:20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4"/>
      <c r="T6621" s="30"/>
    </row>
    <row r="6622" spans="1:20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4"/>
      <c r="T6622" s="30"/>
    </row>
    <row r="6623" spans="1:20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4"/>
      <c r="T6623" s="30"/>
    </row>
    <row r="6624" spans="1:20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4"/>
      <c r="T6624" s="30"/>
    </row>
    <row r="6625" spans="1:20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4"/>
      <c r="T6625" s="30"/>
    </row>
    <row r="6626" spans="1:20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4"/>
      <c r="T6626" s="30"/>
    </row>
    <row r="6627" spans="1:20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4"/>
      <c r="T6627" s="30"/>
    </row>
    <row r="6628" spans="1:20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4"/>
      <c r="T6628" s="30"/>
    </row>
    <row r="6629" spans="1:20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4"/>
      <c r="T6629" s="30"/>
    </row>
    <row r="6630" spans="1:20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4"/>
      <c r="T6630" s="30"/>
    </row>
    <row r="6631" spans="1:20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4"/>
      <c r="T6631" s="30"/>
    </row>
    <row r="6632" spans="1:20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4"/>
      <c r="T6632" s="30"/>
    </row>
    <row r="6633" spans="1:20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4"/>
      <c r="T6633" s="30"/>
    </row>
    <row r="6634" spans="1:20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4"/>
      <c r="T6634" s="30"/>
    </row>
    <row r="6635" spans="1:20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4"/>
      <c r="T6635" s="30"/>
    </row>
    <row r="6636" spans="1:20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4"/>
      <c r="T6636" s="30"/>
    </row>
    <row r="6637" spans="1:20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4"/>
      <c r="T6637" s="30"/>
    </row>
    <row r="6638" spans="1:20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4"/>
      <c r="T6638" s="30"/>
    </row>
    <row r="6639" spans="1:20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4"/>
      <c r="T6639" s="30"/>
    </row>
    <row r="6640" spans="1:20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4"/>
      <c r="T6640" s="30"/>
    </row>
    <row r="6641" spans="1:20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4"/>
      <c r="T6641" s="30"/>
    </row>
    <row r="6642" spans="1:20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4"/>
      <c r="T6642" s="30"/>
    </row>
    <row r="6643" spans="1:20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4"/>
      <c r="T6643" s="30"/>
    </row>
    <row r="6644" spans="1:20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4"/>
      <c r="T6644" s="30"/>
    </row>
    <row r="6645" spans="1:20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4"/>
      <c r="T6645" s="30"/>
    </row>
    <row r="6646" spans="1:20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4"/>
      <c r="T6646" s="30"/>
    </row>
    <row r="6647" spans="1:20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4"/>
      <c r="T6647" s="30"/>
    </row>
    <row r="6648" spans="1:20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4"/>
      <c r="T6648" s="30"/>
    </row>
    <row r="6649" spans="1:20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4"/>
      <c r="T6649" s="30"/>
    </row>
    <row r="6650" spans="1:20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4"/>
      <c r="T6650" s="30"/>
    </row>
    <row r="6651" spans="1:20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4"/>
      <c r="T6651" s="30"/>
    </row>
    <row r="6652" spans="1:20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4"/>
      <c r="T6652" s="30"/>
    </row>
    <row r="6653" spans="1:20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4"/>
      <c r="T6653" s="30"/>
    </row>
    <row r="6654" spans="1:20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4"/>
      <c r="T6654" s="30"/>
    </row>
    <row r="6655" spans="1:20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4"/>
      <c r="T6655" s="30"/>
    </row>
    <row r="6656" spans="1:20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4"/>
      <c r="T6656" s="30"/>
    </row>
    <row r="6657" spans="1:20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4"/>
      <c r="T6657" s="30"/>
    </row>
    <row r="6658" spans="1:20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4"/>
      <c r="T6658" s="30"/>
    </row>
    <row r="6659" spans="1:20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4"/>
      <c r="T6659" s="30"/>
    </row>
    <row r="6660" spans="1:20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4"/>
      <c r="T6660" s="30"/>
    </row>
    <row r="6661" spans="1:20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4"/>
      <c r="T6661" s="30"/>
    </row>
    <row r="6662" spans="1:20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4"/>
      <c r="T6662" s="30"/>
    </row>
    <row r="6663" spans="1:20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4"/>
      <c r="T6663" s="30"/>
    </row>
    <row r="6664" spans="1:20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4"/>
      <c r="T6664" s="30"/>
    </row>
    <row r="6665" spans="1:20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4"/>
      <c r="T6665" s="30"/>
    </row>
    <row r="6666" spans="1:20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4"/>
      <c r="T6666" s="30"/>
    </row>
    <row r="6667" spans="1:20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4"/>
      <c r="T6667" s="30"/>
    </row>
    <row r="6668" spans="1:20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4"/>
      <c r="T6668" s="30"/>
    </row>
    <row r="6669" spans="1:20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4"/>
      <c r="T6669" s="30"/>
    </row>
    <row r="6670" spans="1:20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4"/>
      <c r="T6670" s="30"/>
    </row>
    <row r="6671" spans="1:20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4"/>
      <c r="T6671" s="30"/>
    </row>
    <row r="6672" spans="1:20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4"/>
      <c r="T6672" s="30"/>
    </row>
    <row r="6673" spans="1:20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4"/>
      <c r="T6673" s="30"/>
    </row>
    <row r="6674" spans="1:20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4"/>
      <c r="T6674" s="30"/>
    </row>
    <row r="6675" spans="1:20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4"/>
      <c r="T6675" s="30"/>
    </row>
    <row r="6676" spans="1:20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4"/>
      <c r="T6676" s="30"/>
    </row>
    <row r="6677" spans="1:20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4"/>
      <c r="T6677" s="30"/>
    </row>
    <row r="6678" spans="1:20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4"/>
      <c r="T6678" s="30"/>
    </row>
    <row r="6679" spans="1:20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4"/>
      <c r="T6679" s="30"/>
    </row>
    <row r="6680" spans="1:20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4"/>
      <c r="T6680" s="30"/>
    </row>
    <row r="6681" spans="1:20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4"/>
      <c r="T6681" s="30"/>
    </row>
    <row r="6682" spans="1:20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4"/>
      <c r="T6682" s="30"/>
    </row>
    <row r="6683" spans="1:20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4"/>
      <c r="T6683" s="30"/>
    </row>
    <row r="6684" spans="1:20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4"/>
      <c r="T6684" s="30"/>
    </row>
    <row r="6685" spans="1:20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4"/>
      <c r="T6685" s="30"/>
    </row>
    <row r="6686" spans="1:20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4"/>
      <c r="T6686" s="30"/>
    </row>
    <row r="6687" spans="1:20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4"/>
      <c r="T6687" s="30"/>
    </row>
    <row r="6688" spans="1:20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4"/>
      <c r="T6688" s="30"/>
    </row>
    <row r="6689" spans="1:20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4"/>
      <c r="T6689" s="30"/>
    </row>
    <row r="6690" spans="1:20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4"/>
      <c r="T6690" s="30"/>
    </row>
    <row r="6691" spans="1:20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4"/>
      <c r="T6691" s="30"/>
    </row>
    <row r="6692" spans="1:20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4"/>
      <c r="T6692" s="30"/>
    </row>
    <row r="6693" spans="1:20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4"/>
      <c r="T6693" s="30"/>
    </row>
    <row r="6694" spans="1:20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4"/>
      <c r="T6694" s="30"/>
    </row>
    <row r="6695" spans="1:20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4"/>
      <c r="T6695" s="30"/>
    </row>
    <row r="6696" spans="1:20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4"/>
      <c r="T6696" s="30"/>
    </row>
    <row r="6697" spans="1:20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4"/>
      <c r="T6697" s="30"/>
    </row>
    <row r="6698" spans="1:20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4"/>
      <c r="T6698" s="30"/>
    </row>
    <row r="6699" spans="1:20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4"/>
      <c r="T6699" s="30"/>
    </row>
    <row r="6700" spans="1:20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4"/>
      <c r="T6700" s="30"/>
    </row>
    <row r="6701" spans="1:20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4"/>
      <c r="T6701" s="30"/>
    </row>
    <row r="6702" spans="1:20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4"/>
      <c r="T6702" s="30"/>
    </row>
    <row r="6703" spans="1:20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4"/>
      <c r="T6703" s="30"/>
    </row>
    <row r="6704" spans="1:20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4"/>
      <c r="T6704" s="30"/>
    </row>
    <row r="6705" spans="1:20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4"/>
      <c r="T6705" s="30"/>
    </row>
    <row r="6706" spans="1:20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4"/>
      <c r="T6706" s="30"/>
    </row>
    <row r="6707" spans="1:20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4"/>
      <c r="T6707" s="30"/>
    </row>
    <row r="6708" spans="1:20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4"/>
      <c r="T6708" s="30"/>
    </row>
    <row r="6709" spans="1:20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4"/>
      <c r="T6709" s="30"/>
    </row>
    <row r="6710" spans="1:20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4"/>
      <c r="T6710" s="30"/>
    </row>
    <row r="6711" spans="1:20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4"/>
      <c r="T6711" s="30"/>
    </row>
    <row r="6712" spans="1:20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4"/>
      <c r="T6712" s="30"/>
    </row>
    <row r="6713" spans="1:20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4"/>
      <c r="T6713" s="30"/>
    </row>
    <row r="6714" spans="1:20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4"/>
      <c r="T6714" s="30"/>
    </row>
    <row r="6715" spans="1:20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4"/>
      <c r="T6715" s="30"/>
    </row>
    <row r="6716" spans="1:20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4"/>
      <c r="T6716" s="30"/>
    </row>
    <row r="6717" spans="1:20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4"/>
      <c r="T6717" s="30"/>
    </row>
    <row r="6718" spans="1:20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4"/>
      <c r="T6718" s="30"/>
    </row>
    <row r="6719" spans="1:20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4"/>
      <c r="T6719" s="30"/>
    </row>
    <row r="6720" spans="1:20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4"/>
      <c r="T6720" s="30"/>
    </row>
    <row r="6721" spans="1:20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4"/>
      <c r="T6721" s="30"/>
    </row>
    <row r="6722" spans="1:20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4"/>
      <c r="T6722" s="30"/>
    </row>
    <row r="6723" spans="1:20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4"/>
      <c r="T6723" s="30"/>
    </row>
    <row r="6724" spans="1:20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4"/>
      <c r="T6724" s="30"/>
    </row>
    <row r="6725" spans="1:20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4"/>
      <c r="T6725" s="30"/>
    </row>
    <row r="6726" spans="1:20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4"/>
      <c r="T6726" s="30"/>
    </row>
    <row r="6727" spans="1:20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4"/>
      <c r="T6727" s="30"/>
    </row>
    <row r="6728" spans="1:20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4"/>
      <c r="T6728" s="30"/>
    </row>
    <row r="6729" spans="1:20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4"/>
      <c r="T6729" s="30"/>
    </row>
    <row r="6730" spans="1:20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4"/>
      <c r="T6730" s="30"/>
    </row>
    <row r="6731" spans="1:20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4"/>
      <c r="T6731" s="30"/>
    </row>
    <row r="6732" spans="1:20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4"/>
      <c r="T6732" s="30"/>
    </row>
    <row r="6733" spans="1:20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4"/>
      <c r="T6733" s="30"/>
    </row>
    <row r="6734" spans="1:20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4"/>
      <c r="T6734" s="30"/>
    </row>
    <row r="6735" spans="1:20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4"/>
      <c r="T6735" s="30"/>
    </row>
    <row r="6736" spans="1:20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4"/>
      <c r="T6736" s="30"/>
    </row>
    <row r="6737" spans="1:20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4"/>
      <c r="T6737" s="30"/>
    </row>
    <row r="6738" spans="1:20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4"/>
      <c r="T6738" s="30"/>
    </row>
    <row r="6739" spans="1:20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4"/>
      <c r="T6739" s="30"/>
    </row>
    <row r="6740" spans="1:20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4"/>
      <c r="T6740" s="30"/>
    </row>
    <row r="6741" spans="1:20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4"/>
      <c r="T6741" s="30"/>
    </row>
    <row r="6742" spans="1:20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4"/>
      <c r="T6742" s="30"/>
    </row>
    <row r="6743" spans="1:20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4"/>
      <c r="T6743" s="30"/>
    </row>
    <row r="6744" spans="1:20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4"/>
      <c r="T6744" s="30"/>
    </row>
    <row r="6745" spans="1:20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4"/>
      <c r="T6745" s="30"/>
    </row>
    <row r="6746" spans="1:20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4"/>
      <c r="T6746" s="30"/>
    </row>
    <row r="6747" spans="1:20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4"/>
      <c r="T6747" s="30"/>
    </row>
    <row r="6748" spans="1:20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4"/>
      <c r="T6748" s="30"/>
    </row>
    <row r="6749" spans="1:20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4"/>
      <c r="T6749" s="30"/>
    </row>
    <row r="6750" spans="1:20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4"/>
      <c r="T6750" s="30"/>
    </row>
    <row r="6751" spans="1:20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4"/>
      <c r="T6751" s="30"/>
    </row>
    <row r="6752" spans="1:20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4"/>
      <c r="T6752" s="30"/>
    </row>
    <row r="6753" spans="1:20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4"/>
      <c r="T6753" s="30"/>
    </row>
    <row r="6754" spans="1:20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4"/>
      <c r="T6754" s="30"/>
    </row>
    <row r="6755" spans="1:20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4"/>
      <c r="T6755" s="30"/>
    </row>
    <row r="6756" spans="1:20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4"/>
      <c r="T6756" s="30"/>
    </row>
    <row r="6757" spans="1:20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4"/>
      <c r="T6757" s="30"/>
    </row>
    <row r="6758" spans="1:20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4"/>
      <c r="T6758" s="30"/>
    </row>
    <row r="6759" spans="1:20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4"/>
      <c r="T6759" s="30"/>
    </row>
    <row r="6760" spans="1:20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4"/>
      <c r="T6760" s="30"/>
    </row>
    <row r="6761" spans="1:20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4"/>
      <c r="T6761" s="30"/>
    </row>
    <row r="6762" spans="1:20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4"/>
      <c r="T6762" s="30"/>
    </row>
    <row r="6763" spans="1:20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4"/>
      <c r="T6763" s="30"/>
    </row>
    <row r="6764" spans="1:20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4"/>
      <c r="T6764" s="30"/>
    </row>
    <row r="6765" spans="1:20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4"/>
      <c r="T6765" s="30"/>
    </row>
    <row r="6766" spans="1:20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4"/>
      <c r="T6766" s="30"/>
    </row>
    <row r="6767" spans="1:20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4"/>
      <c r="T6767" s="30"/>
    </row>
    <row r="6768" spans="1:20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4"/>
      <c r="T6768" s="30"/>
    </row>
    <row r="6769" spans="1:20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4"/>
      <c r="T6769" s="30"/>
    </row>
    <row r="6770" spans="1:20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4"/>
      <c r="T6770" s="30"/>
    </row>
    <row r="6771" spans="1:20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4"/>
      <c r="T6771" s="30"/>
    </row>
    <row r="6772" spans="1:20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4"/>
      <c r="T6772" s="30"/>
    </row>
    <row r="6773" spans="1:20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4"/>
      <c r="T6773" s="30"/>
    </row>
    <row r="6774" spans="1:20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4"/>
      <c r="T6774" s="30"/>
    </row>
    <row r="6775" spans="1:20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4"/>
      <c r="T6775" s="30"/>
    </row>
    <row r="6776" spans="1:20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4"/>
      <c r="T6776" s="30"/>
    </row>
    <row r="6777" spans="1:20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4"/>
      <c r="T6777" s="30"/>
    </row>
    <row r="6778" spans="1:20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4"/>
      <c r="T6778" s="30"/>
    </row>
    <row r="6779" spans="1:20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4"/>
      <c r="T6779" s="30"/>
    </row>
    <row r="6780" spans="1:20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4"/>
      <c r="T6780" s="30"/>
    </row>
    <row r="6781" spans="1:20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4"/>
      <c r="T6781" s="30"/>
    </row>
    <row r="6782" spans="1:20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4"/>
      <c r="T6782" s="30"/>
    </row>
    <row r="6783" spans="1:20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4"/>
      <c r="T6783" s="30"/>
    </row>
    <row r="6784" spans="1:20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4"/>
      <c r="T6784" s="30"/>
    </row>
    <row r="6785" spans="1:20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4"/>
      <c r="T6785" s="30"/>
    </row>
    <row r="6786" spans="1:20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4"/>
      <c r="T6786" s="30"/>
    </row>
    <row r="6787" spans="1:20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4"/>
      <c r="T6787" s="30"/>
    </row>
    <row r="6788" spans="1:20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4"/>
      <c r="T6788" s="30"/>
    </row>
    <row r="6789" spans="1:20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4"/>
      <c r="T6789" s="30"/>
    </row>
    <row r="6790" spans="1:20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4"/>
      <c r="T6790" s="30"/>
    </row>
    <row r="6791" spans="1:20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4"/>
      <c r="T6791" s="30"/>
    </row>
    <row r="6792" spans="1:20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4"/>
      <c r="T6792" s="30"/>
    </row>
    <row r="6793" spans="1:20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4"/>
      <c r="T6793" s="30"/>
    </row>
    <row r="6794" spans="1:20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4"/>
      <c r="T6794" s="30"/>
    </row>
    <row r="6795" spans="1:20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4"/>
      <c r="T6795" s="30"/>
    </row>
    <row r="6796" spans="1:20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4"/>
      <c r="T6796" s="30"/>
    </row>
    <row r="6797" spans="1:20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4"/>
      <c r="T6797" s="30"/>
    </row>
    <row r="6798" spans="1:20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4"/>
      <c r="T6798" s="30"/>
    </row>
    <row r="6799" spans="1:20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4"/>
      <c r="T6799" s="30"/>
    </row>
    <row r="6800" spans="1:20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4"/>
      <c r="T6800" s="30"/>
    </row>
    <row r="6801" spans="1:20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4"/>
      <c r="T6801" s="30"/>
    </row>
    <row r="6802" spans="1:20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4"/>
      <c r="T6802" s="30"/>
    </row>
    <row r="6803" spans="1:20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4"/>
      <c r="T6803" s="30"/>
    </row>
    <row r="6804" spans="1:20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4"/>
      <c r="T6804" s="30"/>
    </row>
    <row r="6805" spans="1:20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4"/>
      <c r="T6805" s="30"/>
    </row>
    <row r="6806" spans="1:20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4"/>
      <c r="T6806" s="30"/>
    </row>
    <row r="6807" spans="1:20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4"/>
      <c r="T6807" s="30"/>
    </row>
    <row r="6808" spans="1:20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4"/>
      <c r="T6808" s="30"/>
    </row>
    <row r="6809" spans="1:20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4"/>
      <c r="T6809" s="30"/>
    </row>
    <row r="6810" spans="1:20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4"/>
      <c r="T6810" s="30"/>
    </row>
    <row r="6811" spans="1:20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4"/>
      <c r="T6811" s="30"/>
    </row>
    <row r="6812" spans="1:20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4"/>
      <c r="T6812" s="30"/>
    </row>
    <row r="6813" spans="1:20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4"/>
      <c r="T6813" s="30"/>
    </row>
    <row r="6814" spans="1:20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4"/>
      <c r="T6814" s="30"/>
    </row>
    <row r="6815" spans="1:20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4"/>
      <c r="T6815" s="30"/>
    </row>
    <row r="6816" spans="1:20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4"/>
      <c r="T6816" s="30"/>
    </row>
    <row r="6817" spans="1:20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4"/>
      <c r="T6817" s="30"/>
    </row>
    <row r="6818" spans="1:20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4"/>
      <c r="T6818" s="30"/>
    </row>
    <row r="6819" spans="1:20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4"/>
      <c r="T6819" s="30"/>
    </row>
    <row r="6820" spans="1:20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4"/>
      <c r="T6820" s="30"/>
    </row>
    <row r="6821" spans="1:20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4"/>
      <c r="T6821" s="30"/>
    </row>
    <row r="6822" spans="1:20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4"/>
      <c r="T6822" s="30"/>
    </row>
    <row r="6823" spans="1:20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4"/>
      <c r="T6823" s="30"/>
    </row>
    <row r="6824" spans="1:20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4"/>
      <c r="T6824" s="30"/>
    </row>
    <row r="6825" spans="1:20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4"/>
      <c r="T6825" s="30"/>
    </row>
    <row r="6826" spans="1:20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4"/>
      <c r="T6826" s="30"/>
    </row>
    <row r="6827" spans="1:20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4"/>
      <c r="T6827" s="30"/>
    </row>
    <row r="6828" spans="1:20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4"/>
      <c r="T6828" s="30"/>
    </row>
    <row r="6829" spans="1:20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4"/>
      <c r="T6829" s="30"/>
    </row>
    <row r="6830" spans="1:20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4"/>
      <c r="T6830" s="30"/>
    </row>
    <row r="6831" spans="1:20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4"/>
      <c r="T6831" s="30"/>
    </row>
    <row r="6832" spans="1:20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4"/>
      <c r="T6832" s="30"/>
    </row>
    <row r="6833" spans="1:20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4"/>
      <c r="T6833" s="30"/>
    </row>
    <row r="6834" spans="1:20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4"/>
      <c r="T6834" s="30"/>
    </row>
    <row r="6835" spans="1:20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4"/>
      <c r="T6835" s="30"/>
    </row>
    <row r="6836" spans="1:20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4"/>
      <c r="T6836" s="30"/>
    </row>
    <row r="6837" spans="1:20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4"/>
      <c r="T6837" s="30"/>
    </row>
    <row r="6838" spans="1:20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4"/>
      <c r="T6838" s="30"/>
    </row>
    <row r="6839" spans="1:20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4"/>
      <c r="T6839" s="30"/>
    </row>
    <row r="6840" spans="1:20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4"/>
      <c r="T6840" s="30"/>
    </row>
    <row r="6841" spans="1:20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4"/>
      <c r="T6841" s="30"/>
    </row>
    <row r="6842" spans="1:20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4"/>
      <c r="T6842" s="30"/>
    </row>
    <row r="6843" spans="1:20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4"/>
      <c r="T6843" s="30"/>
    </row>
    <row r="6844" spans="1:20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4"/>
      <c r="T6844" s="30"/>
    </row>
    <row r="6845" spans="1:20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4"/>
      <c r="T6845" s="30"/>
    </row>
    <row r="6846" spans="1:20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4"/>
      <c r="T6846" s="30"/>
    </row>
    <row r="6847" spans="1:20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4"/>
      <c r="T6847" s="30"/>
    </row>
    <row r="6848" spans="1:20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4"/>
      <c r="T6848" s="30"/>
    </row>
    <row r="6849" spans="1:20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4"/>
      <c r="T6849" s="30"/>
    </row>
    <row r="6850" spans="1:20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4"/>
      <c r="T6850" s="30"/>
    </row>
    <row r="6851" spans="1:20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4"/>
      <c r="T6851" s="30"/>
    </row>
    <row r="6852" spans="1:20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4"/>
      <c r="T6852" s="30"/>
    </row>
    <row r="6853" spans="1:20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4"/>
      <c r="T6853" s="30"/>
    </row>
    <row r="6854" spans="1:20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4"/>
      <c r="T6854" s="30"/>
    </row>
    <row r="6855" spans="1:20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4"/>
      <c r="T6855" s="30"/>
    </row>
    <row r="6856" spans="1:20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4"/>
      <c r="T6856" s="30"/>
    </row>
    <row r="6857" spans="1:20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4"/>
      <c r="T6857" s="30"/>
    </row>
    <row r="6858" spans="1:20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4"/>
      <c r="T6858" s="30"/>
    </row>
    <row r="6859" spans="1:20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4"/>
      <c r="T6859" s="30"/>
    </row>
    <row r="6860" spans="1:20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4"/>
      <c r="T6860" s="30"/>
    </row>
    <row r="6861" spans="1:20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4"/>
      <c r="T6861" s="30"/>
    </row>
    <row r="6862" spans="1:20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4"/>
      <c r="T6862" s="30"/>
    </row>
    <row r="6863" spans="1:20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4"/>
      <c r="T6863" s="30"/>
    </row>
    <row r="6864" spans="1:20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4"/>
      <c r="T6864" s="30"/>
    </row>
    <row r="6865" spans="1:20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4"/>
      <c r="T6865" s="30"/>
    </row>
    <row r="6866" spans="1:20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4"/>
      <c r="T6866" s="30"/>
    </row>
    <row r="6867" spans="1:20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4"/>
      <c r="T6867" s="30"/>
    </row>
    <row r="6868" spans="1:20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4"/>
      <c r="T6868" s="30"/>
    </row>
    <row r="6869" spans="1:20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4"/>
      <c r="T6869" s="30"/>
    </row>
    <row r="6870" spans="1:20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4"/>
      <c r="T6870" s="30"/>
    </row>
    <row r="6871" spans="1:20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4"/>
      <c r="T6871" s="30"/>
    </row>
    <row r="6872" spans="1:20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4"/>
      <c r="T6872" s="30"/>
    </row>
    <row r="6873" spans="1:20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4"/>
      <c r="T6873" s="30"/>
    </row>
    <row r="6874" spans="1:20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4"/>
      <c r="T6874" s="30"/>
    </row>
    <row r="6875" spans="1:20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4"/>
      <c r="T6875" s="30"/>
    </row>
    <row r="6876" spans="1:20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4"/>
      <c r="T6876" s="30"/>
    </row>
    <row r="6877" spans="1:20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4"/>
      <c r="T6877" s="30"/>
    </row>
    <row r="6878" spans="1:20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4"/>
      <c r="T6878" s="30"/>
    </row>
    <row r="6879" spans="1:20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4"/>
      <c r="T6879" s="30"/>
    </row>
    <row r="6880" spans="1:20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4"/>
      <c r="T6880" s="30"/>
    </row>
    <row r="6881" spans="1:20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4"/>
      <c r="T6881" s="30"/>
    </row>
    <row r="6882" spans="1:20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4"/>
      <c r="T6882" s="30"/>
    </row>
    <row r="6883" spans="1:20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4"/>
      <c r="T6883" s="30"/>
    </row>
    <row r="6884" spans="1:20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4"/>
      <c r="T6884" s="30"/>
    </row>
    <row r="6885" spans="1:20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4"/>
      <c r="T6885" s="30"/>
    </row>
    <row r="6886" spans="1:20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4"/>
      <c r="T6886" s="30"/>
    </row>
    <row r="6887" spans="1:20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4"/>
      <c r="T6887" s="30"/>
    </row>
    <row r="6888" spans="1:20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4"/>
      <c r="T6888" s="30"/>
    </row>
    <row r="6889" spans="1:20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4"/>
      <c r="T6889" s="30"/>
    </row>
    <row r="6890" spans="1:20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4"/>
      <c r="T6890" s="30"/>
    </row>
    <row r="6891" spans="1:20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4"/>
      <c r="T6891" s="30"/>
    </row>
    <row r="6892" spans="1:20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4"/>
      <c r="T6892" s="30"/>
    </row>
    <row r="6893" spans="1:20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4"/>
      <c r="T6893" s="30"/>
    </row>
    <row r="6894" spans="1:20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4"/>
      <c r="T6894" s="30"/>
    </row>
    <row r="6895" spans="1:20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4"/>
      <c r="T6895" s="30"/>
    </row>
    <row r="6896" spans="1:20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4"/>
      <c r="T6896" s="30"/>
    </row>
    <row r="6897" spans="1:20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4"/>
      <c r="T6897" s="30"/>
    </row>
    <row r="6898" spans="1:20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4"/>
      <c r="T6898" s="30"/>
    </row>
    <row r="6899" spans="1:20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4"/>
      <c r="T6899" s="30"/>
    </row>
    <row r="6900" spans="1:20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4"/>
      <c r="T6900" s="30"/>
    </row>
    <row r="6901" spans="1:20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4"/>
      <c r="T6901" s="30"/>
    </row>
    <row r="6902" spans="1:20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4"/>
      <c r="T6902" s="30"/>
    </row>
    <row r="6903" spans="1:20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4"/>
      <c r="T6903" s="30"/>
    </row>
    <row r="6904" spans="1:20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4"/>
      <c r="T6904" s="30"/>
    </row>
    <row r="6905" spans="1:20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4"/>
      <c r="T6905" s="30"/>
    </row>
    <row r="6906" spans="1:20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4"/>
      <c r="T6906" s="30"/>
    </row>
    <row r="6907" spans="1:20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4"/>
      <c r="T6907" s="30"/>
    </row>
    <row r="6908" spans="1:20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4"/>
      <c r="T6908" s="30"/>
    </row>
    <row r="6909" spans="1:20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4"/>
      <c r="T6909" s="30"/>
    </row>
    <row r="6910" spans="1:20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4"/>
      <c r="T6910" s="30"/>
    </row>
    <row r="6911" spans="1:20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4"/>
      <c r="T6911" s="30"/>
    </row>
    <row r="6912" spans="1:20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4"/>
      <c r="T6912" s="30"/>
    </row>
    <row r="6913" spans="1:20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4"/>
      <c r="T6913" s="30"/>
    </row>
    <row r="6914" spans="1:20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4"/>
      <c r="T6914" s="30"/>
    </row>
    <row r="6915" spans="1:20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4"/>
      <c r="T6915" s="30"/>
    </row>
    <row r="6916" spans="1:20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4"/>
      <c r="T6916" s="30"/>
    </row>
    <row r="6917" spans="1:20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4"/>
      <c r="T6917" s="30"/>
    </row>
    <row r="6918" spans="1:20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4"/>
      <c r="T6918" s="30"/>
    </row>
    <row r="6919" spans="1:20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4"/>
      <c r="T6919" s="30"/>
    </row>
    <row r="6920" spans="1:20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4"/>
      <c r="T6920" s="30"/>
    </row>
    <row r="6921" spans="1:20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4"/>
      <c r="T6921" s="30"/>
    </row>
    <row r="6922" spans="1:20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4"/>
      <c r="T6922" s="30"/>
    </row>
    <row r="6923" spans="1:20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4"/>
      <c r="T6923" s="30"/>
    </row>
    <row r="6924" spans="1:20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4"/>
      <c r="T6924" s="30"/>
    </row>
    <row r="6925" spans="1:20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4"/>
      <c r="T6925" s="30"/>
    </row>
    <row r="6926" spans="1:20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4"/>
      <c r="T6926" s="30"/>
    </row>
    <row r="6927" spans="1:20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4"/>
      <c r="T6927" s="30"/>
    </row>
    <row r="6928" spans="1:20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4"/>
      <c r="T6928" s="30"/>
    </row>
    <row r="6929" spans="1:20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4"/>
      <c r="T6929" s="30"/>
    </row>
    <row r="6930" spans="1:20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4"/>
      <c r="T6930" s="30"/>
    </row>
    <row r="6931" spans="1:20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4"/>
      <c r="T6931" s="30"/>
    </row>
    <row r="6932" spans="1:20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4"/>
      <c r="T6932" s="30"/>
    </row>
    <row r="6933" spans="1:20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4"/>
      <c r="T6933" s="30"/>
    </row>
    <row r="6934" spans="1:20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4"/>
      <c r="T6934" s="30"/>
    </row>
    <row r="6935" spans="1:20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4"/>
      <c r="T6935" s="30"/>
    </row>
    <row r="6936" spans="1:20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4"/>
      <c r="T6936" s="30"/>
    </row>
    <row r="6937" spans="1:20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4"/>
      <c r="T6937" s="30"/>
    </row>
    <row r="6938" spans="1:20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4"/>
      <c r="T6938" s="30"/>
    </row>
    <row r="6939" spans="1:20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4"/>
      <c r="T6939" s="30"/>
    </row>
    <row r="6940" spans="1:20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4"/>
      <c r="T6940" s="30"/>
    </row>
    <row r="6941" spans="1:20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4"/>
      <c r="T6941" s="30"/>
    </row>
    <row r="6942" spans="1:20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4"/>
      <c r="T6942" s="30"/>
    </row>
    <row r="6943" spans="1:20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4"/>
      <c r="T6943" s="30"/>
    </row>
    <row r="6944" spans="1:20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4"/>
      <c r="T6944" s="30"/>
    </row>
    <row r="6945" spans="1:20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4"/>
      <c r="T6945" s="30"/>
    </row>
    <row r="6946" spans="1:20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4"/>
      <c r="T6946" s="30"/>
    </row>
    <row r="6947" spans="1:20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4"/>
      <c r="T6947" s="30"/>
    </row>
    <row r="6948" spans="1:20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4"/>
      <c r="T6948" s="30"/>
    </row>
    <row r="6949" spans="1:20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4"/>
      <c r="T6949" s="30"/>
    </row>
    <row r="6950" spans="1:20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4"/>
      <c r="T6950" s="30"/>
    </row>
    <row r="6951" spans="1:20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4"/>
      <c r="T6951" s="30"/>
    </row>
    <row r="6952" spans="1:20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4"/>
      <c r="T6952" s="30"/>
    </row>
    <row r="6953" spans="1:20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4"/>
      <c r="T6953" s="30"/>
    </row>
    <row r="6954" spans="1:20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4"/>
      <c r="T6954" s="30"/>
    </row>
    <row r="6955" spans="1:20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4"/>
      <c r="T6955" s="30"/>
    </row>
    <row r="6956" spans="1:20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4"/>
      <c r="T6956" s="30"/>
    </row>
    <row r="6957" spans="1:20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4"/>
      <c r="T6957" s="30"/>
    </row>
    <row r="6958" spans="1:20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4"/>
      <c r="T6958" s="30"/>
    </row>
    <row r="6959" spans="1:20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4"/>
      <c r="T6959" s="30"/>
    </row>
    <row r="6960" spans="1:20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4"/>
      <c r="T6960" s="30"/>
    </row>
    <row r="6961" spans="1:20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4"/>
      <c r="T6961" s="30"/>
    </row>
    <row r="6962" spans="1:20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4"/>
      <c r="T6962" s="30"/>
    </row>
    <row r="6963" spans="1:20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4"/>
      <c r="T6963" s="30"/>
    </row>
    <row r="6964" spans="1:20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4"/>
      <c r="T6964" s="30"/>
    </row>
    <row r="6965" spans="1:20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4"/>
      <c r="T6965" s="30"/>
    </row>
    <row r="6966" spans="1:20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4"/>
      <c r="T6966" s="30"/>
    </row>
    <row r="6967" spans="1:20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4"/>
      <c r="T6967" s="30"/>
    </row>
    <row r="6968" spans="1:20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4"/>
      <c r="T6968" s="30"/>
    </row>
    <row r="6969" spans="1:20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4"/>
      <c r="T6969" s="30"/>
    </row>
    <row r="6970" spans="1:20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4"/>
      <c r="T6970" s="30"/>
    </row>
    <row r="6971" spans="1:20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4"/>
      <c r="T6971" s="30"/>
    </row>
    <row r="6972" spans="1:20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4"/>
      <c r="T6972" s="30"/>
    </row>
    <row r="6973" spans="1:20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4"/>
      <c r="T6973" s="30"/>
    </row>
    <row r="6974" spans="1:20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4"/>
      <c r="T6974" s="30"/>
    </row>
    <row r="6975" spans="1:20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4"/>
      <c r="T6975" s="30"/>
    </row>
    <row r="6976" spans="1:20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4"/>
      <c r="T6976" s="30"/>
    </row>
    <row r="6977" spans="1:20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4"/>
      <c r="T6977" s="30"/>
    </row>
    <row r="6978" spans="1:20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4"/>
      <c r="T6978" s="30"/>
    </row>
    <row r="6979" spans="1:20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4"/>
      <c r="T6979" s="30"/>
    </row>
    <row r="6980" spans="1:20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4"/>
      <c r="T6980" s="30"/>
    </row>
    <row r="6981" spans="1:20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4"/>
      <c r="T6981" s="30"/>
    </row>
    <row r="6982" spans="1:20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4"/>
      <c r="T6982" s="30"/>
    </row>
    <row r="6983" spans="1:20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4"/>
      <c r="T6983" s="30"/>
    </row>
    <row r="6984" spans="1:20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4"/>
      <c r="T6984" s="30"/>
    </row>
    <row r="6985" spans="1:20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4"/>
      <c r="T6985" s="30"/>
    </row>
    <row r="6986" spans="1:20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4"/>
      <c r="T6986" s="30"/>
    </row>
    <row r="6987" spans="1:20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4"/>
      <c r="T6987" s="30"/>
    </row>
    <row r="6988" spans="1:20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4"/>
      <c r="T6988" s="30"/>
    </row>
    <row r="6989" spans="1:20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4"/>
      <c r="T6989" s="30"/>
    </row>
    <row r="6990" spans="1:20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4"/>
      <c r="T6990" s="30"/>
    </row>
    <row r="6991" spans="1:20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4"/>
      <c r="T6991" s="30"/>
    </row>
    <row r="6992" spans="1:20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4"/>
      <c r="T6992" s="30"/>
    </row>
    <row r="6993" spans="1:20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4"/>
      <c r="T6993" s="30"/>
    </row>
    <row r="6994" spans="1:20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4"/>
      <c r="T6994" s="30"/>
    </row>
    <row r="6995" spans="1:20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4"/>
      <c r="T6995" s="30"/>
    </row>
    <row r="6996" spans="1:20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4"/>
      <c r="T6996" s="30"/>
    </row>
    <row r="6997" spans="1:20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4"/>
      <c r="T6997" s="30"/>
    </row>
    <row r="6998" spans="1:20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4"/>
      <c r="T6998" s="30"/>
    </row>
    <row r="6999" spans="1:20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4"/>
      <c r="T6999" s="30"/>
    </row>
    <row r="7000" spans="1:20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4"/>
      <c r="T7000" s="30"/>
    </row>
  </sheetData>
  <conditionalFormatting sqref="D12">
    <cfRule type="expression" dxfId="8" priority="16">
      <formula>$L12&gt;0</formula>
    </cfRule>
  </conditionalFormatting>
  <conditionalFormatting sqref="A12:T12 J14:Q376 A13:Q13 S13:T376 E14:H376 A14:C376">
    <cfRule type="expression" dxfId="7" priority="14">
      <formula>$O12&gt;0</formula>
    </cfRule>
  </conditionalFormatting>
  <conditionalFormatting sqref="I2023:I7000">
    <cfRule type="expression" dxfId="6" priority="8">
      <formula>$O2023&gt;0</formula>
    </cfRule>
  </conditionalFormatting>
  <conditionalFormatting sqref="A1185:H7000 J2022:T7000 S377:T2021 E377:H1184 A377:C1184 J377:Q2021">
    <cfRule type="expression" dxfId="5" priority="11">
      <formula>$O377&gt;0</formula>
    </cfRule>
  </conditionalFormatting>
  <conditionalFormatting sqref="R13:R2021">
    <cfRule type="expression" dxfId="4" priority="7">
      <formula>$O13&gt;0</formula>
    </cfRule>
  </conditionalFormatting>
  <conditionalFormatting sqref="I705:I2021">
    <cfRule type="expression" dxfId="3" priority="6">
      <formula>$O705&gt;0</formula>
    </cfRule>
  </conditionalFormatting>
  <conditionalFormatting sqref="I2022">
    <cfRule type="expression" dxfId="2" priority="5">
      <formula>$O2022&gt;0</formula>
    </cfRule>
  </conditionalFormatting>
  <conditionalFormatting sqref="I14:I704">
    <cfRule type="expression" dxfId="1" priority="2">
      <formula>$O14&gt;0</formula>
    </cfRule>
  </conditionalFormatting>
  <conditionalFormatting sqref="D14:D1184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2025-04-28T15:16:22Z</dcterms:modified>
</cp:coreProperties>
</file>