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197F17-88B3-42C8-AD40-158FB7B42F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D12" i="1" s="1"/>
  <c r="I100" i="1"/>
  <c r="G13" i="1"/>
  <c r="H12" i="1"/>
  <c r="N12" i="1" s="1"/>
  <c r="P12" i="1" s="1"/>
  <c r="AB13" i="1"/>
  <c r="Y13" i="1" s="1"/>
  <c r="A13" i="1"/>
  <c r="B12" i="1" l="1"/>
  <c r="D13" i="1"/>
  <c r="E13" i="1" s="1"/>
  <c r="AB160" i="1"/>
  <c r="AD160" i="1" s="1"/>
  <c r="A14" i="1"/>
  <c r="D14" i="1" s="1"/>
  <c r="I101" i="1"/>
  <c r="E12" i="1"/>
  <c r="AB161" i="1" l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I103" i="1"/>
  <c r="A16" i="1"/>
  <c r="D16" i="1" s="1"/>
  <c r="E15" i="1"/>
  <c r="AG12" i="1" l="1"/>
  <c r="T12" i="1" s="1"/>
  <c r="T13" i="1" s="1"/>
  <c r="Z13" i="1"/>
  <c r="AA13" i="1" s="1"/>
  <c r="A17" i="1"/>
  <c r="D17" i="1" s="1"/>
  <c r="E16" i="1"/>
  <c r="F16" i="1"/>
  <c r="I104" i="1"/>
  <c r="I105" i="1" l="1"/>
  <c r="F17" i="1"/>
  <c r="A18" i="1"/>
  <c r="D18" i="1" s="1"/>
  <c r="E17" i="1"/>
  <c r="F18" i="1" l="1"/>
  <c r="A19" i="1"/>
  <c r="D19" i="1" s="1"/>
  <c r="E18" i="1"/>
  <c r="I106" i="1"/>
  <c r="I107" i="1" l="1"/>
  <c r="F19" i="1"/>
  <c r="A20" i="1"/>
  <c r="D20" i="1" s="1"/>
  <c r="E19" i="1"/>
  <c r="F20" i="1" l="1"/>
  <c r="I108" i="1"/>
  <c r="A21" i="1"/>
  <c r="D21" i="1" s="1"/>
  <c r="E20" i="1"/>
  <c r="A22" i="1" l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3" i="1" s="1"/>
  <c r="F22" i="1"/>
  <c r="I110" i="1"/>
  <c r="Q21" i="1"/>
  <c r="R21" i="1" s="1"/>
  <c r="Q20" i="1" l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I118" i="1"/>
  <c r="S30" i="1"/>
  <c r="Q29" i="1"/>
  <c r="R29" i="1" s="1"/>
  <c r="T30" i="1"/>
  <c r="K22" i="1" l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I120" i="1"/>
  <c r="Q31" i="1"/>
  <c r="R31" i="1" s="1"/>
  <c r="T32" i="1"/>
  <c r="S32" i="1"/>
  <c r="A33" i="1"/>
  <c r="D33" i="1" s="1"/>
  <c r="O32" i="1"/>
  <c r="E32" i="1"/>
  <c r="F33" i="1" s="1"/>
  <c r="C27" i="1"/>
  <c r="H24" i="1" l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I122" i="1"/>
  <c r="A35" i="1"/>
  <c r="D35" i="1" s="1"/>
  <c r="O34" i="1"/>
  <c r="E34" i="1"/>
  <c r="F35" i="1" s="1"/>
  <c r="C29" i="1"/>
  <c r="H26" i="1" l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F36" i="1"/>
  <c r="I124" i="1"/>
  <c r="C31" i="1"/>
  <c r="Q35" i="1"/>
  <c r="R35" i="1" s="1"/>
  <c r="S36" i="1"/>
  <c r="T36" i="1"/>
  <c r="A37" i="1"/>
  <c r="D37" i="1" s="1"/>
  <c r="O36" i="1"/>
  <c r="E36" i="1"/>
  <c r="H28" i="1" l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126" i="1"/>
  <c r="N29" i="1" l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128" i="1"/>
  <c r="H32" i="1" l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130" i="1"/>
  <c r="H34" i="1" l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G105" i="1" l="1"/>
  <c r="H104" i="1"/>
  <c r="N103" i="1"/>
  <c r="P103" i="1" s="1"/>
  <c r="B103" i="1" s="1"/>
  <c r="K104" i="1"/>
  <c r="L104" i="1" s="1"/>
  <c r="M104" i="1" s="1"/>
  <c r="J105" i="1"/>
  <c r="C112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C118" i="1" l="1"/>
  <c r="G111" i="1"/>
  <c r="H110" i="1"/>
  <c r="N109" i="1"/>
  <c r="P109" i="1" s="1"/>
  <c r="B109" i="1" s="1"/>
  <c r="K110" i="1"/>
  <c r="L110" i="1" s="1"/>
  <c r="M110" i="1" s="1"/>
  <c r="J111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C120" i="1" s="1"/>
  <c r="S120" i="1"/>
  <c r="A121" i="1"/>
  <c r="D121" i="1" s="1"/>
  <c r="E120" i="1"/>
  <c r="F121" i="1" s="1"/>
  <c r="O120" i="1"/>
  <c r="H112" i="1" l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C121" i="1" s="1"/>
  <c r="E121" i="1"/>
  <c r="O121" i="1"/>
  <c r="A122" i="1"/>
  <c r="D122" i="1" s="1"/>
  <c r="J114" i="1" l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C122" i="1" s="1"/>
  <c r="T122" i="1"/>
  <c r="H114" i="1" l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C123" i="1" s="1"/>
  <c r="T123" i="1"/>
  <c r="S123" i="1"/>
  <c r="K115" i="1" l="1"/>
  <c r="L115" i="1" s="1"/>
  <c r="M115" i="1" s="1"/>
  <c r="J116" i="1"/>
  <c r="H115" i="1"/>
  <c r="G116" i="1"/>
  <c r="N114" i="1"/>
  <c r="P114" i="1" s="1"/>
  <c r="B114" i="1" s="1"/>
  <c r="F124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K125" i="1" l="1"/>
  <c r="L125" i="1" s="1"/>
  <c r="M125" i="1" s="1"/>
  <c r="J126" i="1"/>
  <c r="H125" i="1"/>
  <c r="G126" i="1"/>
  <c r="N124" i="1"/>
  <c r="P124" i="1" s="1"/>
  <c r="B124" i="1" s="1"/>
  <c r="F134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N137" i="1" l="1"/>
  <c r="P137" i="1" s="1"/>
  <c r="B137" i="1" s="1"/>
  <c r="G139" i="1"/>
  <c r="H138" i="1"/>
  <c r="K138" i="1"/>
  <c r="L138" i="1" s="1"/>
  <c r="M138" i="1" s="1"/>
  <c r="J139" i="1"/>
  <c r="F147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N139" i="1" l="1"/>
  <c r="P139" i="1" s="1"/>
  <c r="B139" i="1" s="1"/>
  <c r="G141" i="1"/>
  <c r="H140" i="1"/>
  <c r="K140" i="1"/>
  <c r="L140" i="1" s="1"/>
  <c r="M140" i="1" s="1"/>
  <c r="J141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K153" i="1" l="1"/>
  <c r="L153" i="1" s="1"/>
  <c r="M153" i="1" s="1"/>
  <c r="J154" i="1"/>
  <c r="N152" i="1"/>
  <c r="P152" i="1" s="1"/>
  <c r="B152" i="1" s="1"/>
  <c r="G154" i="1"/>
  <c r="H153" i="1"/>
  <c r="F162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K155" i="1" l="1"/>
  <c r="L155" i="1" s="1"/>
  <c r="M155" i="1" s="1"/>
  <c r="J156" i="1"/>
  <c r="N154" i="1"/>
  <c r="P154" i="1" s="1"/>
  <c r="B154" i="1" s="1"/>
  <c r="H155" i="1"/>
  <c r="G156" i="1"/>
  <c r="F164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K157" i="1" l="1"/>
  <c r="L157" i="1" s="1"/>
  <c r="M157" i="1" s="1"/>
  <c r="J158" i="1"/>
  <c r="G158" i="1"/>
  <c r="H157" i="1"/>
  <c r="N156" i="1"/>
  <c r="P156" i="1" s="1"/>
  <c r="B156" i="1" s="1"/>
  <c r="F166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K173" i="1" l="1"/>
  <c r="L173" i="1" s="1"/>
  <c r="M173" i="1" s="1"/>
  <c r="J174" i="1"/>
  <c r="H173" i="1"/>
  <c r="G174" i="1"/>
  <c r="N172" i="1"/>
  <c r="P172" i="1" s="1"/>
  <c r="B172" i="1" s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N177" i="1" l="1"/>
  <c r="P177" i="1" s="1"/>
  <c r="B177" i="1" s="1"/>
  <c r="H178" i="1"/>
  <c r="G179" i="1"/>
  <c r="J179" i="1"/>
  <c r="K178" i="1"/>
  <c r="L178" i="1" s="1"/>
  <c r="M178" i="1" s="1"/>
  <c r="F187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E192" i="1"/>
  <c r="A193" i="1"/>
  <c r="O192" i="1"/>
  <c r="D193" i="1" l="1"/>
  <c r="E193" i="1" s="1"/>
  <c r="A194" i="1"/>
  <c r="G185" i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O193" i="1"/>
  <c r="K185" i="1" l="1"/>
  <c r="L185" i="1" s="1"/>
  <c r="M185" i="1" s="1"/>
  <c r="J186" i="1"/>
  <c r="N184" i="1"/>
  <c r="P184" i="1" s="1"/>
  <c r="B184" i="1" s="1"/>
  <c r="H185" i="1"/>
  <c r="G186" i="1"/>
  <c r="Q193" i="1"/>
  <c r="R193" i="1" s="1"/>
  <c r="C194" i="1" s="1"/>
  <c r="H186" i="1" l="1"/>
  <c r="G187" i="1"/>
  <c r="N185" i="1"/>
  <c r="P185" i="1" s="1"/>
  <c r="B185" i="1" s="1"/>
  <c r="K186" i="1"/>
  <c r="L186" i="1" s="1"/>
  <c r="M186" i="1" s="1"/>
  <c r="J187" i="1"/>
  <c r="K187" i="1" l="1"/>
  <c r="L187" i="1" s="1"/>
  <c r="M187" i="1" s="1"/>
  <c r="J188" i="1"/>
  <c r="H187" i="1"/>
  <c r="G188" i="1"/>
  <c r="N186" i="1"/>
  <c r="P186" i="1" s="1"/>
  <c r="B186" i="1" s="1"/>
  <c r="H188" i="1" l="1"/>
  <c r="G189" i="1"/>
  <c r="N187" i="1"/>
  <c r="P187" i="1" s="1"/>
  <c r="B187" i="1" s="1"/>
  <c r="K188" i="1"/>
  <c r="L188" i="1" s="1"/>
  <c r="M188" i="1" s="1"/>
  <c r="J189" i="1"/>
  <c r="K189" i="1" l="1"/>
  <c r="L189" i="1" s="1"/>
  <c r="M189" i="1" s="1"/>
  <c r="J190" i="1"/>
  <c r="H189" i="1"/>
  <c r="G190" i="1"/>
  <c r="N188" i="1"/>
  <c r="P188" i="1" s="1"/>
  <c r="B188" i="1" s="1"/>
  <c r="H190" i="1" l="1"/>
  <c r="G191" i="1"/>
  <c r="N189" i="1"/>
  <c r="P189" i="1" s="1"/>
  <c r="B189" i="1" s="1"/>
  <c r="J191" i="1"/>
  <c r="K190" i="1"/>
  <c r="L190" i="1" s="1"/>
  <c r="M190" i="1" s="1"/>
  <c r="K191" i="1" l="1"/>
  <c r="L191" i="1" s="1"/>
  <c r="M191" i="1" s="1"/>
  <c r="J192" i="1"/>
  <c r="G192" i="1"/>
  <c r="H191" i="1"/>
  <c r="N190" i="1"/>
  <c r="P190" i="1" s="1"/>
  <c r="B190" i="1" s="1"/>
  <c r="N191" i="1" l="1"/>
  <c r="P191" i="1" s="1"/>
  <c r="B191" i="1" s="1"/>
  <c r="H192" i="1"/>
  <c r="G193" i="1"/>
  <c r="J193" i="1"/>
  <c r="K192" i="1"/>
  <c r="L192" i="1" s="1"/>
  <c r="M192" i="1" s="1"/>
  <c r="K193" i="1" l="1"/>
  <c r="L193" i="1" s="1"/>
  <c r="M193" i="1" s="1"/>
  <c r="H193" i="1"/>
  <c r="N192" i="1"/>
  <c r="P192" i="1" s="1"/>
  <c r="B192" i="1" s="1"/>
  <c r="N193" i="1" l="1"/>
  <c r="P193" i="1" s="1"/>
  <c r="B193" i="1" s="1"/>
  <c r="A5" i="1" l="1"/>
  <c r="C1839" i="1" l="1"/>
</calcChain>
</file>

<file path=xl/sharedStrings.xml><?xml version="1.0" encoding="utf-8"?>
<sst xmlns="http://schemas.openxmlformats.org/spreadsheetml/2006/main" count="98" uniqueCount="66">
  <si>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</si>
  <si>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</si>
  <si>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</si>
  <si>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</si>
  <si>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</si>
  <si>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</si>
  <si>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</si>
  <si>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</si>
  <si>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</si>
  <si>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</si>
  <si>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</si>
  <si>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</si>
  <si>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</si>
  <si>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</si>
  <si>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</si>
  <si>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</si>
  <si>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</si>
  <si>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</si>
  <si>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</si>
  <si>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</si>
  <si>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</si>
  <si>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</si>
  <si>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</si>
  <si>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</si>
  <si>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</si>
  <si>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</si>
  <si>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</si>
  <si>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</si>
  <si>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</si>
  <si>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</si>
  <si>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</si>
  <si>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</si>
  <si>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</si>
  <si>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</si>
  <si>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</si>
  <si>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</si>
  <si>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</si>
  <si>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</si>
  <si>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</si>
  <si>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</si>
  <si>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</si>
  <si>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</si>
  <si>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</si>
  <si>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</si>
  <si>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</si>
  <si>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</si>
  <si>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</si>
  <si>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</si>
  <si>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</si>
  <si>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</si>
  <si>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</si>
  <si>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</si>
  <si>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</si>
  <si>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</si>
  <si>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</si>
  <si>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</si>
  <si>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</si>
  <si>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</si>
  <si>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</si>
  <si>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</si>
  <si>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</si>
  <si>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ALEX ENERGIA</t>
  </si>
  <si>
    <t>DI + 1,70% A.A.</t>
  </si>
  <si>
    <t>ALEX ENERGIA PARTICIPAÇÕES S.A. - NOTAS PROMISSÓRIAS - 1ª EMISSÃO - 1ª SÉRIE - R$ 15.000.000,00</t>
  </si>
  <si>
    <t>BRALEXNPM000</t>
  </si>
  <si>
    <t>NC0021005EL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</si>
</sst>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1278229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5EEC4C0-8166-447B-9579-68EA20A6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221079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  <row r="603">
          <cell r="A603">
            <v>55197</v>
          </cell>
          <cell r="C603" t="str">
            <v>Carnaval</v>
          </cell>
        </row>
        <row r="604">
          <cell r="A604">
            <v>55198</v>
          </cell>
          <cell r="C604" t="str">
            <v>Carnaval</v>
          </cell>
        </row>
        <row r="605">
          <cell r="A605">
            <v>55243</v>
          </cell>
          <cell r="C605" t="str">
            <v>Paixão de Cristo</v>
          </cell>
        </row>
        <row r="606">
          <cell r="A606">
            <v>55264</v>
          </cell>
          <cell r="C606" t="str">
            <v>Tiradentes</v>
          </cell>
        </row>
        <row r="607">
          <cell r="A607">
            <v>55274</v>
          </cell>
          <cell r="C607" t="str">
            <v>Dia do Trabalho</v>
          </cell>
        </row>
        <row r="608">
          <cell r="A608">
            <v>55305</v>
          </cell>
          <cell r="C608" t="str">
            <v>Corpus Christi</v>
          </cell>
        </row>
        <row r="609">
          <cell r="A609">
            <v>55403</v>
          </cell>
          <cell r="C609" t="str">
            <v>Independência do Brasil</v>
          </cell>
        </row>
        <row r="610">
          <cell r="A610">
            <v>55438</v>
          </cell>
          <cell r="C610" t="str">
            <v>Nossa Sr.a Aparecida - Padroeira do Brasil</v>
          </cell>
        </row>
        <row r="611">
          <cell r="A611">
            <v>55459</v>
          </cell>
          <cell r="C611" t="str">
            <v>Finados</v>
          </cell>
        </row>
        <row r="612">
          <cell r="A612">
            <v>55472</v>
          </cell>
          <cell r="C612" t="str">
            <v>Proclamação da República</v>
          </cell>
        </row>
        <row r="613">
          <cell r="A613">
            <v>55512</v>
          </cell>
          <cell r="C613" t="str">
            <v>Natal</v>
          </cell>
        </row>
        <row r="614">
          <cell r="A614">
            <v>55519</v>
          </cell>
          <cell r="C614" t="str">
            <v>Confraternização Universal</v>
          </cell>
        </row>
        <row r="615">
          <cell r="A615">
            <v>55582</v>
          </cell>
          <cell r="C615" t="str">
            <v>Carnaval</v>
          </cell>
        </row>
        <row r="616">
          <cell r="A616">
            <v>55583</v>
          </cell>
          <cell r="C616" t="str">
            <v>Carnaval</v>
          </cell>
        </row>
        <row r="617">
          <cell r="A617">
            <v>55628</v>
          </cell>
          <cell r="C617" t="str">
            <v>Paixão de Cristo</v>
          </cell>
        </row>
        <row r="618">
          <cell r="A618">
            <v>55630</v>
          </cell>
          <cell r="C618" t="str">
            <v>Tiradentes</v>
          </cell>
        </row>
        <row r="619">
          <cell r="A619">
            <v>55640</v>
          </cell>
          <cell r="C619" t="str">
            <v>Dia do Trabalho</v>
          </cell>
        </row>
        <row r="620">
          <cell r="A620">
            <v>55690</v>
          </cell>
          <cell r="C620" t="str">
            <v>Corpus Christi</v>
          </cell>
        </row>
        <row r="621">
          <cell r="A621">
            <v>55769</v>
          </cell>
          <cell r="C621" t="str">
            <v>Independência do Brasil</v>
          </cell>
        </row>
        <row r="622">
          <cell r="A622">
            <v>55804</v>
          </cell>
          <cell r="C622" t="str">
            <v>Nossa Sr.a Aparecida - Padroeira do Brasil</v>
          </cell>
        </row>
        <row r="623">
          <cell r="A623">
            <v>55825</v>
          </cell>
          <cell r="C623" t="str">
            <v>Finados</v>
          </cell>
        </row>
        <row r="624">
          <cell r="A624">
            <v>55838</v>
          </cell>
          <cell r="C624" t="str">
            <v>Proclamação da República</v>
          </cell>
        </row>
        <row r="625">
          <cell r="A625">
            <v>55878</v>
          </cell>
          <cell r="C625" t="str">
            <v>Natal</v>
          </cell>
        </row>
        <row r="626">
          <cell r="A626">
            <v>55885</v>
          </cell>
          <cell r="C626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3.8554687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44774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63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62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64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56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44525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8"/>
      <c r="X7" s="119"/>
      <c r="Y7" s="118"/>
      <c r="Z7" s="118"/>
      <c r="AA7" s="118"/>
      <c r="AB7" s="118"/>
      <c r="AC7" s="118"/>
      <c r="AD7" s="118"/>
      <c r="AE7" s="118"/>
      <c r="AF7" s="120"/>
      <c r="AG7" s="118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57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8"/>
      <c r="X8" s="119"/>
      <c r="Y8" s="118"/>
      <c r="Z8" s="118"/>
      <c r="AA8" s="118"/>
      <c r="AB8" s="118"/>
      <c r="AC8" s="118"/>
      <c r="AD8" s="118"/>
      <c r="AE8" s="118"/>
      <c r="AF8" s="120"/>
      <c r="AG8" s="118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44525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8"/>
      <c r="X9" s="118">
        <v>1</v>
      </c>
      <c r="Y9" s="118">
        <v>2</v>
      </c>
      <c r="Z9" s="118">
        <v>3</v>
      </c>
      <c r="AA9" s="118">
        <v>4</v>
      </c>
      <c r="AB9" s="118">
        <v>5</v>
      </c>
      <c r="AC9" s="118">
        <v>6</v>
      </c>
      <c r="AD9" s="118">
        <v>7</v>
      </c>
      <c r="AE9" s="118">
        <v>8</v>
      </c>
      <c r="AF9" s="118">
        <v>9</v>
      </c>
      <c r="AG9" s="118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58</v>
      </c>
      <c r="B10" s="70" t="s">
        <v>61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1" t="s">
        <v>39</v>
      </c>
      <c r="X10" s="122" t="s">
        <v>2</v>
      </c>
      <c r="Y10" s="121" t="s">
        <v>40</v>
      </c>
      <c r="Z10" s="121" t="s">
        <v>41</v>
      </c>
      <c r="AA10" s="121" t="s">
        <v>42</v>
      </c>
      <c r="AB10" s="121" t="s">
        <v>43</v>
      </c>
      <c r="AC10" s="123" t="s">
        <v>43</v>
      </c>
      <c r="AD10" s="121" t="s">
        <v>44</v>
      </c>
      <c r="AE10" s="121" t="s">
        <v>45</v>
      </c>
      <c r="AF10" s="124" t="s">
        <v>46</v>
      </c>
      <c r="AG10" s="121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v>44706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1"/>
      <c r="X11" s="122"/>
      <c r="Y11" s="121" t="s">
        <v>47</v>
      </c>
      <c r="Z11" s="121" t="s">
        <v>49</v>
      </c>
      <c r="AA11" s="125">
        <f>I12</f>
        <v>1.7000000000000001E-2</v>
      </c>
      <c r="AB11" s="121" t="s">
        <v>47</v>
      </c>
      <c r="AC11" s="123" t="s">
        <v>50</v>
      </c>
      <c r="AD11" s="121" t="s">
        <v>47</v>
      </c>
      <c r="AE11" s="121"/>
      <c r="AF11" s="124" t="s">
        <v>51</v>
      </c>
      <c r="AG11" s="121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100">
        <f>A9</f>
        <v>44525</v>
      </c>
      <c r="B12" s="90">
        <f ca="1">IF(A12&lt;=TODAY(),C12+P12,IF(AND(A12&gt;TODAY(),A12&lt;=$B$1),IF(VLOOKUP(TODAY(),$A$10:$D$5000,4,FALSE)=0,"n.d",C12+P12),"n.d"))</f>
        <v>5000000</v>
      </c>
      <c r="C12" s="150">
        <v>5000000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51">
        <v>1.7000000000000001E-2</v>
      </c>
      <c r="J12" s="95">
        <f>AD160</f>
        <v>44525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A+J=</v>
      </c>
      <c r="T12" s="95">
        <f>AG12</f>
        <v>44706</v>
      </c>
      <c r="U12" s="3"/>
      <c r="V12" s="18"/>
      <c r="W12" s="126" t="s">
        <v>59</v>
      </c>
      <c r="X12" s="127">
        <f>A9</f>
        <v>44525</v>
      </c>
      <c r="Y12" s="146">
        <f>C12</f>
        <v>5000000</v>
      </c>
      <c r="Z12" s="128"/>
      <c r="AA12" s="129"/>
      <c r="AB12" s="128"/>
      <c r="AC12" s="130"/>
      <c r="AD12" s="129"/>
      <c r="AE12" s="126">
        <v>0</v>
      </c>
      <c r="AF12" s="131" t="s">
        <v>60</v>
      </c>
      <c r="AG12" s="132">
        <f t="shared" ref="AG12" si="6">X13</f>
        <v>44706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44526</v>
      </c>
      <c r="B13" s="90">
        <f ca="1">IF(A13&lt;=TODAY(),C13+P13,IF(AND(A13&gt;TODAY(),A13&lt;=$B$1),IF(VLOOKUP(TODAY(),$A$10:$D$5000,4,FALSE)=0,"n.d",C13+P13),"n.d"))</f>
        <v>5001797.38</v>
      </c>
      <c r="C13" s="93">
        <f t="shared" ref="C13:C76" si="8">(C12-R12)</f>
        <v>5000000</v>
      </c>
      <c r="D13" s="92">
        <f ca="1">IF(A13&lt;$B$1,VLOOKUP(A13,[1]DI!$A$4:$B$15000,2,FALSE),0)</f>
        <v>7.6499999999999999E-2</v>
      </c>
      <c r="E13" s="93">
        <f t="shared" ca="1" si="1"/>
        <v>1.0002925600000001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1.7000000000000001E-2</v>
      </c>
      <c r="J13" s="95">
        <f t="shared" ref="J13:J76" si="11">IF(O12&gt;0,VLOOKUP(O12,W$12:AG$150,2),J12)</f>
        <v>44525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1.0000668960000001</v>
      </c>
      <c r="N13" s="97">
        <f t="shared" ca="1" si="4"/>
        <v>1.0003594760000001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1797.38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A+J=</v>
      </c>
      <c r="T13" s="95">
        <f t="shared" ref="T13:T76" si="17">IF(O12&gt;0,VLOOKUP(O12,W$12:AG$150,11),T12)</f>
        <v>44706</v>
      </c>
      <c r="U13" s="3"/>
      <c r="V13" s="4"/>
      <c r="W13" s="126">
        <v>1</v>
      </c>
      <c r="X13" s="127">
        <f t="shared" ref="X13" si="18">AD161</f>
        <v>44706</v>
      </c>
      <c r="Y13" s="146">
        <f t="shared" ref="Y13" si="19">(Y12-AB13)</f>
        <v>0</v>
      </c>
      <c r="Z13" s="129">
        <f t="shared" ref="Z13" si="20">NETWORKDAYS(X12,X13,W$160:W$444)-1</f>
        <v>125</v>
      </c>
      <c r="AA13" s="146">
        <f t="shared" ref="AA13" si="21">ROUND((ROUND(((1+AA$11)^(Z13/252)),9)-1)*Y12,2)</f>
        <v>41983.61</v>
      </c>
      <c r="AB13" s="146">
        <f t="shared" ref="AB13" si="22">TRUNC(Y$12*AC13,6)</f>
        <v>5000000</v>
      </c>
      <c r="AC13" s="130">
        <v>1</v>
      </c>
      <c r="AD13" s="147">
        <v>0</v>
      </c>
      <c r="AE13" s="126">
        <f t="shared" ref="AE13" si="23">AE12+1</f>
        <v>1</v>
      </c>
      <c r="AF13" s="131"/>
      <c r="AG13" s="13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44527</v>
      </c>
      <c r="B14" s="90">
        <f t="shared" ref="B14:B77" ca="1" si="24">IF(A14&lt;=TODAY(),C14+P14,IF(AND(A14&gt;TODAY(),A14&lt;=$B$1),IF(VLOOKUP(TODAY(),$A$10:$D$5000,4,FALSE)=0,"n.d",C14+P14),"n.d"))</f>
        <v>5003260.7249999996</v>
      </c>
      <c r="C14" s="93">
        <f t="shared" si="8"/>
        <v>5000000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1.00058520559135</v>
      </c>
      <c r="G14" s="93">
        <f t="shared" si="9"/>
        <v>1</v>
      </c>
      <c r="H14" s="93">
        <f t="shared" ca="1" si="2"/>
        <v>1.0005852099999999</v>
      </c>
      <c r="I14" s="92">
        <f t="shared" si="10"/>
        <v>1.7000000000000001E-2</v>
      </c>
      <c r="J14" s="95">
        <f t="shared" si="11"/>
        <v>44525</v>
      </c>
      <c r="K14" s="102">
        <f t="shared" si="12"/>
        <v>1</v>
      </c>
      <c r="L14" s="96">
        <f t="shared" si="13"/>
        <v>1</v>
      </c>
      <c r="M14" s="97">
        <f t="shared" si="3"/>
        <v>1.0000668960000001</v>
      </c>
      <c r="N14" s="97">
        <f t="shared" ca="1" si="4"/>
        <v>1.0006521450000001</v>
      </c>
      <c r="O14" s="96">
        <f t="shared" ref="O14:O76" si="25">IF(VLOOKUP(A14,X$12:AE$150,8)=VLOOKUP(A13,X$12:AE$150,8),0,VLOOKUP(A14,X$12:AE$150,8))</f>
        <v>0</v>
      </c>
      <c r="P14" s="93">
        <f t="shared" ca="1" si="14"/>
        <v>3260.7249999999999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A+J=</v>
      </c>
      <c r="T14" s="95">
        <f t="shared" si="17"/>
        <v>44706</v>
      </c>
      <c r="U14" s="3"/>
      <c r="V14" s="4"/>
      <c r="W14" s="126"/>
      <c r="X14" s="127"/>
      <c r="Y14" s="146"/>
      <c r="Z14" s="129"/>
      <c r="AA14" s="146"/>
      <c r="AB14" s="146"/>
      <c r="AC14" s="130"/>
      <c r="AD14" s="147"/>
      <c r="AE14" s="126"/>
      <c r="AF14" s="131"/>
      <c r="AG14" s="13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44528</v>
      </c>
      <c r="B15" s="90">
        <f t="shared" ca="1" si="24"/>
        <v>5003260.7249999996</v>
      </c>
      <c r="C15" s="93">
        <f t="shared" si="8"/>
        <v>5000000</v>
      </c>
      <c r="D15" s="92">
        <f ca="1">IF(A15&lt;$B$1,VLOOKUP(A15,[1]DI!$A$4:$B$15000,2,FALSE),0)</f>
        <v>0</v>
      </c>
      <c r="E15" s="93">
        <f t="shared" ca="1" si="1"/>
        <v>1</v>
      </c>
      <c r="F15" s="93">
        <f ca="1">(TRUNC(PRODUCT($E$12:$E14),16))</f>
        <v>1.00058520559135</v>
      </c>
      <c r="G15" s="93">
        <f t="shared" si="9"/>
        <v>1</v>
      </c>
      <c r="H15" s="93">
        <f t="shared" ca="1" si="2"/>
        <v>1.0005852099999999</v>
      </c>
      <c r="I15" s="92">
        <f t="shared" si="10"/>
        <v>1.7000000000000001E-2</v>
      </c>
      <c r="J15" s="95">
        <f t="shared" si="11"/>
        <v>44525</v>
      </c>
      <c r="K15" s="102">
        <f t="shared" si="12"/>
        <v>1</v>
      </c>
      <c r="L15" s="96">
        <f t="shared" si="13"/>
        <v>1</v>
      </c>
      <c r="M15" s="97">
        <f t="shared" si="3"/>
        <v>1.0000668960000001</v>
      </c>
      <c r="N15" s="97">
        <f t="shared" ca="1" si="4"/>
        <v>1.0006521450000001</v>
      </c>
      <c r="O15" s="96">
        <f t="shared" si="25"/>
        <v>0</v>
      </c>
      <c r="P15" s="93">
        <f t="shared" ca="1" si="14"/>
        <v>3260.7249999999999</v>
      </c>
      <c r="Q15" s="103">
        <f t="shared" si="5"/>
        <v>0</v>
      </c>
      <c r="R15" s="93">
        <f t="shared" si="15"/>
        <v>0</v>
      </c>
      <c r="S15" s="104" t="str">
        <f t="shared" si="16"/>
        <v>A+J=</v>
      </c>
      <c r="T15" s="95">
        <f t="shared" si="17"/>
        <v>44706</v>
      </c>
      <c r="U15" s="3"/>
      <c r="V15" s="4"/>
      <c r="W15" s="126"/>
      <c r="X15" s="127"/>
      <c r="Y15" s="146"/>
      <c r="Z15" s="129"/>
      <c r="AA15" s="146"/>
      <c r="AB15" s="146"/>
      <c r="AC15" s="130"/>
      <c r="AD15" s="147"/>
      <c r="AE15" s="126"/>
      <c r="AF15" s="131"/>
      <c r="AG15" s="13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44529</v>
      </c>
      <c r="B16" s="90">
        <f t="shared" ca="1" si="24"/>
        <v>5003595.4199999897</v>
      </c>
      <c r="C16" s="93">
        <f t="shared" si="8"/>
        <v>5000000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1.7000000000000001E-2</v>
      </c>
      <c r="J16" s="95">
        <f t="shared" si="11"/>
        <v>44525</v>
      </c>
      <c r="K16" s="102">
        <f t="shared" si="12"/>
        <v>2</v>
      </c>
      <c r="L16" s="96">
        <f t="shared" si="13"/>
        <v>2</v>
      </c>
      <c r="M16" s="97">
        <f t="shared" si="3"/>
        <v>1.0001337960000001</v>
      </c>
      <c r="N16" s="97">
        <f t="shared" ca="1" si="4"/>
        <v>1.000719084</v>
      </c>
      <c r="O16" s="96">
        <f t="shared" si="25"/>
        <v>0</v>
      </c>
      <c r="P16" s="93">
        <f t="shared" ca="1" si="14"/>
        <v>3595.4199999900002</v>
      </c>
      <c r="Q16" s="103">
        <f t="shared" si="5"/>
        <v>0</v>
      </c>
      <c r="R16" s="93">
        <f t="shared" si="15"/>
        <v>0</v>
      </c>
      <c r="S16" s="104" t="str">
        <f t="shared" si="16"/>
        <v>A+J=</v>
      </c>
      <c r="T16" s="95">
        <f t="shared" si="17"/>
        <v>44706</v>
      </c>
      <c r="U16" s="3"/>
      <c r="V16" s="4"/>
      <c r="W16" s="126"/>
      <c r="X16" s="127"/>
      <c r="Y16" s="146"/>
      <c r="Z16" s="129"/>
      <c r="AA16" s="146"/>
      <c r="AB16" s="146"/>
      <c r="AC16" s="130"/>
      <c r="AD16" s="147"/>
      <c r="AE16" s="126"/>
      <c r="AF16" s="131"/>
      <c r="AG16" s="13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44530</v>
      </c>
      <c r="B17" s="90">
        <f t="shared" ca="1" si="24"/>
        <v>5005394.0799999898</v>
      </c>
      <c r="C17" s="93">
        <f t="shared" si="8"/>
        <v>5000000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1.7000000000000001E-2</v>
      </c>
      <c r="J17" s="95">
        <f t="shared" si="11"/>
        <v>44525</v>
      </c>
      <c r="K17" s="102">
        <f t="shared" si="12"/>
        <v>3</v>
      </c>
      <c r="L17" s="96">
        <f t="shared" si="13"/>
        <v>3</v>
      </c>
      <c r="M17" s="97">
        <f t="shared" si="3"/>
        <v>1.0002006999999999</v>
      </c>
      <c r="N17" s="97">
        <f t="shared" ca="1" si="4"/>
        <v>1.0010788159999999</v>
      </c>
      <c r="O17" s="96">
        <f t="shared" si="25"/>
        <v>0</v>
      </c>
      <c r="P17" s="93">
        <f t="shared" ca="1" si="14"/>
        <v>5394.07999999</v>
      </c>
      <c r="Q17" s="103">
        <f t="shared" si="5"/>
        <v>0</v>
      </c>
      <c r="R17" s="93">
        <f t="shared" si="15"/>
        <v>0</v>
      </c>
      <c r="S17" s="104" t="str">
        <f t="shared" si="16"/>
        <v>A+J=</v>
      </c>
      <c r="T17" s="95">
        <f t="shared" si="17"/>
        <v>44706</v>
      </c>
      <c r="U17" s="3"/>
      <c r="V17" s="4"/>
      <c r="W17" s="126"/>
      <c r="X17" s="127"/>
      <c r="Y17" s="146"/>
      <c r="Z17" s="129"/>
      <c r="AA17" s="146"/>
      <c r="AB17" s="146"/>
      <c r="AC17" s="130"/>
      <c r="AD17" s="147"/>
      <c r="AE17" s="126"/>
      <c r="AF17" s="131"/>
      <c r="AG17" s="13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44531</v>
      </c>
      <c r="B18" s="90">
        <f t="shared" ca="1" si="24"/>
        <v>5007193.3599999901</v>
      </c>
      <c r="C18" s="93">
        <f t="shared" si="8"/>
        <v>5000000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1.7000000000000001E-2</v>
      </c>
      <c r="J18" s="95">
        <f t="shared" si="11"/>
        <v>44525</v>
      </c>
      <c r="K18" s="102">
        <f t="shared" si="12"/>
        <v>4</v>
      </c>
      <c r="L18" s="96">
        <f t="shared" si="13"/>
        <v>4</v>
      </c>
      <c r="M18" s="97">
        <f t="shared" si="3"/>
        <v>1.000267609</v>
      </c>
      <c r="N18" s="97">
        <f t="shared" ca="1" si="4"/>
        <v>1.0014386719999999</v>
      </c>
      <c r="O18" s="96">
        <f t="shared" si="25"/>
        <v>0</v>
      </c>
      <c r="P18" s="93">
        <f t="shared" ca="1" si="14"/>
        <v>7193.3599999899998</v>
      </c>
      <c r="Q18" s="103">
        <f t="shared" si="5"/>
        <v>0</v>
      </c>
      <c r="R18" s="93">
        <f t="shared" si="15"/>
        <v>0</v>
      </c>
      <c r="S18" s="104" t="str">
        <f t="shared" si="16"/>
        <v>A+J=</v>
      </c>
      <c r="T18" s="95">
        <f t="shared" si="17"/>
        <v>44706</v>
      </c>
      <c r="U18" s="3"/>
      <c r="V18" s="4"/>
      <c r="W18" s="126"/>
      <c r="X18" s="127"/>
      <c r="Y18" s="146"/>
      <c r="Z18" s="129"/>
      <c r="AA18" s="146"/>
      <c r="AB18" s="146"/>
      <c r="AC18" s="130"/>
      <c r="AD18" s="147"/>
      <c r="AE18" s="126"/>
      <c r="AF18" s="131"/>
      <c r="AG18" s="13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44532</v>
      </c>
      <c r="B19" s="90">
        <f t="shared" ca="1" si="24"/>
        <v>5008993.36499999</v>
      </c>
      <c r="C19" s="93">
        <f t="shared" si="8"/>
        <v>5000000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1.7000000000000001E-2</v>
      </c>
      <c r="J19" s="95">
        <f t="shared" si="11"/>
        <v>44525</v>
      </c>
      <c r="K19" s="102">
        <f t="shared" si="12"/>
        <v>5</v>
      </c>
      <c r="L19" s="96">
        <f t="shared" si="13"/>
        <v>5</v>
      </c>
      <c r="M19" s="97">
        <f t="shared" si="3"/>
        <v>1.000334523</v>
      </c>
      <c r="N19" s="97">
        <f t="shared" ca="1" si="4"/>
        <v>1.0017986729999999</v>
      </c>
      <c r="O19" s="96">
        <f t="shared" si="25"/>
        <v>0</v>
      </c>
      <c r="P19" s="93">
        <f t="shared" ca="1" si="14"/>
        <v>8993.3649999900008</v>
      </c>
      <c r="Q19" s="103">
        <f t="shared" si="5"/>
        <v>0</v>
      </c>
      <c r="R19" s="93">
        <f t="shared" si="15"/>
        <v>0</v>
      </c>
      <c r="S19" s="104" t="str">
        <f t="shared" si="16"/>
        <v>A+J=</v>
      </c>
      <c r="T19" s="95">
        <f t="shared" si="17"/>
        <v>44706</v>
      </c>
      <c r="U19" s="3"/>
      <c r="V19" s="4"/>
      <c r="W19" s="126"/>
      <c r="X19" s="127"/>
      <c r="Y19" s="146"/>
      <c r="Z19" s="129"/>
      <c r="AA19" s="146"/>
      <c r="AB19" s="146"/>
      <c r="AC19" s="130"/>
      <c r="AD19" s="147"/>
      <c r="AE19" s="126"/>
      <c r="AF19" s="131"/>
      <c r="AG19" s="13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44533</v>
      </c>
      <c r="B20" s="90">
        <f t="shared" ca="1" si="24"/>
        <v>5010793.9249999998</v>
      </c>
      <c r="C20" s="93">
        <f t="shared" si="8"/>
        <v>5000000</v>
      </c>
      <c r="D20" s="92">
        <f ca="1">IF(A20&lt;$B$1,VLOOKUP(A20,[1]DI!$A$4:$B$15000,2,FALSE),0)</f>
        <v>7.6499999999999999E-2</v>
      </c>
      <c r="E20" s="93">
        <f t="shared" ca="1" si="1"/>
        <v>1.0002925600000001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1.7000000000000001E-2</v>
      </c>
      <c r="J20" s="95">
        <f t="shared" si="11"/>
        <v>44525</v>
      </c>
      <c r="K20" s="102">
        <f t="shared" si="12"/>
        <v>6</v>
      </c>
      <c r="L20" s="96">
        <f t="shared" si="13"/>
        <v>6</v>
      </c>
      <c r="M20" s="97">
        <f t="shared" si="3"/>
        <v>1.0004014400000001</v>
      </c>
      <c r="N20" s="97">
        <f t="shared" ca="1" si="4"/>
        <v>1.002158785</v>
      </c>
      <c r="O20" s="96">
        <f t="shared" si="25"/>
        <v>0</v>
      </c>
      <c r="P20" s="93">
        <f t="shared" ca="1" si="14"/>
        <v>10793.924999999999</v>
      </c>
      <c r="Q20" s="103">
        <f t="shared" si="5"/>
        <v>0</v>
      </c>
      <c r="R20" s="93">
        <f t="shared" si="15"/>
        <v>0</v>
      </c>
      <c r="S20" s="104" t="str">
        <f t="shared" si="16"/>
        <v>A+J=</v>
      </c>
      <c r="T20" s="95">
        <f t="shared" si="17"/>
        <v>44706</v>
      </c>
      <c r="U20" s="3"/>
      <c r="V20" s="4"/>
      <c r="W20" s="126"/>
      <c r="X20" s="127"/>
      <c r="Y20" s="146"/>
      <c r="Z20" s="129"/>
      <c r="AA20" s="146"/>
      <c r="AB20" s="146"/>
      <c r="AC20" s="130"/>
      <c r="AD20" s="147"/>
      <c r="AE20" s="126"/>
      <c r="AF20" s="131"/>
      <c r="AG20" s="13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44534</v>
      </c>
      <c r="B21" s="90">
        <f t="shared" ca="1" si="24"/>
        <v>5012595.2149999896</v>
      </c>
      <c r="C21" s="93">
        <f t="shared" si="8"/>
        <v>5000000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1.0020497182951</v>
      </c>
      <c r="G21" s="93">
        <f t="shared" si="9"/>
        <v>1</v>
      </c>
      <c r="H21" s="93">
        <f t="shared" ca="1" si="2"/>
        <v>1.00204972</v>
      </c>
      <c r="I21" s="92">
        <f t="shared" si="10"/>
        <v>1.7000000000000001E-2</v>
      </c>
      <c r="J21" s="95">
        <f t="shared" si="11"/>
        <v>44525</v>
      </c>
      <c r="K21" s="102">
        <f t="shared" si="12"/>
        <v>6</v>
      </c>
      <c r="L21" s="96">
        <f t="shared" si="13"/>
        <v>7</v>
      </c>
      <c r="M21" s="97">
        <f t="shared" si="3"/>
        <v>1.000468363</v>
      </c>
      <c r="N21" s="97">
        <f t="shared" ca="1" si="4"/>
        <v>1.0025190429999999</v>
      </c>
      <c r="O21" s="96">
        <f t="shared" si="25"/>
        <v>0</v>
      </c>
      <c r="P21" s="93">
        <f t="shared" ca="1" si="14"/>
        <v>12595.214999989999</v>
      </c>
      <c r="Q21" s="103">
        <f t="shared" si="5"/>
        <v>0</v>
      </c>
      <c r="R21" s="93">
        <f t="shared" si="15"/>
        <v>0</v>
      </c>
      <c r="S21" s="104" t="str">
        <f t="shared" si="16"/>
        <v>A+J=</v>
      </c>
      <c r="T21" s="95">
        <f t="shared" si="17"/>
        <v>44706</v>
      </c>
      <c r="U21" s="3"/>
      <c r="V21" s="4"/>
      <c r="W21" s="126"/>
      <c r="X21" s="127"/>
      <c r="Y21" s="146"/>
      <c r="Z21" s="129"/>
      <c r="AA21" s="146"/>
      <c r="AB21" s="146"/>
      <c r="AC21" s="130"/>
      <c r="AD21" s="147"/>
      <c r="AE21" s="126"/>
      <c r="AF21" s="131"/>
      <c r="AG21" s="13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44535</v>
      </c>
      <c r="B22" s="90">
        <f t="shared" ca="1" si="24"/>
        <v>5012595.2149999896</v>
      </c>
      <c r="C22" s="93">
        <f t="shared" si="8"/>
        <v>5000000</v>
      </c>
      <c r="D22" s="92">
        <f ca="1">IF(A22&lt;$B$1,VLOOKUP(A22,[1]DI!$A$4:$B$15000,2,FALSE),0)</f>
        <v>0</v>
      </c>
      <c r="E22" s="93">
        <f t="shared" ca="1" si="1"/>
        <v>1</v>
      </c>
      <c r="F22" s="93">
        <f ca="1">(TRUNC(PRODUCT($E$12:$E21),16))</f>
        <v>1.0020497182951</v>
      </c>
      <c r="G22" s="93">
        <f t="shared" si="9"/>
        <v>1</v>
      </c>
      <c r="H22" s="93">
        <f t="shared" ca="1" si="2"/>
        <v>1.00204972</v>
      </c>
      <c r="I22" s="92">
        <f t="shared" si="10"/>
        <v>1.7000000000000001E-2</v>
      </c>
      <c r="J22" s="95">
        <f t="shared" si="11"/>
        <v>44525</v>
      </c>
      <c r="K22" s="102">
        <f t="shared" si="12"/>
        <v>6</v>
      </c>
      <c r="L22" s="96">
        <f t="shared" si="13"/>
        <v>7</v>
      </c>
      <c r="M22" s="97">
        <f t="shared" si="3"/>
        <v>1.000468363</v>
      </c>
      <c r="N22" s="97">
        <f t="shared" ca="1" si="4"/>
        <v>1.0025190429999999</v>
      </c>
      <c r="O22" s="96">
        <f t="shared" si="25"/>
        <v>0</v>
      </c>
      <c r="P22" s="93">
        <f t="shared" ca="1" si="14"/>
        <v>12595.214999989999</v>
      </c>
      <c r="Q22" s="103">
        <f t="shared" si="5"/>
        <v>0</v>
      </c>
      <c r="R22" s="93">
        <f t="shared" si="15"/>
        <v>0</v>
      </c>
      <c r="S22" s="104" t="str">
        <f t="shared" si="16"/>
        <v>A+J=</v>
      </c>
      <c r="T22" s="95">
        <f t="shared" si="17"/>
        <v>44706</v>
      </c>
      <c r="U22" s="3"/>
      <c r="V22" s="4"/>
      <c r="W22" s="126"/>
      <c r="X22" s="127"/>
      <c r="Y22" s="146"/>
      <c r="Z22" s="129"/>
      <c r="AA22" s="146"/>
      <c r="AB22" s="146"/>
      <c r="AC22" s="130"/>
      <c r="AD22" s="147"/>
      <c r="AE22" s="126"/>
      <c r="AF22" s="131"/>
      <c r="AG22" s="13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44536</v>
      </c>
      <c r="B23" s="90">
        <f t="shared" ca="1" si="24"/>
        <v>5012595.2149999896</v>
      </c>
      <c r="C23" s="93">
        <f t="shared" si="8"/>
        <v>5000000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1.7000000000000001E-2</v>
      </c>
      <c r="J23" s="95">
        <f t="shared" si="11"/>
        <v>44525</v>
      </c>
      <c r="K23" s="102">
        <f t="shared" si="12"/>
        <v>7</v>
      </c>
      <c r="L23" s="96">
        <f t="shared" si="13"/>
        <v>7</v>
      </c>
      <c r="M23" s="97">
        <f t="shared" si="3"/>
        <v>1.000468363</v>
      </c>
      <c r="N23" s="97">
        <f t="shared" ca="1" si="4"/>
        <v>1.0025190429999999</v>
      </c>
      <c r="O23" s="96">
        <f t="shared" si="25"/>
        <v>0</v>
      </c>
      <c r="P23" s="93">
        <f t="shared" ca="1" si="14"/>
        <v>12595.214999989999</v>
      </c>
      <c r="Q23" s="103">
        <f t="shared" si="5"/>
        <v>0</v>
      </c>
      <c r="R23" s="93">
        <f t="shared" si="15"/>
        <v>0</v>
      </c>
      <c r="S23" s="104" t="str">
        <f t="shared" si="16"/>
        <v>A+J=</v>
      </c>
      <c r="T23" s="95">
        <f t="shared" si="17"/>
        <v>44706</v>
      </c>
      <c r="U23" s="3"/>
      <c r="V23" s="4"/>
      <c r="W23" s="126"/>
      <c r="X23" s="127"/>
      <c r="Y23" s="128"/>
      <c r="Z23" s="129"/>
      <c r="AA23" s="128"/>
      <c r="AB23" s="133"/>
      <c r="AC23" s="130"/>
      <c r="AD23" s="128"/>
      <c r="AE23" s="126"/>
      <c r="AF23" s="131"/>
      <c r="AG23" s="13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44537</v>
      </c>
      <c r="B24" s="90">
        <f t="shared" ca="1" si="24"/>
        <v>5014397.12</v>
      </c>
      <c r="C24" s="93">
        <f t="shared" si="8"/>
        <v>5000000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1.7000000000000001E-2</v>
      </c>
      <c r="J24" s="95">
        <f t="shared" si="11"/>
        <v>44525</v>
      </c>
      <c r="K24" s="102">
        <f t="shared" si="12"/>
        <v>8</v>
      </c>
      <c r="L24" s="96">
        <f t="shared" si="13"/>
        <v>8</v>
      </c>
      <c r="M24" s="97">
        <f t="shared" si="3"/>
        <v>1.00053529</v>
      </c>
      <c r="N24" s="97">
        <f t="shared" ca="1" si="4"/>
        <v>1.0028794240000001</v>
      </c>
      <c r="O24" s="96">
        <f t="shared" si="25"/>
        <v>0</v>
      </c>
      <c r="P24" s="93">
        <f t="shared" ca="1" si="14"/>
        <v>14397.12</v>
      </c>
      <c r="Q24" s="103">
        <f t="shared" si="5"/>
        <v>0</v>
      </c>
      <c r="R24" s="93">
        <f t="shared" si="15"/>
        <v>0</v>
      </c>
      <c r="S24" s="104" t="str">
        <f t="shared" si="16"/>
        <v>A+J=</v>
      </c>
      <c r="T24" s="95">
        <f t="shared" si="17"/>
        <v>44706</v>
      </c>
      <c r="U24" s="3"/>
      <c r="V24" s="4"/>
      <c r="W24" s="126"/>
      <c r="X24" s="127"/>
      <c r="Y24" s="128"/>
      <c r="Z24" s="129"/>
      <c r="AA24" s="128"/>
      <c r="AB24" s="133"/>
      <c r="AC24" s="130"/>
      <c r="AD24" s="128"/>
      <c r="AE24" s="126"/>
      <c r="AF24" s="131"/>
      <c r="AG24" s="13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44538</v>
      </c>
      <c r="B25" s="90">
        <f t="shared" ca="1" si="24"/>
        <v>5016199.6449999996</v>
      </c>
      <c r="C25" s="93">
        <f t="shared" si="8"/>
        <v>5000000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1.7000000000000001E-2</v>
      </c>
      <c r="J25" s="95">
        <f t="shared" si="11"/>
        <v>44525</v>
      </c>
      <c r="K25" s="102">
        <f t="shared" si="12"/>
        <v>9</v>
      </c>
      <c r="L25" s="96">
        <f t="shared" si="13"/>
        <v>9</v>
      </c>
      <c r="M25" s="97">
        <f t="shared" si="3"/>
        <v>1.0006022210000001</v>
      </c>
      <c r="N25" s="97">
        <f t="shared" ca="1" si="4"/>
        <v>1.003239929</v>
      </c>
      <c r="O25" s="96">
        <f t="shared" si="25"/>
        <v>0</v>
      </c>
      <c r="P25" s="93">
        <f t="shared" ca="1" si="14"/>
        <v>16199.645</v>
      </c>
      <c r="Q25" s="103">
        <f t="shared" si="5"/>
        <v>0</v>
      </c>
      <c r="R25" s="93">
        <f t="shared" si="15"/>
        <v>0</v>
      </c>
      <c r="S25" s="104" t="str">
        <f t="shared" si="16"/>
        <v>A+J=</v>
      </c>
      <c r="T25" s="95">
        <f t="shared" si="17"/>
        <v>44706</v>
      </c>
      <c r="U25" s="3"/>
      <c r="V25" s="4"/>
      <c r="W25" s="126"/>
      <c r="X25" s="127"/>
      <c r="Y25" s="128"/>
      <c r="Z25" s="129"/>
      <c r="AA25" s="128"/>
      <c r="AB25" s="133"/>
      <c r="AC25" s="130"/>
      <c r="AD25" s="128"/>
      <c r="AE25" s="126"/>
      <c r="AF25" s="131"/>
      <c r="AG25" s="13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44539</v>
      </c>
      <c r="B26" s="90">
        <f t="shared" ca="1" si="24"/>
        <v>5018002.835</v>
      </c>
      <c r="C26" s="93">
        <f t="shared" si="8"/>
        <v>5000000</v>
      </c>
      <c r="D26" s="92">
        <f ca="1">IF(A26&lt;$B$1,VLOOKUP(A26,[1]DI!$A$4:$B$15000,2,FALSE),0)</f>
        <v>9.1499999999999998E-2</v>
      </c>
      <c r="E26" s="93">
        <f t="shared" ca="1" si="1"/>
        <v>1.00034749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1.7000000000000001E-2</v>
      </c>
      <c r="J26" s="95">
        <f t="shared" si="11"/>
        <v>44525</v>
      </c>
      <c r="K26" s="102">
        <f t="shared" si="12"/>
        <v>10</v>
      </c>
      <c r="L26" s="96">
        <f t="shared" si="13"/>
        <v>10</v>
      </c>
      <c r="M26" s="97">
        <f t="shared" si="3"/>
        <v>1.0006691569999999</v>
      </c>
      <c r="N26" s="97">
        <f t="shared" ca="1" si="4"/>
        <v>1.0036005670000001</v>
      </c>
      <c r="O26" s="96">
        <f t="shared" si="25"/>
        <v>0</v>
      </c>
      <c r="P26" s="93">
        <f t="shared" ca="1" si="14"/>
        <v>18002.834999999999</v>
      </c>
      <c r="Q26" s="103">
        <f t="shared" si="5"/>
        <v>0</v>
      </c>
      <c r="R26" s="93">
        <f t="shared" si="15"/>
        <v>0</v>
      </c>
      <c r="S26" s="104" t="str">
        <f t="shared" si="16"/>
        <v>A+J=</v>
      </c>
      <c r="T26" s="95">
        <f t="shared" si="17"/>
        <v>44706</v>
      </c>
      <c r="U26" s="3"/>
      <c r="V26" s="4"/>
      <c r="W26" s="126"/>
      <c r="X26" s="127"/>
      <c r="Y26" s="128"/>
      <c r="Z26" s="129"/>
      <c r="AA26" s="128"/>
      <c r="AB26" s="133"/>
      <c r="AC26" s="130"/>
      <c r="AD26" s="128"/>
      <c r="AE26" s="126"/>
      <c r="AF26" s="131"/>
      <c r="AG26" s="13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44540</v>
      </c>
      <c r="B27" s="90">
        <f t="shared" ca="1" si="24"/>
        <v>5020082.3499999996</v>
      </c>
      <c r="C27" s="93">
        <f t="shared" si="8"/>
        <v>5000000</v>
      </c>
      <c r="D27" s="92">
        <f ca="1">IF(A27&lt;$B$1,VLOOKUP(A27,[1]DI!$A$4:$B$15000,2,FALSE),0)</f>
        <v>9.1499999999999998E-2</v>
      </c>
      <c r="E27" s="93">
        <f t="shared" ca="1" si="1"/>
        <v>1.00034749</v>
      </c>
      <c r="F27" s="93">
        <f ca="1">(TRUNC(PRODUCT($E$12:$E26),16))</f>
        <v>1.00327796257351</v>
      </c>
      <c r="G27" s="93">
        <f t="shared" si="9"/>
        <v>1</v>
      </c>
      <c r="H27" s="93">
        <f t="shared" ca="1" si="2"/>
        <v>1.0032779599999999</v>
      </c>
      <c r="I27" s="92">
        <f t="shared" si="10"/>
        <v>1.7000000000000001E-2</v>
      </c>
      <c r="J27" s="95">
        <f t="shared" si="11"/>
        <v>44525</v>
      </c>
      <c r="K27" s="102">
        <f t="shared" si="12"/>
        <v>11</v>
      </c>
      <c r="L27" s="96">
        <f t="shared" si="13"/>
        <v>11</v>
      </c>
      <c r="M27" s="97">
        <f t="shared" si="3"/>
        <v>1.0007360970000001</v>
      </c>
      <c r="N27" s="97">
        <f t="shared" ca="1" si="4"/>
        <v>1.00401647</v>
      </c>
      <c r="O27" s="96">
        <f t="shared" si="25"/>
        <v>0</v>
      </c>
      <c r="P27" s="93">
        <f t="shared" ca="1" si="14"/>
        <v>20082.349999999999</v>
      </c>
      <c r="Q27" s="103">
        <f t="shared" si="5"/>
        <v>0</v>
      </c>
      <c r="R27" s="93">
        <f t="shared" si="15"/>
        <v>0</v>
      </c>
      <c r="S27" s="104" t="str">
        <f t="shared" si="16"/>
        <v>A+J=</v>
      </c>
      <c r="T27" s="95">
        <f t="shared" si="17"/>
        <v>44706</v>
      </c>
      <c r="U27" s="3"/>
      <c r="V27" s="4"/>
      <c r="W27" s="126"/>
      <c r="X27" s="127"/>
      <c r="Y27" s="128"/>
      <c r="Z27" s="129"/>
      <c r="AA27" s="128"/>
      <c r="AB27" s="133"/>
      <c r="AC27" s="130"/>
      <c r="AD27" s="128"/>
      <c r="AE27" s="126"/>
      <c r="AF27" s="131"/>
      <c r="AG27" s="13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44541</v>
      </c>
      <c r="B28" s="90">
        <f t="shared" ca="1" si="24"/>
        <v>5022162.7199999904</v>
      </c>
      <c r="C28" s="93">
        <f t="shared" si="8"/>
        <v>5000000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1.0036265916327201</v>
      </c>
      <c r="G28" s="93">
        <f t="shared" si="9"/>
        <v>1</v>
      </c>
      <c r="H28" s="93">
        <f t="shared" ca="1" si="2"/>
        <v>1.0036265900000001</v>
      </c>
      <c r="I28" s="92">
        <f t="shared" si="10"/>
        <v>1.7000000000000001E-2</v>
      </c>
      <c r="J28" s="95">
        <f t="shared" si="11"/>
        <v>44525</v>
      </c>
      <c r="K28" s="102">
        <f t="shared" si="12"/>
        <v>11</v>
      </c>
      <c r="L28" s="96">
        <f t="shared" si="13"/>
        <v>12</v>
      </c>
      <c r="M28" s="97">
        <f t="shared" si="3"/>
        <v>1.000803042</v>
      </c>
      <c r="N28" s="97">
        <f t="shared" ca="1" si="4"/>
        <v>1.0044325439999999</v>
      </c>
      <c r="O28" s="96">
        <f t="shared" si="25"/>
        <v>0</v>
      </c>
      <c r="P28" s="93">
        <f t="shared" ca="1" si="14"/>
        <v>22162.71999999</v>
      </c>
      <c r="Q28" s="103">
        <f t="shared" si="5"/>
        <v>0</v>
      </c>
      <c r="R28" s="93">
        <f t="shared" si="15"/>
        <v>0</v>
      </c>
      <c r="S28" s="104" t="str">
        <f t="shared" si="16"/>
        <v>A+J=</v>
      </c>
      <c r="T28" s="95">
        <f t="shared" si="17"/>
        <v>44706</v>
      </c>
      <c r="U28" s="3"/>
      <c r="V28" s="4"/>
      <c r="W28" s="126"/>
      <c r="X28" s="127"/>
      <c r="Y28" s="128"/>
      <c r="Z28" s="129"/>
      <c r="AA28" s="128"/>
      <c r="AB28" s="133"/>
      <c r="AC28" s="130"/>
      <c r="AD28" s="128"/>
      <c r="AE28" s="126"/>
      <c r="AF28" s="131"/>
      <c r="AG28" s="13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44542</v>
      </c>
      <c r="B29" s="90">
        <f t="shared" ca="1" si="24"/>
        <v>5022162.7199999904</v>
      </c>
      <c r="C29" s="93">
        <f t="shared" si="8"/>
        <v>5000000</v>
      </c>
      <c r="D29" s="92">
        <f ca="1">IF(A29&lt;$B$1,VLOOKUP(A29,[1]DI!$A$4:$B$15000,2,FALSE),0)</f>
        <v>0</v>
      </c>
      <c r="E29" s="93">
        <f t="shared" ca="1" si="1"/>
        <v>1</v>
      </c>
      <c r="F29" s="93">
        <f ca="1">(TRUNC(PRODUCT($E$12:$E28),16))</f>
        <v>1.0036265916327201</v>
      </c>
      <c r="G29" s="93">
        <f t="shared" si="9"/>
        <v>1</v>
      </c>
      <c r="H29" s="93">
        <f t="shared" ca="1" si="2"/>
        <v>1.0036265900000001</v>
      </c>
      <c r="I29" s="92">
        <f t="shared" si="10"/>
        <v>1.7000000000000001E-2</v>
      </c>
      <c r="J29" s="95">
        <f t="shared" si="11"/>
        <v>44525</v>
      </c>
      <c r="K29" s="102">
        <f t="shared" si="12"/>
        <v>11</v>
      </c>
      <c r="L29" s="96">
        <f t="shared" si="13"/>
        <v>12</v>
      </c>
      <c r="M29" s="97">
        <f t="shared" si="3"/>
        <v>1.000803042</v>
      </c>
      <c r="N29" s="97">
        <f t="shared" ca="1" si="4"/>
        <v>1.0044325439999999</v>
      </c>
      <c r="O29" s="96">
        <f t="shared" si="25"/>
        <v>0</v>
      </c>
      <c r="P29" s="93">
        <f t="shared" ca="1" si="14"/>
        <v>22162.71999999</v>
      </c>
      <c r="Q29" s="103">
        <f t="shared" si="5"/>
        <v>0</v>
      </c>
      <c r="R29" s="93">
        <f t="shared" si="15"/>
        <v>0</v>
      </c>
      <c r="S29" s="104" t="str">
        <f t="shared" si="16"/>
        <v>A+J=</v>
      </c>
      <c r="T29" s="95">
        <f t="shared" si="17"/>
        <v>44706</v>
      </c>
      <c r="U29" s="3"/>
      <c r="V29" s="4"/>
      <c r="W29" s="126"/>
      <c r="X29" s="127"/>
      <c r="Y29" s="128"/>
      <c r="Z29" s="129"/>
      <c r="AA29" s="128"/>
      <c r="AB29" s="133"/>
      <c r="AC29" s="130"/>
      <c r="AD29" s="128"/>
      <c r="AE29" s="126"/>
      <c r="AF29" s="131"/>
      <c r="AG29" s="13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44543</v>
      </c>
      <c r="B30" s="90">
        <f t="shared" ca="1" si="24"/>
        <v>5022162.7199999904</v>
      </c>
      <c r="C30" s="93">
        <f t="shared" si="8"/>
        <v>5000000</v>
      </c>
      <c r="D30" s="92">
        <f ca="1">IF(A30&lt;$B$1,VLOOKUP(A30,[1]DI!$A$4:$B$15000,2,FALSE),0)</f>
        <v>9.1499999999999998E-2</v>
      </c>
      <c r="E30" s="93">
        <f t="shared" ca="1" si="1"/>
        <v>1.00034749</v>
      </c>
      <c r="F30" s="93">
        <f ca="1">(TRUNC(PRODUCT($E$12:$E29),16))</f>
        <v>1.0036265916327201</v>
      </c>
      <c r="G30" s="93">
        <f t="shared" si="9"/>
        <v>1</v>
      </c>
      <c r="H30" s="93">
        <f t="shared" ca="1" si="2"/>
        <v>1.0036265900000001</v>
      </c>
      <c r="I30" s="92">
        <f t="shared" si="10"/>
        <v>1.7000000000000001E-2</v>
      </c>
      <c r="J30" s="95">
        <f t="shared" si="11"/>
        <v>44525</v>
      </c>
      <c r="K30" s="102">
        <f t="shared" si="12"/>
        <v>12</v>
      </c>
      <c r="L30" s="96">
        <f t="shared" si="13"/>
        <v>12</v>
      </c>
      <c r="M30" s="97">
        <f t="shared" si="3"/>
        <v>1.000803042</v>
      </c>
      <c r="N30" s="97">
        <f t="shared" ca="1" si="4"/>
        <v>1.0044325439999999</v>
      </c>
      <c r="O30" s="96">
        <f t="shared" si="25"/>
        <v>0</v>
      </c>
      <c r="P30" s="93">
        <f t="shared" ca="1" si="14"/>
        <v>22162.71999999</v>
      </c>
      <c r="Q30" s="103">
        <f t="shared" si="5"/>
        <v>0</v>
      </c>
      <c r="R30" s="93">
        <f t="shared" si="15"/>
        <v>0</v>
      </c>
      <c r="S30" s="104" t="str">
        <f t="shared" si="16"/>
        <v>A+J=</v>
      </c>
      <c r="T30" s="95">
        <f t="shared" si="17"/>
        <v>44706</v>
      </c>
      <c r="U30" s="3"/>
      <c r="V30" s="4"/>
      <c r="W30" s="126"/>
      <c r="X30" s="127"/>
      <c r="Y30" s="128"/>
      <c r="Z30" s="129"/>
      <c r="AA30" s="128"/>
      <c r="AB30" s="133"/>
      <c r="AC30" s="130"/>
      <c r="AD30" s="128"/>
      <c r="AE30" s="126"/>
      <c r="AF30" s="131"/>
      <c r="AG30" s="13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44544</v>
      </c>
      <c r="B31" s="90">
        <f t="shared" ca="1" si="24"/>
        <v>5024243.95</v>
      </c>
      <c r="C31" s="93">
        <f t="shared" si="8"/>
        <v>5000000</v>
      </c>
      <c r="D31" s="92">
        <f ca="1">IF(A31&lt;$B$1,VLOOKUP(A31,[1]DI!$A$4:$B$15000,2,FALSE),0)</f>
        <v>9.1499999999999998E-2</v>
      </c>
      <c r="E31" s="93">
        <f t="shared" ca="1" si="1"/>
        <v>1.00034749</v>
      </c>
      <c r="F31" s="93">
        <f ca="1">(TRUNC(PRODUCT($E$12:$E30),16))</f>
        <v>1.0039753418370501</v>
      </c>
      <c r="G31" s="93">
        <f t="shared" si="9"/>
        <v>1</v>
      </c>
      <c r="H31" s="93">
        <f t="shared" ca="1" si="2"/>
        <v>1.00397534</v>
      </c>
      <c r="I31" s="92">
        <f t="shared" si="10"/>
        <v>1.7000000000000001E-2</v>
      </c>
      <c r="J31" s="95">
        <f t="shared" si="11"/>
        <v>44525</v>
      </c>
      <c r="K31" s="102">
        <f t="shared" si="12"/>
        <v>13</v>
      </c>
      <c r="L31" s="96">
        <f t="shared" si="13"/>
        <v>13</v>
      </c>
      <c r="M31" s="97">
        <f t="shared" si="3"/>
        <v>1.0008699910000001</v>
      </c>
      <c r="N31" s="97">
        <f t="shared" ca="1" si="4"/>
        <v>1.00484879</v>
      </c>
      <c r="O31" s="96">
        <f t="shared" si="25"/>
        <v>0</v>
      </c>
      <c r="P31" s="93">
        <f t="shared" ca="1" si="14"/>
        <v>24243.95</v>
      </c>
      <c r="Q31" s="103">
        <f t="shared" si="5"/>
        <v>0</v>
      </c>
      <c r="R31" s="93">
        <f t="shared" si="15"/>
        <v>0</v>
      </c>
      <c r="S31" s="104" t="str">
        <f t="shared" si="16"/>
        <v>A+J=</v>
      </c>
      <c r="T31" s="95">
        <f t="shared" si="17"/>
        <v>44706</v>
      </c>
      <c r="U31" s="3"/>
      <c r="V31" s="4"/>
      <c r="W31" s="126"/>
      <c r="X31" s="127"/>
      <c r="Y31" s="128"/>
      <c r="Z31" s="129"/>
      <c r="AA31" s="128"/>
      <c r="AB31" s="133"/>
      <c r="AC31" s="130"/>
      <c r="AD31" s="128"/>
      <c r="AE31" s="126"/>
      <c r="AF31" s="131"/>
      <c r="AG31" s="13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44545</v>
      </c>
      <c r="B32" s="90">
        <f t="shared" ca="1" si="24"/>
        <v>5026326.0350000001</v>
      </c>
      <c r="C32" s="93">
        <f t="shared" si="8"/>
        <v>5000000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1.0043242132285899</v>
      </c>
      <c r="G32" s="93">
        <f t="shared" si="9"/>
        <v>1</v>
      </c>
      <c r="H32" s="93">
        <f t="shared" ca="1" si="2"/>
        <v>1.0043242100000001</v>
      </c>
      <c r="I32" s="92">
        <f t="shared" si="10"/>
        <v>1.7000000000000001E-2</v>
      </c>
      <c r="J32" s="95">
        <f t="shared" si="11"/>
        <v>44525</v>
      </c>
      <c r="K32" s="102">
        <f t="shared" si="12"/>
        <v>14</v>
      </c>
      <c r="L32" s="96">
        <f t="shared" si="13"/>
        <v>14</v>
      </c>
      <c r="M32" s="97">
        <f t="shared" si="3"/>
        <v>1.0009369450000001</v>
      </c>
      <c r="N32" s="97">
        <f t="shared" ca="1" si="4"/>
        <v>1.0052652070000001</v>
      </c>
      <c r="O32" s="96">
        <f t="shared" si="25"/>
        <v>0</v>
      </c>
      <c r="P32" s="93">
        <f t="shared" ca="1" si="14"/>
        <v>26326.035</v>
      </c>
      <c r="Q32" s="103">
        <f t="shared" si="5"/>
        <v>0</v>
      </c>
      <c r="R32" s="93">
        <f t="shared" si="15"/>
        <v>0</v>
      </c>
      <c r="S32" s="104" t="str">
        <f t="shared" si="16"/>
        <v>A+J=</v>
      </c>
      <c r="T32" s="95">
        <f t="shared" si="17"/>
        <v>44706</v>
      </c>
      <c r="U32" s="3"/>
      <c r="V32" s="4"/>
      <c r="W32" s="126"/>
      <c r="X32" s="127"/>
      <c r="Y32" s="128"/>
      <c r="Z32" s="129"/>
      <c r="AA32" s="128"/>
      <c r="AB32" s="133"/>
      <c r="AC32" s="130"/>
      <c r="AD32" s="128"/>
      <c r="AE32" s="126"/>
      <c r="AF32" s="131"/>
      <c r="AG32" s="13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44546</v>
      </c>
      <c r="B33" s="90">
        <f t="shared" ca="1" si="24"/>
        <v>5028409.0199999902</v>
      </c>
      <c r="C33" s="93">
        <f t="shared" si="8"/>
        <v>5000000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1.0046732058494401</v>
      </c>
      <c r="G33" s="93">
        <f t="shared" si="9"/>
        <v>1</v>
      </c>
      <c r="H33" s="93">
        <f t="shared" ca="1" si="2"/>
        <v>1.00467321</v>
      </c>
      <c r="I33" s="92">
        <f t="shared" si="10"/>
        <v>1.7000000000000001E-2</v>
      </c>
      <c r="J33" s="95">
        <f t="shared" si="11"/>
        <v>44525</v>
      </c>
      <c r="K33" s="102">
        <f t="shared" si="12"/>
        <v>15</v>
      </c>
      <c r="L33" s="96">
        <f t="shared" si="13"/>
        <v>15</v>
      </c>
      <c r="M33" s="97">
        <f t="shared" si="3"/>
        <v>1.001003903</v>
      </c>
      <c r="N33" s="97">
        <f t="shared" ca="1" si="4"/>
        <v>1.005681804</v>
      </c>
      <c r="O33" s="96">
        <f t="shared" si="25"/>
        <v>0</v>
      </c>
      <c r="P33" s="93">
        <f t="shared" ca="1" si="14"/>
        <v>28409.01999999</v>
      </c>
      <c r="Q33" s="103">
        <f t="shared" si="5"/>
        <v>0</v>
      </c>
      <c r="R33" s="93">
        <f t="shared" si="15"/>
        <v>0</v>
      </c>
      <c r="S33" s="104" t="str">
        <f t="shared" si="16"/>
        <v>A+J=</v>
      </c>
      <c r="T33" s="95">
        <f t="shared" si="17"/>
        <v>44706</v>
      </c>
      <c r="U33" s="3"/>
      <c r="V33" s="4"/>
      <c r="W33" s="126"/>
      <c r="X33" s="127"/>
      <c r="Y33" s="128"/>
      <c r="Z33" s="129"/>
      <c r="AA33" s="128"/>
      <c r="AB33" s="133"/>
      <c r="AC33" s="130"/>
      <c r="AD33" s="128"/>
      <c r="AE33" s="126"/>
      <c r="AF33" s="131"/>
      <c r="AG33" s="13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44547</v>
      </c>
      <c r="B34" s="90">
        <f t="shared" ca="1" si="24"/>
        <v>5030492.8199999901</v>
      </c>
      <c r="C34" s="93">
        <f t="shared" si="8"/>
        <v>5000000</v>
      </c>
      <c r="D34" s="92">
        <f ca="1">IF(A34&lt;$B$1,VLOOKUP(A34,[1]DI!$A$4:$B$15000,2,FALSE),0)</f>
        <v>9.1499999999999998E-2</v>
      </c>
      <c r="E34" s="93">
        <f t="shared" ca="1" si="1"/>
        <v>1.00034749</v>
      </c>
      <c r="F34" s="93">
        <f ca="1">(TRUNC(PRODUCT($E$12:$E33),16))</f>
        <v>1.0050223197417401</v>
      </c>
      <c r="G34" s="93">
        <f t="shared" si="9"/>
        <v>1</v>
      </c>
      <c r="H34" s="93">
        <f t="shared" ca="1" si="2"/>
        <v>1.0050223199999999</v>
      </c>
      <c r="I34" s="92">
        <f t="shared" si="10"/>
        <v>1.7000000000000001E-2</v>
      </c>
      <c r="J34" s="95">
        <f t="shared" si="11"/>
        <v>44525</v>
      </c>
      <c r="K34" s="102">
        <f t="shared" si="12"/>
        <v>16</v>
      </c>
      <c r="L34" s="96">
        <f t="shared" si="13"/>
        <v>16</v>
      </c>
      <c r="M34" s="97">
        <f t="shared" si="3"/>
        <v>1.0010708660000001</v>
      </c>
      <c r="N34" s="97">
        <f t="shared" ca="1" si="4"/>
        <v>1.006098564</v>
      </c>
      <c r="O34" s="96">
        <f t="shared" si="25"/>
        <v>0</v>
      </c>
      <c r="P34" s="93">
        <f t="shared" ca="1" si="14"/>
        <v>30492.819999989999</v>
      </c>
      <c r="Q34" s="103">
        <f t="shared" si="5"/>
        <v>0</v>
      </c>
      <c r="R34" s="93">
        <f t="shared" si="15"/>
        <v>0</v>
      </c>
      <c r="S34" s="104" t="str">
        <f t="shared" si="16"/>
        <v>A+J=</v>
      </c>
      <c r="T34" s="95">
        <f t="shared" si="17"/>
        <v>44706</v>
      </c>
      <c r="U34" s="3"/>
      <c r="V34" s="4"/>
      <c r="W34" s="126"/>
      <c r="X34" s="127"/>
      <c r="Y34" s="128"/>
      <c r="Z34" s="129"/>
      <c r="AA34" s="128"/>
      <c r="AB34" s="133"/>
      <c r="AC34" s="130"/>
      <c r="AD34" s="128"/>
      <c r="AE34" s="126"/>
      <c r="AF34" s="131"/>
      <c r="AG34" s="13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44548</v>
      </c>
      <c r="B35" s="90">
        <f t="shared" ca="1" si="24"/>
        <v>5032577.4749999903</v>
      </c>
      <c r="C35" s="93">
        <f t="shared" si="8"/>
        <v>5000000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1.0053715549476301</v>
      </c>
      <c r="G35" s="93">
        <f t="shared" si="9"/>
        <v>1</v>
      </c>
      <c r="H35" s="93">
        <f t="shared" ca="1" si="2"/>
        <v>1.00537155</v>
      </c>
      <c r="I35" s="92">
        <f t="shared" si="10"/>
        <v>1.7000000000000001E-2</v>
      </c>
      <c r="J35" s="95">
        <f t="shared" si="11"/>
        <v>44525</v>
      </c>
      <c r="K35" s="102">
        <f t="shared" si="12"/>
        <v>16</v>
      </c>
      <c r="L35" s="96">
        <f t="shared" si="13"/>
        <v>17</v>
      </c>
      <c r="M35" s="97">
        <f t="shared" si="3"/>
        <v>1.001137833</v>
      </c>
      <c r="N35" s="97">
        <f t="shared" ca="1" si="4"/>
        <v>1.0065154949999999</v>
      </c>
      <c r="O35" s="96">
        <f t="shared" si="25"/>
        <v>0</v>
      </c>
      <c r="P35" s="93">
        <f t="shared" ca="1" si="14"/>
        <v>32577.474999990001</v>
      </c>
      <c r="Q35" s="103">
        <f t="shared" si="5"/>
        <v>0</v>
      </c>
      <c r="R35" s="93">
        <f t="shared" si="15"/>
        <v>0</v>
      </c>
      <c r="S35" s="104" t="str">
        <f t="shared" si="16"/>
        <v>A+J=</v>
      </c>
      <c r="T35" s="95">
        <f t="shared" si="17"/>
        <v>44706</v>
      </c>
      <c r="U35" s="3"/>
      <c r="V35" s="4"/>
      <c r="W35" s="126"/>
      <c r="X35" s="127"/>
      <c r="Y35" s="128"/>
      <c r="Z35" s="129"/>
      <c r="AA35" s="128"/>
      <c r="AB35" s="133"/>
      <c r="AC35" s="130"/>
      <c r="AD35" s="128"/>
      <c r="AE35" s="126"/>
      <c r="AF35" s="131"/>
      <c r="AG35" s="13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44549</v>
      </c>
      <c r="B36" s="90">
        <f t="shared" ca="1" si="24"/>
        <v>5032577.4749999903</v>
      </c>
      <c r="C36" s="93">
        <f t="shared" si="8"/>
        <v>5000000</v>
      </c>
      <c r="D36" s="92">
        <f ca="1">IF(A36&lt;$B$1,VLOOKUP(A36,[1]DI!$A$4:$B$15000,2,FALSE),0)</f>
        <v>0</v>
      </c>
      <c r="E36" s="93">
        <f t="shared" ca="1" si="1"/>
        <v>1</v>
      </c>
      <c r="F36" s="93">
        <f ca="1">(TRUNC(PRODUCT($E$12:$E35),16))</f>
        <v>1.0053715549476301</v>
      </c>
      <c r="G36" s="93">
        <f t="shared" si="9"/>
        <v>1</v>
      </c>
      <c r="H36" s="93">
        <f t="shared" ca="1" si="2"/>
        <v>1.00537155</v>
      </c>
      <c r="I36" s="92">
        <f t="shared" si="10"/>
        <v>1.7000000000000001E-2</v>
      </c>
      <c r="J36" s="95">
        <f t="shared" si="11"/>
        <v>44525</v>
      </c>
      <c r="K36" s="102">
        <f t="shared" si="12"/>
        <v>16</v>
      </c>
      <c r="L36" s="96">
        <f t="shared" si="13"/>
        <v>17</v>
      </c>
      <c r="M36" s="97">
        <f t="shared" si="3"/>
        <v>1.001137833</v>
      </c>
      <c r="N36" s="97">
        <f t="shared" ca="1" si="4"/>
        <v>1.0065154949999999</v>
      </c>
      <c r="O36" s="96">
        <f t="shared" si="25"/>
        <v>0</v>
      </c>
      <c r="P36" s="93">
        <f t="shared" ca="1" si="14"/>
        <v>32577.474999990001</v>
      </c>
      <c r="Q36" s="103">
        <f t="shared" si="5"/>
        <v>0</v>
      </c>
      <c r="R36" s="93">
        <f t="shared" si="15"/>
        <v>0</v>
      </c>
      <c r="S36" s="104" t="str">
        <f t="shared" si="16"/>
        <v>A+J=</v>
      </c>
      <c r="T36" s="95">
        <f t="shared" si="17"/>
        <v>44706</v>
      </c>
      <c r="U36" s="3"/>
      <c r="V36" s="4"/>
      <c r="W36" s="126"/>
      <c r="X36" s="127"/>
      <c r="Y36" s="128"/>
      <c r="Z36" s="129"/>
      <c r="AA36" s="128"/>
      <c r="AB36" s="133"/>
      <c r="AC36" s="130"/>
      <c r="AD36" s="128"/>
      <c r="AE36" s="126"/>
      <c r="AF36" s="131"/>
      <c r="AG36" s="13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44550</v>
      </c>
      <c r="B37" s="90">
        <f t="shared" ca="1" si="24"/>
        <v>5032577.4749999903</v>
      </c>
      <c r="C37" s="93">
        <f t="shared" si="8"/>
        <v>5000000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1.0053715549476301</v>
      </c>
      <c r="G37" s="93">
        <f t="shared" si="9"/>
        <v>1</v>
      </c>
      <c r="H37" s="93">
        <f t="shared" ca="1" si="2"/>
        <v>1.00537155</v>
      </c>
      <c r="I37" s="92">
        <f t="shared" si="10"/>
        <v>1.7000000000000001E-2</v>
      </c>
      <c r="J37" s="95">
        <f t="shared" si="11"/>
        <v>44525</v>
      </c>
      <c r="K37" s="102">
        <f t="shared" si="12"/>
        <v>17</v>
      </c>
      <c r="L37" s="96">
        <f t="shared" si="13"/>
        <v>17</v>
      </c>
      <c r="M37" s="97">
        <f t="shared" si="3"/>
        <v>1.001137833</v>
      </c>
      <c r="N37" s="97">
        <f t="shared" ca="1" si="4"/>
        <v>1.0065154949999999</v>
      </c>
      <c r="O37" s="96">
        <f t="shared" si="25"/>
        <v>0</v>
      </c>
      <c r="P37" s="93">
        <f t="shared" ca="1" si="14"/>
        <v>32577.474999990001</v>
      </c>
      <c r="Q37" s="103">
        <f t="shared" si="5"/>
        <v>0</v>
      </c>
      <c r="R37" s="93">
        <f t="shared" si="15"/>
        <v>0</v>
      </c>
      <c r="S37" s="104" t="str">
        <f t="shared" si="16"/>
        <v>A+J=</v>
      </c>
      <c r="T37" s="95">
        <f t="shared" si="17"/>
        <v>44706</v>
      </c>
      <c r="U37" s="3"/>
      <c r="V37" s="4"/>
      <c r="W37" s="126"/>
      <c r="X37" s="127"/>
      <c r="Y37" s="128"/>
      <c r="Z37" s="129"/>
      <c r="AA37" s="128"/>
      <c r="AB37" s="133"/>
      <c r="AC37" s="130"/>
      <c r="AD37" s="128"/>
      <c r="AE37" s="126"/>
      <c r="AF37" s="131"/>
      <c r="AG37" s="13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44551</v>
      </c>
      <c r="B38" s="90">
        <f t="shared" ca="1" si="24"/>
        <v>5034663.04</v>
      </c>
      <c r="C38" s="93">
        <f t="shared" si="8"/>
        <v>5000000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1.00572091150926</v>
      </c>
      <c r="G38" s="93">
        <f t="shared" si="9"/>
        <v>1</v>
      </c>
      <c r="H38" s="93">
        <f t="shared" ca="1" si="2"/>
        <v>1.00572091</v>
      </c>
      <c r="I38" s="92">
        <f t="shared" si="10"/>
        <v>1.7000000000000001E-2</v>
      </c>
      <c r="J38" s="95">
        <f t="shared" si="11"/>
        <v>44525</v>
      </c>
      <c r="K38" s="102">
        <f t="shared" si="12"/>
        <v>18</v>
      </c>
      <c r="L38" s="96">
        <f t="shared" si="13"/>
        <v>18</v>
      </c>
      <c r="M38" s="97">
        <f t="shared" si="3"/>
        <v>1.001204805</v>
      </c>
      <c r="N38" s="97">
        <f t="shared" ca="1" si="4"/>
        <v>1.0069326080000001</v>
      </c>
      <c r="O38" s="96">
        <f t="shared" si="25"/>
        <v>0</v>
      </c>
      <c r="P38" s="93">
        <f t="shared" ca="1" si="14"/>
        <v>34663.040000000001</v>
      </c>
      <c r="Q38" s="103">
        <f t="shared" si="5"/>
        <v>0</v>
      </c>
      <c r="R38" s="93">
        <f t="shared" si="15"/>
        <v>0</v>
      </c>
      <c r="S38" s="104" t="str">
        <f t="shared" si="16"/>
        <v>A+J=</v>
      </c>
      <c r="T38" s="95">
        <f t="shared" si="17"/>
        <v>44706</v>
      </c>
      <c r="U38" s="3"/>
      <c r="V38" s="4"/>
      <c r="W38" s="126"/>
      <c r="X38" s="127"/>
      <c r="Y38" s="128"/>
      <c r="Z38" s="129"/>
      <c r="AA38" s="128"/>
      <c r="AB38" s="133"/>
      <c r="AC38" s="130"/>
      <c r="AD38" s="128"/>
      <c r="AE38" s="126"/>
      <c r="AF38" s="131"/>
      <c r="AG38" s="13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44552</v>
      </c>
      <c r="B39" s="90">
        <f t="shared" ca="1" si="24"/>
        <v>5036749.4550000001</v>
      </c>
      <c r="C39" s="93">
        <f t="shared" si="8"/>
        <v>5000000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1.0060703894687999</v>
      </c>
      <c r="G39" s="93">
        <f t="shared" si="9"/>
        <v>1</v>
      </c>
      <c r="H39" s="93">
        <f t="shared" ca="1" si="2"/>
        <v>1.0060703900000001</v>
      </c>
      <c r="I39" s="92">
        <f t="shared" si="10"/>
        <v>1.7000000000000001E-2</v>
      </c>
      <c r="J39" s="95">
        <f t="shared" si="11"/>
        <v>44525</v>
      </c>
      <c r="K39" s="102">
        <f t="shared" si="12"/>
        <v>19</v>
      </c>
      <c r="L39" s="96">
        <f t="shared" si="13"/>
        <v>19</v>
      </c>
      <c r="M39" s="97">
        <f t="shared" si="3"/>
        <v>1.001271781</v>
      </c>
      <c r="N39" s="97">
        <f t="shared" ca="1" si="4"/>
        <v>1.0073498910000001</v>
      </c>
      <c r="O39" s="96">
        <f t="shared" si="25"/>
        <v>0</v>
      </c>
      <c r="P39" s="93">
        <f t="shared" ca="1" si="14"/>
        <v>36749.455000000002</v>
      </c>
      <c r="Q39" s="103">
        <f t="shared" si="5"/>
        <v>0</v>
      </c>
      <c r="R39" s="93">
        <f t="shared" si="15"/>
        <v>0</v>
      </c>
      <c r="S39" s="104" t="str">
        <f t="shared" si="16"/>
        <v>A+J=</v>
      </c>
      <c r="T39" s="95">
        <f t="shared" si="17"/>
        <v>44706</v>
      </c>
      <c r="U39" s="3"/>
      <c r="V39" s="4"/>
      <c r="W39" s="126"/>
      <c r="X39" s="127"/>
      <c r="Y39" s="128"/>
      <c r="Z39" s="129"/>
      <c r="AA39" s="128"/>
      <c r="AB39" s="133"/>
      <c r="AC39" s="130"/>
      <c r="AD39" s="128"/>
      <c r="AE39" s="126"/>
      <c r="AF39" s="131"/>
      <c r="AG39" s="13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44553</v>
      </c>
      <c r="B40" s="90">
        <f t="shared" ca="1" si="24"/>
        <v>5038836.7349999901</v>
      </c>
      <c r="C40" s="93">
        <f t="shared" si="8"/>
        <v>5000000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1.00641998886843</v>
      </c>
      <c r="G40" s="93">
        <f t="shared" si="9"/>
        <v>1</v>
      </c>
      <c r="H40" s="93">
        <f t="shared" ca="1" si="2"/>
        <v>1.0064199899999999</v>
      </c>
      <c r="I40" s="92">
        <f t="shared" si="10"/>
        <v>1.7000000000000001E-2</v>
      </c>
      <c r="J40" s="95">
        <f t="shared" si="11"/>
        <v>44525</v>
      </c>
      <c r="K40" s="102">
        <f t="shared" si="12"/>
        <v>20</v>
      </c>
      <c r="L40" s="96">
        <f t="shared" si="13"/>
        <v>20</v>
      </c>
      <c r="M40" s="97">
        <f t="shared" si="3"/>
        <v>1.001338762</v>
      </c>
      <c r="N40" s="97">
        <f t="shared" ca="1" si="4"/>
        <v>1.0077673469999999</v>
      </c>
      <c r="O40" s="96">
        <f t="shared" si="25"/>
        <v>0</v>
      </c>
      <c r="P40" s="93">
        <f t="shared" ca="1" si="14"/>
        <v>38836.734999990003</v>
      </c>
      <c r="Q40" s="103">
        <f t="shared" si="5"/>
        <v>0</v>
      </c>
      <c r="R40" s="93">
        <f t="shared" si="15"/>
        <v>0</v>
      </c>
      <c r="S40" s="104" t="str">
        <f t="shared" si="16"/>
        <v>A+J=</v>
      </c>
      <c r="T40" s="95">
        <f t="shared" si="17"/>
        <v>44706</v>
      </c>
      <c r="U40" s="3"/>
      <c r="V40" s="4"/>
      <c r="W40" s="126"/>
      <c r="X40" s="127"/>
      <c r="Y40" s="128"/>
      <c r="Z40" s="129"/>
      <c r="AA40" s="128"/>
      <c r="AB40" s="133"/>
      <c r="AC40" s="130"/>
      <c r="AD40" s="128"/>
      <c r="AE40" s="126"/>
      <c r="AF40" s="131"/>
      <c r="AG40" s="13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44554</v>
      </c>
      <c r="B41" s="90">
        <f t="shared" ca="1" si="24"/>
        <v>5040924.8650000002</v>
      </c>
      <c r="C41" s="93">
        <f t="shared" si="8"/>
        <v>5000000</v>
      </c>
      <c r="D41" s="92">
        <f ca="1">IF(A41&lt;$B$1,VLOOKUP(A41,[1]DI!$A$4:$B$15000,2,FALSE),0)</f>
        <v>9.1499999999999998E-2</v>
      </c>
      <c r="E41" s="93">
        <f t="shared" ca="1" si="1"/>
        <v>1.00034749</v>
      </c>
      <c r="F41" s="93">
        <f ca="1">(TRUNC(PRODUCT($E$12:$E40),16))</f>
        <v>1.0067697097503701</v>
      </c>
      <c r="G41" s="93">
        <f t="shared" si="9"/>
        <v>1</v>
      </c>
      <c r="H41" s="93">
        <f t="shared" ca="1" si="2"/>
        <v>1.0067697099999999</v>
      </c>
      <c r="I41" s="92">
        <f t="shared" si="10"/>
        <v>1.7000000000000001E-2</v>
      </c>
      <c r="J41" s="95">
        <f t="shared" si="11"/>
        <v>44525</v>
      </c>
      <c r="K41" s="102">
        <f t="shared" si="12"/>
        <v>21</v>
      </c>
      <c r="L41" s="96">
        <f t="shared" si="13"/>
        <v>21</v>
      </c>
      <c r="M41" s="97">
        <f t="shared" si="3"/>
        <v>1.001405747</v>
      </c>
      <c r="N41" s="97">
        <f t="shared" ca="1" si="4"/>
        <v>1.0081849730000001</v>
      </c>
      <c r="O41" s="96">
        <f t="shared" si="25"/>
        <v>0</v>
      </c>
      <c r="P41" s="93">
        <f t="shared" ca="1" si="14"/>
        <v>40924.864999999998</v>
      </c>
      <c r="Q41" s="103">
        <f t="shared" si="5"/>
        <v>0</v>
      </c>
      <c r="R41" s="93">
        <f t="shared" si="15"/>
        <v>0</v>
      </c>
      <c r="S41" s="104" t="str">
        <f t="shared" si="16"/>
        <v>A+J=</v>
      </c>
      <c r="T41" s="95">
        <f t="shared" si="17"/>
        <v>44706</v>
      </c>
      <c r="U41" s="3"/>
      <c r="V41" s="4"/>
      <c r="W41" s="126"/>
      <c r="X41" s="127"/>
      <c r="Y41" s="128"/>
      <c r="Z41" s="129"/>
      <c r="AA41" s="128"/>
      <c r="AB41" s="133"/>
      <c r="AC41" s="130"/>
      <c r="AD41" s="128"/>
      <c r="AE41" s="126"/>
      <c r="AF41" s="131"/>
      <c r="AG41" s="13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44555</v>
      </c>
      <c r="B42" s="90">
        <f t="shared" ca="1" si="24"/>
        <v>5043013.8550000004</v>
      </c>
      <c r="C42" s="93">
        <f t="shared" si="8"/>
        <v>5000000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1.0071195521568099</v>
      </c>
      <c r="G42" s="93">
        <f t="shared" si="9"/>
        <v>1</v>
      </c>
      <c r="H42" s="93">
        <f t="shared" ca="1" si="2"/>
        <v>1.0071195500000001</v>
      </c>
      <c r="I42" s="92">
        <f t="shared" si="10"/>
        <v>1.7000000000000001E-2</v>
      </c>
      <c r="J42" s="95">
        <f t="shared" si="11"/>
        <v>44525</v>
      </c>
      <c r="K42" s="102">
        <f t="shared" si="12"/>
        <v>21</v>
      </c>
      <c r="L42" s="96">
        <f t="shared" si="13"/>
        <v>22</v>
      </c>
      <c r="M42" s="97">
        <f t="shared" si="3"/>
        <v>1.001472736</v>
      </c>
      <c r="N42" s="97">
        <f t="shared" ca="1" si="4"/>
        <v>1.0086027710000001</v>
      </c>
      <c r="O42" s="96">
        <f t="shared" si="25"/>
        <v>0</v>
      </c>
      <c r="P42" s="93">
        <f t="shared" ca="1" si="14"/>
        <v>43013.855000000003</v>
      </c>
      <c r="Q42" s="103">
        <f t="shared" si="5"/>
        <v>0</v>
      </c>
      <c r="R42" s="93">
        <f t="shared" si="15"/>
        <v>0</v>
      </c>
      <c r="S42" s="104" t="str">
        <f t="shared" si="16"/>
        <v>A+J=</v>
      </c>
      <c r="T42" s="95">
        <f t="shared" si="17"/>
        <v>44706</v>
      </c>
      <c r="U42" s="3"/>
      <c r="V42" s="4"/>
      <c r="W42" s="126"/>
      <c r="X42" s="127"/>
      <c r="Y42" s="128"/>
      <c r="Z42" s="129"/>
      <c r="AA42" s="128"/>
      <c r="AB42" s="133"/>
      <c r="AC42" s="130"/>
      <c r="AD42" s="128"/>
      <c r="AE42" s="126"/>
      <c r="AF42" s="131"/>
      <c r="AG42" s="13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44556</v>
      </c>
      <c r="B43" s="90">
        <f t="shared" ca="1" si="24"/>
        <v>5043013.8550000004</v>
      </c>
      <c r="C43" s="93">
        <f t="shared" si="8"/>
        <v>5000000</v>
      </c>
      <c r="D43" s="92">
        <f ca="1">IF(A43&lt;$B$1,VLOOKUP(A43,[1]DI!$A$4:$B$15000,2,FALSE),0)</f>
        <v>0</v>
      </c>
      <c r="E43" s="93">
        <f t="shared" ca="1" si="1"/>
        <v>1</v>
      </c>
      <c r="F43" s="93">
        <f ca="1">(TRUNC(PRODUCT($E$12:$E42),16))</f>
        <v>1.0071195521568099</v>
      </c>
      <c r="G43" s="93">
        <f t="shared" si="9"/>
        <v>1</v>
      </c>
      <c r="H43" s="93">
        <f t="shared" ca="1" si="2"/>
        <v>1.0071195500000001</v>
      </c>
      <c r="I43" s="92">
        <f t="shared" si="10"/>
        <v>1.7000000000000001E-2</v>
      </c>
      <c r="J43" s="95">
        <f t="shared" si="11"/>
        <v>44525</v>
      </c>
      <c r="K43" s="102">
        <f t="shared" si="12"/>
        <v>21</v>
      </c>
      <c r="L43" s="96">
        <f t="shared" si="13"/>
        <v>22</v>
      </c>
      <c r="M43" s="97">
        <f t="shared" si="3"/>
        <v>1.001472736</v>
      </c>
      <c r="N43" s="97">
        <f t="shared" ca="1" si="4"/>
        <v>1.0086027710000001</v>
      </c>
      <c r="O43" s="96">
        <f t="shared" si="25"/>
        <v>0</v>
      </c>
      <c r="P43" s="93">
        <f t="shared" ca="1" si="14"/>
        <v>43013.855000000003</v>
      </c>
      <c r="Q43" s="103">
        <f t="shared" si="5"/>
        <v>0</v>
      </c>
      <c r="R43" s="93">
        <f t="shared" si="15"/>
        <v>0</v>
      </c>
      <c r="S43" s="104" t="str">
        <f t="shared" si="16"/>
        <v>A+J=</v>
      </c>
      <c r="T43" s="95">
        <f t="shared" si="17"/>
        <v>44706</v>
      </c>
      <c r="U43" s="3"/>
      <c r="V43" s="4"/>
      <c r="W43" s="126"/>
      <c r="X43" s="127"/>
      <c r="Y43" s="128"/>
      <c r="Z43" s="129"/>
      <c r="AA43" s="128"/>
      <c r="AB43" s="133"/>
      <c r="AC43" s="130"/>
      <c r="AD43" s="128"/>
      <c r="AE43" s="126"/>
      <c r="AF43" s="131"/>
      <c r="AG43" s="13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44557</v>
      </c>
      <c r="B44" s="90">
        <f t="shared" ca="1" si="24"/>
        <v>5043013.8550000004</v>
      </c>
      <c r="C44" s="93">
        <f t="shared" si="8"/>
        <v>5000000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1.0071195521568099</v>
      </c>
      <c r="G44" s="93">
        <f t="shared" si="9"/>
        <v>1</v>
      </c>
      <c r="H44" s="93">
        <f t="shared" ca="1" si="2"/>
        <v>1.0071195500000001</v>
      </c>
      <c r="I44" s="92">
        <f t="shared" si="10"/>
        <v>1.7000000000000001E-2</v>
      </c>
      <c r="J44" s="95">
        <f t="shared" si="11"/>
        <v>44525</v>
      </c>
      <c r="K44" s="102">
        <f t="shared" si="12"/>
        <v>22</v>
      </c>
      <c r="L44" s="96">
        <f t="shared" si="13"/>
        <v>22</v>
      </c>
      <c r="M44" s="97">
        <f t="shared" si="3"/>
        <v>1.001472736</v>
      </c>
      <c r="N44" s="97">
        <f t="shared" ca="1" si="4"/>
        <v>1.0086027710000001</v>
      </c>
      <c r="O44" s="96">
        <f t="shared" si="25"/>
        <v>0</v>
      </c>
      <c r="P44" s="93">
        <f t="shared" ca="1" si="14"/>
        <v>43013.855000000003</v>
      </c>
      <c r="Q44" s="103">
        <f t="shared" si="5"/>
        <v>0</v>
      </c>
      <c r="R44" s="93">
        <f t="shared" si="15"/>
        <v>0</v>
      </c>
      <c r="S44" s="104" t="str">
        <f t="shared" si="16"/>
        <v>A+J=</v>
      </c>
      <c r="T44" s="95">
        <f t="shared" si="17"/>
        <v>44706</v>
      </c>
      <c r="U44" s="3"/>
      <c r="V44" s="4"/>
      <c r="W44" s="126"/>
      <c r="X44" s="127"/>
      <c r="Y44" s="128"/>
      <c r="Z44" s="129"/>
      <c r="AA44" s="128"/>
      <c r="AB44" s="133"/>
      <c r="AC44" s="130"/>
      <c r="AD44" s="128"/>
      <c r="AE44" s="126"/>
      <c r="AF44" s="131"/>
      <c r="AG44" s="13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44558</v>
      </c>
      <c r="B45" s="90">
        <f t="shared" ca="1" si="24"/>
        <v>5045103.76</v>
      </c>
      <c r="C45" s="93">
        <f t="shared" si="8"/>
        <v>5000000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1.00746951612999</v>
      </c>
      <c r="G45" s="93">
        <f t="shared" si="9"/>
        <v>1</v>
      </c>
      <c r="H45" s="93">
        <f t="shared" ca="1" si="2"/>
        <v>1.0074695199999999</v>
      </c>
      <c r="I45" s="92">
        <f t="shared" si="10"/>
        <v>1.7000000000000001E-2</v>
      </c>
      <c r="J45" s="95">
        <f t="shared" si="11"/>
        <v>44525</v>
      </c>
      <c r="K45" s="102">
        <f t="shared" si="12"/>
        <v>23</v>
      </c>
      <c r="L45" s="96">
        <f t="shared" si="13"/>
        <v>23</v>
      </c>
      <c r="M45" s="97">
        <f t="shared" si="3"/>
        <v>1.001539731</v>
      </c>
      <c r="N45" s="97">
        <f t="shared" ca="1" si="4"/>
        <v>1.0090207520000001</v>
      </c>
      <c r="O45" s="96">
        <f t="shared" si="25"/>
        <v>0</v>
      </c>
      <c r="P45" s="93">
        <f t="shared" ca="1" si="14"/>
        <v>45103.76</v>
      </c>
      <c r="Q45" s="103">
        <f t="shared" si="5"/>
        <v>0</v>
      </c>
      <c r="R45" s="93">
        <f t="shared" si="15"/>
        <v>0</v>
      </c>
      <c r="S45" s="104" t="str">
        <f t="shared" si="16"/>
        <v>A+J=</v>
      </c>
      <c r="T45" s="95">
        <f t="shared" si="17"/>
        <v>44706</v>
      </c>
      <c r="U45" s="3"/>
      <c r="V45" s="4"/>
      <c r="W45" s="126"/>
      <c r="X45" s="132"/>
      <c r="Y45" s="128"/>
      <c r="Z45" s="129"/>
      <c r="AA45" s="128"/>
      <c r="AB45" s="133"/>
      <c r="AC45" s="130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44559</v>
      </c>
      <c r="B46" s="90">
        <f t="shared" ca="1" si="24"/>
        <v>5047194.4649999999</v>
      </c>
      <c r="C46" s="93">
        <f t="shared" si="8"/>
        <v>5000000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1.0078196017121499</v>
      </c>
      <c r="G46" s="93">
        <f t="shared" si="9"/>
        <v>1</v>
      </c>
      <c r="H46" s="93">
        <f t="shared" ca="1" si="2"/>
        <v>1.0078195999999999</v>
      </c>
      <c r="I46" s="92">
        <f t="shared" si="10"/>
        <v>1.7000000000000001E-2</v>
      </c>
      <c r="J46" s="95">
        <f t="shared" si="11"/>
        <v>44525</v>
      </c>
      <c r="K46" s="102">
        <f t="shared" si="12"/>
        <v>24</v>
      </c>
      <c r="L46" s="96">
        <f t="shared" si="13"/>
        <v>24</v>
      </c>
      <c r="M46" s="97">
        <f t="shared" si="3"/>
        <v>1.0016067289999999</v>
      </c>
      <c r="N46" s="97">
        <f t="shared" ca="1" si="4"/>
        <v>1.009438893</v>
      </c>
      <c r="O46" s="96">
        <f t="shared" si="25"/>
        <v>0</v>
      </c>
      <c r="P46" s="93">
        <f t="shared" ca="1" si="14"/>
        <v>47194.464999999997</v>
      </c>
      <c r="Q46" s="103">
        <f t="shared" si="5"/>
        <v>0</v>
      </c>
      <c r="R46" s="93">
        <f t="shared" si="15"/>
        <v>0</v>
      </c>
      <c r="S46" s="104" t="str">
        <f t="shared" si="16"/>
        <v>A+J=</v>
      </c>
      <c r="T46" s="95">
        <f t="shared" si="17"/>
        <v>44706</v>
      </c>
      <c r="U46" s="3"/>
      <c r="V46" s="4"/>
      <c r="W46" s="126"/>
      <c r="X46" s="132"/>
      <c r="Y46" s="128"/>
      <c r="Z46" s="129"/>
      <c r="AA46" s="128"/>
      <c r="AB46" s="133"/>
      <c r="AC46" s="130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44560</v>
      </c>
      <c r="B47" s="90">
        <f t="shared" ca="1" si="24"/>
        <v>5049286.0799999898</v>
      </c>
      <c r="C47" s="93">
        <f t="shared" si="8"/>
        <v>5000000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1.00816980894555</v>
      </c>
      <c r="G47" s="93">
        <f t="shared" si="9"/>
        <v>1</v>
      </c>
      <c r="H47" s="93">
        <f t="shared" ca="1" si="2"/>
        <v>1.0081698100000001</v>
      </c>
      <c r="I47" s="92">
        <f t="shared" si="10"/>
        <v>1.7000000000000001E-2</v>
      </c>
      <c r="J47" s="95">
        <f t="shared" si="11"/>
        <v>44525</v>
      </c>
      <c r="K47" s="102">
        <f t="shared" si="12"/>
        <v>25</v>
      </c>
      <c r="L47" s="96">
        <f t="shared" si="13"/>
        <v>25</v>
      </c>
      <c r="M47" s="97">
        <f t="shared" si="3"/>
        <v>1.001673732</v>
      </c>
      <c r="N47" s="97">
        <f t="shared" ca="1" si="4"/>
        <v>1.0098572159999999</v>
      </c>
      <c r="O47" s="96">
        <f t="shared" si="25"/>
        <v>0</v>
      </c>
      <c r="P47" s="93">
        <f t="shared" ca="1" si="14"/>
        <v>49286.079999989997</v>
      </c>
      <c r="Q47" s="103">
        <f t="shared" si="5"/>
        <v>0</v>
      </c>
      <c r="R47" s="93">
        <f t="shared" si="15"/>
        <v>0</v>
      </c>
      <c r="S47" s="104" t="str">
        <f t="shared" si="16"/>
        <v>A+J=</v>
      </c>
      <c r="T47" s="95">
        <f t="shared" si="17"/>
        <v>44706</v>
      </c>
      <c r="U47" s="3"/>
      <c r="V47" s="4"/>
      <c r="W47" s="126"/>
      <c r="X47" s="132"/>
      <c r="Y47" s="128"/>
      <c r="Z47" s="129"/>
      <c r="AA47" s="128"/>
      <c r="AB47" s="133"/>
      <c r="AC47" s="130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44561</v>
      </c>
      <c r="B48" s="90">
        <f t="shared" ca="1" si="24"/>
        <v>5051378.5549999997</v>
      </c>
      <c r="C48" s="93">
        <f t="shared" si="8"/>
        <v>5000000</v>
      </c>
      <c r="D48" s="92">
        <f ca="1">IF(A48&lt;$B$1,VLOOKUP(A48,[1]DI!$A$4:$B$15000,2,FALSE),0)</f>
        <v>9.1499999999999998E-2</v>
      </c>
      <c r="E48" s="93">
        <f t="shared" ca="1" si="1"/>
        <v>1.00034749</v>
      </c>
      <c r="F48" s="93">
        <f ca="1">(TRUNC(PRODUCT($E$12:$E47),16))</f>
        <v>1.00852013787246</v>
      </c>
      <c r="G48" s="93">
        <f t="shared" si="9"/>
        <v>1</v>
      </c>
      <c r="H48" s="93">
        <f t="shared" ca="1" si="2"/>
        <v>1.0085201399999999</v>
      </c>
      <c r="I48" s="92">
        <f t="shared" si="10"/>
        <v>1.7000000000000001E-2</v>
      </c>
      <c r="J48" s="95">
        <f t="shared" si="11"/>
        <v>44525</v>
      </c>
      <c r="K48" s="102">
        <f t="shared" si="12"/>
        <v>26</v>
      </c>
      <c r="L48" s="96">
        <f t="shared" si="13"/>
        <v>26</v>
      </c>
      <c r="M48" s="97">
        <f t="shared" si="3"/>
        <v>1.00174074</v>
      </c>
      <c r="N48" s="97">
        <f t="shared" ca="1" si="4"/>
        <v>1.010275711</v>
      </c>
      <c r="O48" s="96">
        <f t="shared" si="25"/>
        <v>0</v>
      </c>
      <c r="P48" s="93">
        <f t="shared" ca="1" si="14"/>
        <v>51378.555</v>
      </c>
      <c r="Q48" s="103">
        <f t="shared" si="5"/>
        <v>0</v>
      </c>
      <c r="R48" s="93">
        <f t="shared" si="15"/>
        <v>0</v>
      </c>
      <c r="S48" s="104" t="str">
        <f t="shared" si="16"/>
        <v>A+J=</v>
      </c>
      <c r="T48" s="95">
        <f t="shared" si="17"/>
        <v>44706</v>
      </c>
      <c r="U48" s="3"/>
      <c r="V48" s="4"/>
      <c r="W48" s="126"/>
      <c r="X48" s="132"/>
      <c r="Y48" s="128"/>
      <c r="Z48" s="129"/>
      <c r="AA48" s="128"/>
      <c r="AB48" s="133"/>
      <c r="AC48" s="130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44562</v>
      </c>
      <c r="B49" s="90">
        <f t="shared" ca="1" si="24"/>
        <v>5053471.8899999904</v>
      </c>
      <c r="C49" s="93">
        <f t="shared" si="8"/>
        <v>5000000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1.0088705885351601</v>
      </c>
      <c r="G49" s="93">
        <f t="shared" si="9"/>
        <v>1</v>
      </c>
      <c r="H49" s="93">
        <f t="shared" ca="1" si="2"/>
        <v>1.0088705899999999</v>
      </c>
      <c r="I49" s="92">
        <f t="shared" si="10"/>
        <v>1.7000000000000001E-2</v>
      </c>
      <c r="J49" s="95">
        <f t="shared" si="11"/>
        <v>44525</v>
      </c>
      <c r="K49" s="102">
        <f t="shared" si="12"/>
        <v>26</v>
      </c>
      <c r="L49" s="96">
        <f t="shared" si="13"/>
        <v>27</v>
      </c>
      <c r="M49" s="97">
        <f t="shared" si="3"/>
        <v>1.0018077519999999</v>
      </c>
      <c r="N49" s="97">
        <f t="shared" ca="1" si="4"/>
        <v>1.0106943779999999</v>
      </c>
      <c r="O49" s="96">
        <f t="shared" si="25"/>
        <v>0</v>
      </c>
      <c r="P49" s="93">
        <f t="shared" ca="1" si="14"/>
        <v>53471.889999990002</v>
      </c>
      <c r="Q49" s="103">
        <f t="shared" si="5"/>
        <v>0</v>
      </c>
      <c r="R49" s="93">
        <f t="shared" si="15"/>
        <v>0</v>
      </c>
      <c r="S49" s="104" t="str">
        <f t="shared" si="16"/>
        <v>A+J=</v>
      </c>
      <c r="T49" s="95">
        <f t="shared" si="17"/>
        <v>44706</v>
      </c>
      <c r="U49" s="3"/>
      <c r="V49" s="4"/>
      <c r="W49" s="126"/>
      <c r="X49" s="132"/>
      <c r="Y49" s="128"/>
      <c r="Z49" s="129"/>
      <c r="AA49" s="128"/>
      <c r="AB49" s="133"/>
      <c r="AC49" s="130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44563</v>
      </c>
      <c r="B50" s="90">
        <f t="shared" ca="1" si="24"/>
        <v>5053471.8899999904</v>
      </c>
      <c r="C50" s="93">
        <f t="shared" si="8"/>
        <v>5000000</v>
      </c>
      <c r="D50" s="92">
        <f ca="1">IF(A50&lt;$B$1,VLOOKUP(A50,[1]DI!$A$4:$B$15000,2,FALSE),0)</f>
        <v>0</v>
      </c>
      <c r="E50" s="93">
        <f t="shared" ca="1" si="1"/>
        <v>1</v>
      </c>
      <c r="F50" s="93">
        <f ca="1">(TRUNC(PRODUCT($E$12:$E49),16))</f>
        <v>1.0088705885351601</v>
      </c>
      <c r="G50" s="93">
        <f t="shared" si="9"/>
        <v>1</v>
      </c>
      <c r="H50" s="93">
        <f t="shared" ca="1" si="2"/>
        <v>1.0088705899999999</v>
      </c>
      <c r="I50" s="92">
        <f t="shared" si="10"/>
        <v>1.7000000000000001E-2</v>
      </c>
      <c r="J50" s="95">
        <f t="shared" si="11"/>
        <v>44525</v>
      </c>
      <c r="K50" s="102">
        <f t="shared" si="12"/>
        <v>26</v>
      </c>
      <c r="L50" s="96">
        <f t="shared" si="13"/>
        <v>27</v>
      </c>
      <c r="M50" s="97">
        <f t="shared" si="3"/>
        <v>1.0018077519999999</v>
      </c>
      <c r="N50" s="97">
        <f t="shared" ca="1" si="4"/>
        <v>1.0106943779999999</v>
      </c>
      <c r="O50" s="96">
        <f t="shared" si="25"/>
        <v>0</v>
      </c>
      <c r="P50" s="93">
        <f t="shared" ca="1" si="14"/>
        <v>53471.889999990002</v>
      </c>
      <c r="Q50" s="103">
        <f t="shared" si="5"/>
        <v>0</v>
      </c>
      <c r="R50" s="93">
        <f t="shared" si="15"/>
        <v>0</v>
      </c>
      <c r="S50" s="104" t="str">
        <f t="shared" si="16"/>
        <v>A+J=</v>
      </c>
      <c r="T50" s="95">
        <f t="shared" si="17"/>
        <v>44706</v>
      </c>
      <c r="U50" s="3"/>
      <c r="V50" s="4"/>
      <c r="W50" s="126"/>
      <c r="X50" s="132"/>
      <c r="Y50" s="128"/>
      <c r="Z50" s="129"/>
      <c r="AA50" s="128"/>
      <c r="AB50" s="133"/>
      <c r="AC50" s="130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44564</v>
      </c>
      <c r="B51" s="90">
        <f t="shared" ca="1" si="24"/>
        <v>5053471.8899999904</v>
      </c>
      <c r="C51" s="93">
        <f t="shared" si="8"/>
        <v>5000000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1.0088705885351601</v>
      </c>
      <c r="G51" s="93">
        <f t="shared" si="9"/>
        <v>1</v>
      </c>
      <c r="H51" s="93">
        <f t="shared" ca="1" si="2"/>
        <v>1.0088705899999999</v>
      </c>
      <c r="I51" s="92">
        <f t="shared" si="10"/>
        <v>1.7000000000000001E-2</v>
      </c>
      <c r="J51" s="95">
        <f t="shared" si="11"/>
        <v>44525</v>
      </c>
      <c r="K51" s="102">
        <f t="shared" si="12"/>
        <v>27</v>
      </c>
      <c r="L51" s="96">
        <f t="shared" si="13"/>
        <v>27</v>
      </c>
      <c r="M51" s="97">
        <f t="shared" si="3"/>
        <v>1.0018077519999999</v>
      </c>
      <c r="N51" s="97">
        <f t="shared" ca="1" si="4"/>
        <v>1.0106943779999999</v>
      </c>
      <c r="O51" s="96">
        <f t="shared" si="25"/>
        <v>0</v>
      </c>
      <c r="P51" s="93">
        <f t="shared" ca="1" si="14"/>
        <v>53471.889999990002</v>
      </c>
      <c r="Q51" s="103">
        <f t="shared" si="5"/>
        <v>0</v>
      </c>
      <c r="R51" s="93">
        <f t="shared" si="15"/>
        <v>0</v>
      </c>
      <c r="S51" s="104" t="str">
        <f t="shared" si="16"/>
        <v>A+J=</v>
      </c>
      <c r="T51" s="95">
        <f t="shared" si="17"/>
        <v>44706</v>
      </c>
      <c r="U51" s="3"/>
      <c r="V51" s="4"/>
      <c r="W51" s="126"/>
      <c r="X51" s="132"/>
      <c r="Y51" s="128"/>
      <c r="Z51" s="129"/>
      <c r="AA51" s="128"/>
      <c r="AB51" s="133"/>
      <c r="AC51" s="130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44565</v>
      </c>
      <c r="B52" s="90">
        <f t="shared" ca="1" si="24"/>
        <v>5055566.08</v>
      </c>
      <c r="C52" s="93">
        <f t="shared" si="8"/>
        <v>5000000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1.00922116097598</v>
      </c>
      <c r="G52" s="93">
        <f t="shared" si="9"/>
        <v>1</v>
      </c>
      <c r="H52" s="93">
        <f t="shared" ca="1" si="2"/>
        <v>1.0092211600000001</v>
      </c>
      <c r="I52" s="92">
        <f t="shared" si="10"/>
        <v>1.7000000000000001E-2</v>
      </c>
      <c r="J52" s="95">
        <f t="shared" si="11"/>
        <v>44525</v>
      </c>
      <c r="K52" s="102">
        <f t="shared" si="12"/>
        <v>28</v>
      </c>
      <c r="L52" s="96">
        <f t="shared" si="13"/>
        <v>28</v>
      </c>
      <c r="M52" s="97">
        <f t="shared" si="3"/>
        <v>1.001874768</v>
      </c>
      <c r="N52" s="97">
        <f t="shared" ca="1" si="4"/>
        <v>1.011113216</v>
      </c>
      <c r="O52" s="96">
        <f t="shared" si="25"/>
        <v>0</v>
      </c>
      <c r="P52" s="93">
        <f t="shared" ca="1" si="14"/>
        <v>55566.080000000002</v>
      </c>
      <c r="Q52" s="103">
        <f t="shared" si="5"/>
        <v>0</v>
      </c>
      <c r="R52" s="93">
        <f t="shared" si="15"/>
        <v>0</v>
      </c>
      <c r="S52" s="104" t="str">
        <f t="shared" si="16"/>
        <v>A+J=</v>
      </c>
      <c r="T52" s="95">
        <f t="shared" si="17"/>
        <v>44706</v>
      </c>
      <c r="U52" s="3"/>
      <c r="V52" s="4"/>
      <c r="W52" s="126"/>
      <c r="X52" s="132"/>
      <c r="Y52" s="128"/>
      <c r="Z52" s="129"/>
      <c r="AA52" s="128"/>
      <c r="AB52" s="133"/>
      <c r="AC52" s="130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44566</v>
      </c>
      <c r="B53" s="90">
        <f t="shared" ca="1" si="24"/>
        <v>5057661.18</v>
      </c>
      <c r="C53" s="93">
        <f t="shared" si="8"/>
        <v>5000000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1.0095718552371999</v>
      </c>
      <c r="G53" s="93">
        <f t="shared" si="9"/>
        <v>1</v>
      </c>
      <c r="H53" s="93">
        <f t="shared" ca="1" si="2"/>
        <v>1.0095718600000001</v>
      </c>
      <c r="I53" s="92">
        <f t="shared" si="10"/>
        <v>1.7000000000000001E-2</v>
      </c>
      <c r="J53" s="95">
        <f t="shared" si="11"/>
        <v>44525</v>
      </c>
      <c r="K53" s="102">
        <f t="shared" si="12"/>
        <v>29</v>
      </c>
      <c r="L53" s="96">
        <f t="shared" si="13"/>
        <v>29</v>
      </c>
      <c r="M53" s="97">
        <f t="shared" si="3"/>
        <v>1.001941789</v>
      </c>
      <c r="N53" s="97">
        <f t="shared" ca="1" si="4"/>
        <v>1.0115322360000001</v>
      </c>
      <c r="O53" s="96">
        <f t="shared" si="25"/>
        <v>0</v>
      </c>
      <c r="P53" s="93">
        <f t="shared" ca="1" si="14"/>
        <v>57661.18</v>
      </c>
      <c r="Q53" s="103">
        <f t="shared" si="5"/>
        <v>0</v>
      </c>
      <c r="R53" s="93">
        <f t="shared" si="15"/>
        <v>0</v>
      </c>
      <c r="S53" s="104" t="str">
        <f t="shared" si="16"/>
        <v>A+J=</v>
      </c>
      <c r="T53" s="95">
        <f t="shared" si="17"/>
        <v>44706</v>
      </c>
      <c r="U53" s="3"/>
      <c r="V53" s="4"/>
      <c r="W53" s="126"/>
      <c r="X53" s="132"/>
      <c r="Y53" s="128"/>
      <c r="Z53" s="129"/>
      <c r="AA53" s="128"/>
      <c r="AB53" s="133"/>
      <c r="AC53" s="130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44567</v>
      </c>
      <c r="B54" s="90">
        <f t="shared" ca="1" si="24"/>
        <v>5059757.09</v>
      </c>
      <c r="C54" s="93">
        <f t="shared" si="8"/>
        <v>5000000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1.00992267136118</v>
      </c>
      <c r="G54" s="93">
        <f t="shared" si="9"/>
        <v>1</v>
      </c>
      <c r="H54" s="93">
        <f t="shared" ca="1" si="2"/>
        <v>1.0099226699999999</v>
      </c>
      <c r="I54" s="92">
        <f t="shared" si="10"/>
        <v>1.7000000000000001E-2</v>
      </c>
      <c r="J54" s="95">
        <f t="shared" si="11"/>
        <v>44525</v>
      </c>
      <c r="K54" s="102">
        <f t="shared" si="12"/>
        <v>30</v>
      </c>
      <c r="L54" s="96">
        <f t="shared" si="13"/>
        <v>30</v>
      </c>
      <c r="M54" s="97">
        <f t="shared" si="3"/>
        <v>1.0020088149999999</v>
      </c>
      <c r="N54" s="97">
        <f t="shared" ca="1" si="4"/>
        <v>1.011951418</v>
      </c>
      <c r="O54" s="96">
        <f t="shared" si="25"/>
        <v>0</v>
      </c>
      <c r="P54" s="93">
        <f t="shared" ca="1" si="14"/>
        <v>59757.09</v>
      </c>
      <c r="Q54" s="103">
        <f t="shared" si="5"/>
        <v>0</v>
      </c>
      <c r="R54" s="93">
        <f t="shared" si="15"/>
        <v>0</v>
      </c>
      <c r="S54" s="104" t="str">
        <f t="shared" si="16"/>
        <v>A+J=</v>
      </c>
      <c r="T54" s="95">
        <f t="shared" si="17"/>
        <v>44706</v>
      </c>
      <c r="U54" s="3"/>
      <c r="V54" s="4"/>
      <c r="W54" s="126"/>
      <c r="X54" s="132"/>
      <c r="Y54" s="128"/>
      <c r="Z54" s="129"/>
      <c r="AA54" s="128"/>
      <c r="AB54" s="133"/>
      <c r="AC54" s="130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44568</v>
      </c>
      <c r="B55" s="90">
        <f t="shared" ca="1" si="24"/>
        <v>5061853.9050000003</v>
      </c>
      <c r="C55" s="93">
        <f t="shared" si="8"/>
        <v>5000000</v>
      </c>
      <c r="D55" s="92">
        <f ca="1">IF(A55&lt;$B$1,VLOOKUP(A55,[1]DI!$A$4:$B$15000,2,FALSE),0)</f>
        <v>9.1499999999999998E-2</v>
      </c>
      <c r="E55" s="93">
        <f t="shared" ca="1" si="1"/>
        <v>1.00034749</v>
      </c>
      <c r="F55" s="93">
        <f ca="1">(TRUNC(PRODUCT($E$12:$E54),16))</f>
        <v>1.01027360939025</v>
      </c>
      <c r="G55" s="93">
        <f t="shared" si="9"/>
        <v>1</v>
      </c>
      <c r="H55" s="93">
        <f t="shared" ca="1" si="2"/>
        <v>1.01027361</v>
      </c>
      <c r="I55" s="92">
        <f t="shared" si="10"/>
        <v>1.7000000000000001E-2</v>
      </c>
      <c r="J55" s="95">
        <f t="shared" si="11"/>
        <v>44525</v>
      </c>
      <c r="K55" s="102">
        <f t="shared" si="12"/>
        <v>31</v>
      </c>
      <c r="L55" s="96">
        <f t="shared" si="13"/>
        <v>31</v>
      </c>
      <c r="M55" s="97">
        <f t="shared" si="3"/>
        <v>1.002075845</v>
      </c>
      <c r="N55" s="97">
        <f t="shared" ca="1" si="4"/>
        <v>1.012370781</v>
      </c>
      <c r="O55" s="96">
        <f t="shared" si="25"/>
        <v>0</v>
      </c>
      <c r="P55" s="93">
        <f t="shared" ca="1" si="14"/>
        <v>61853.904999999999</v>
      </c>
      <c r="Q55" s="103">
        <f t="shared" si="5"/>
        <v>0</v>
      </c>
      <c r="R55" s="93">
        <f t="shared" si="15"/>
        <v>0</v>
      </c>
      <c r="S55" s="104" t="str">
        <f t="shared" si="16"/>
        <v>A+J=</v>
      </c>
      <c r="T55" s="95">
        <f t="shared" si="17"/>
        <v>44706</v>
      </c>
      <c r="U55" s="3"/>
      <c r="V55" s="4"/>
      <c r="W55" s="126"/>
      <c r="X55" s="132"/>
      <c r="Y55" s="128"/>
      <c r="Z55" s="129"/>
      <c r="AA55" s="128"/>
      <c r="AB55" s="133"/>
      <c r="AC55" s="130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44569</v>
      </c>
      <c r="B56" s="90">
        <f t="shared" ca="1" si="24"/>
        <v>5063951.58</v>
      </c>
      <c r="C56" s="93">
        <f t="shared" si="8"/>
        <v>5000000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1.01062466936678</v>
      </c>
      <c r="G56" s="93">
        <f t="shared" si="9"/>
        <v>1</v>
      </c>
      <c r="H56" s="93">
        <f t="shared" ca="1" si="2"/>
        <v>1.0106246699999999</v>
      </c>
      <c r="I56" s="92">
        <f t="shared" si="10"/>
        <v>1.7000000000000001E-2</v>
      </c>
      <c r="J56" s="95">
        <f t="shared" si="11"/>
        <v>44525</v>
      </c>
      <c r="K56" s="102">
        <f t="shared" si="12"/>
        <v>31</v>
      </c>
      <c r="L56" s="96">
        <f t="shared" si="13"/>
        <v>32</v>
      </c>
      <c r="M56" s="97">
        <f t="shared" si="3"/>
        <v>1.002142879</v>
      </c>
      <c r="N56" s="97">
        <f t="shared" ca="1" si="4"/>
        <v>1.012790316</v>
      </c>
      <c r="O56" s="96">
        <f t="shared" si="25"/>
        <v>0</v>
      </c>
      <c r="P56" s="93">
        <f t="shared" ca="1" si="14"/>
        <v>63951.58</v>
      </c>
      <c r="Q56" s="103">
        <f t="shared" si="5"/>
        <v>0</v>
      </c>
      <c r="R56" s="93">
        <f t="shared" si="15"/>
        <v>0</v>
      </c>
      <c r="S56" s="104" t="str">
        <f t="shared" si="16"/>
        <v>A+J=</v>
      </c>
      <c r="T56" s="95">
        <f t="shared" si="17"/>
        <v>44706</v>
      </c>
      <c r="U56" s="3"/>
      <c r="V56" s="4"/>
      <c r="W56" s="126"/>
      <c r="X56" s="132"/>
      <c r="Y56" s="128"/>
      <c r="Z56" s="129"/>
      <c r="AA56" s="128"/>
      <c r="AB56" s="133"/>
      <c r="AC56" s="130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44570</v>
      </c>
      <c r="B57" s="90">
        <f t="shared" ca="1" si="24"/>
        <v>5063951.58</v>
      </c>
      <c r="C57" s="93">
        <f t="shared" si="8"/>
        <v>5000000</v>
      </c>
      <c r="D57" s="92">
        <f ca="1">IF(A57&lt;$B$1,VLOOKUP(A57,[1]DI!$A$4:$B$15000,2,FALSE),0)</f>
        <v>0</v>
      </c>
      <c r="E57" s="93">
        <f t="shared" ca="1" si="1"/>
        <v>1</v>
      </c>
      <c r="F57" s="93">
        <f ca="1">(TRUNC(PRODUCT($E$12:$E56),16))</f>
        <v>1.01062466936678</v>
      </c>
      <c r="G57" s="93">
        <f t="shared" si="9"/>
        <v>1</v>
      </c>
      <c r="H57" s="93">
        <f t="shared" ca="1" si="2"/>
        <v>1.0106246699999999</v>
      </c>
      <c r="I57" s="92">
        <f t="shared" si="10"/>
        <v>1.7000000000000001E-2</v>
      </c>
      <c r="J57" s="95">
        <f t="shared" si="11"/>
        <v>44525</v>
      </c>
      <c r="K57" s="102">
        <f t="shared" si="12"/>
        <v>31</v>
      </c>
      <c r="L57" s="96">
        <f t="shared" si="13"/>
        <v>32</v>
      </c>
      <c r="M57" s="97">
        <f t="shared" si="3"/>
        <v>1.002142879</v>
      </c>
      <c r="N57" s="97">
        <f t="shared" ca="1" si="4"/>
        <v>1.012790316</v>
      </c>
      <c r="O57" s="96">
        <f t="shared" si="25"/>
        <v>0</v>
      </c>
      <c r="P57" s="93">
        <f t="shared" ca="1" si="14"/>
        <v>63951.58</v>
      </c>
      <c r="Q57" s="103">
        <f t="shared" si="5"/>
        <v>0</v>
      </c>
      <c r="R57" s="93">
        <f t="shared" si="15"/>
        <v>0</v>
      </c>
      <c r="S57" s="104" t="str">
        <f t="shared" si="16"/>
        <v>A+J=</v>
      </c>
      <c r="T57" s="95">
        <f t="shared" si="17"/>
        <v>44706</v>
      </c>
      <c r="U57" s="3"/>
      <c r="V57" s="4"/>
      <c r="W57" s="126"/>
      <c r="X57" s="132"/>
      <c r="Y57" s="128"/>
      <c r="Z57" s="129"/>
      <c r="AA57" s="128"/>
      <c r="AB57" s="133"/>
      <c r="AC57" s="130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44571</v>
      </c>
      <c r="B58" s="90">
        <f t="shared" ca="1" si="24"/>
        <v>5063951.58</v>
      </c>
      <c r="C58" s="93">
        <f t="shared" si="8"/>
        <v>5000000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1.01062466936678</v>
      </c>
      <c r="G58" s="93">
        <f t="shared" si="9"/>
        <v>1</v>
      </c>
      <c r="H58" s="93">
        <f t="shared" ca="1" si="2"/>
        <v>1.0106246699999999</v>
      </c>
      <c r="I58" s="92">
        <f t="shared" si="10"/>
        <v>1.7000000000000001E-2</v>
      </c>
      <c r="J58" s="95">
        <f t="shared" si="11"/>
        <v>44525</v>
      </c>
      <c r="K58" s="102">
        <f t="shared" si="12"/>
        <v>32</v>
      </c>
      <c r="L58" s="96">
        <f t="shared" si="13"/>
        <v>32</v>
      </c>
      <c r="M58" s="97">
        <f t="shared" si="3"/>
        <v>1.002142879</v>
      </c>
      <c r="N58" s="97">
        <f t="shared" ca="1" si="4"/>
        <v>1.012790316</v>
      </c>
      <c r="O58" s="96">
        <f t="shared" si="25"/>
        <v>0</v>
      </c>
      <c r="P58" s="93">
        <f t="shared" ca="1" si="14"/>
        <v>63951.58</v>
      </c>
      <c r="Q58" s="103">
        <f t="shared" si="5"/>
        <v>0</v>
      </c>
      <c r="R58" s="93">
        <f t="shared" si="15"/>
        <v>0</v>
      </c>
      <c r="S58" s="104" t="str">
        <f t="shared" si="16"/>
        <v>A+J=</v>
      </c>
      <c r="T58" s="95">
        <f t="shared" si="17"/>
        <v>44706</v>
      </c>
      <c r="U58" s="3"/>
      <c r="V58" s="4"/>
      <c r="W58" s="126"/>
      <c r="X58" s="132"/>
      <c r="Y58" s="128"/>
      <c r="Z58" s="129"/>
      <c r="AA58" s="128"/>
      <c r="AB58" s="133"/>
      <c r="AC58" s="130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44572</v>
      </c>
      <c r="B59" s="90">
        <f t="shared" ca="1" si="24"/>
        <v>5066050.1199999899</v>
      </c>
      <c r="C59" s="93">
        <f t="shared" si="8"/>
        <v>5000000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1.0109758513331399</v>
      </c>
      <c r="G59" s="93">
        <f t="shared" si="9"/>
        <v>1</v>
      </c>
      <c r="H59" s="93">
        <f t="shared" ca="1" si="2"/>
        <v>1.0109758499999999</v>
      </c>
      <c r="I59" s="92">
        <f t="shared" si="10"/>
        <v>1.7000000000000001E-2</v>
      </c>
      <c r="J59" s="95">
        <f t="shared" si="11"/>
        <v>44525</v>
      </c>
      <c r="K59" s="102">
        <f t="shared" si="12"/>
        <v>33</v>
      </c>
      <c r="L59" s="96">
        <f t="shared" si="13"/>
        <v>33</v>
      </c>
      <c r="M59" s="97">
        <f t="shared" si="3"/>
        <v>1.0022099179999999</v>
      </c>
      <c r="N59" s="97">
        <f t="shared" ca="1" si="4"/>
        <v>1.0132100239999999</v>
      </c>
      <c r="O59" s="96">
        <f t="shared" si="25"/>
        <v>0</v>
      </c>
      <c r="P59" s="93">
        <f t="shared" ca="1" si="14"/>
        <v>66050.119999989998</v>
      </c>
      <c r="Q59" s="103">
        <f t="shared" si="5"/>
        <v>0</v>
      </c>
      <c r="R59" s="93">
        <f t="shared" si="15"/>
        <v>0</v>
      </c>
      <c r="S59" s="104" t="str">
        <f t="shared" si="16"/>
        <v>A+J=</v>
      </c>
      <c r="T59" s="95">
        <f t="shared" si="17"/>
        <v>44706</v>
      </c>
      <c r="U59" s="3"/>
      <c r="V59" s="4"/>
      <c r="W59" s="126"/>
      <c r="X59" s="132"/>
      <c r="Y59" s="128"/>
      <c r="Z59" s="129"/>
      <c r="AA59" s="128"/>
      <c r="AB59" s="133"/>
      <c r="AC59" s="130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44573</v>
      </c>
      <c r="B60" s="90">
        <f t="shared" ca="1" si="24"/>
        <v>5068149.5649999902</v>
      </c>
      <c r="C60" s="93">
        <f t="shared" si="8"/>
        <v>5000000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1.01132715533172</v>
      </c>
      <c r="G60" s="93">
        <f t="shared" si="9"/>
        <v>1</v>
      </c>
      <c r="H60" s="93">
        <f t="shared" ca="1" si="2"/>
        <v>1.01132716</v>
      </c>
      <c r="I60" s="92">
        <f t="shared" si="10"/>
        <v>1.7000000000000001E-2</v>
      </c>
      <c r="J60" s="95">
        <f t="shared" si="11"/>
        <v>44525</v>
      </c>
      <c r="K60" s="102">
        <f t="shared" si="12"/>
        <v>34</v>
      </c>
      <c r="L60" s="96">
        <f t="shared" si="13"/>
        <v>34</v>
      </c>
      <c r="M60" s="97">
        <f t="shared" si="3"/>
        <v>1.002276961</v>
      </c>
      <c r="N60" s="97">
        <f t="shared" ca="1" si="4"/>
        <v>1.0136299129999999</v>
      </c>
      <c r="O60" s="96">
        <f t="shared" si="25"/>
        <v>0</v>
      </c>
      <c r="P60" s="93">
        <f t="shared" ca="1" si="14"/>
        <v>68149.564999990005</v>
      </c>
      <c r="Q60" s="103">
        <f t="shared" si="5"/>
        <v>0</v>
      </c>
      <c r="R60" s="93">
        <f t="shared" si="15"/>
        <v>0</v>
      </c>
      <c r="S60" s="104" t="str">
        <f t="shared" si="16"/>
        <v>A+J=</v>
      </c>
      <c r="T60" s="95">
        <f t="shared" si="17"/>
        <v>44706</v>
      </c>
      <c r="U60" s="3"/>
      <c r="V60" s="4"/>
      <c r="W60" s="126"/>
      <c r="X60" s="132"/>
      <c r="Y60" s="128"/>
      <c r="Z60" s="129"/>
      <c r="AA60" s="128"/>
      <c r="AB60" s="133"/>
      <c r="AC60" s="130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44574</v>
      </c>
      <c r="B61" s="90">
        <f t="shared" ca="1" si="24"/>
        <v>5070249.82</v>
      </c>
      <c r="C61" s="93">
        <f t="shared" si="8"/>
        <v>5000000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1.0116785814049201</v>
      </c>
      <c r="G61" s="93">
        <f t="shared" si="9"/>
        <v>1</v>
      </c>
      <c r="H61" s="93">
        <f t="shared" ca="1" si="2"/>
        <v>1.0116785800000001</v>
      </c>
      <c r="I61" s="92">
        <f t="shared" si="10"/>
        <v>1.7000000000000001E-2</v>
      </c>
      <c r="J61" s="95">
        <f t="shared" si="11"/>
        <v>44525</v>
      </c>
      <c r="K61" s="102">
        <f t="shared" si="12"/>
        <v>35</v>
      </c>
      <c r="L61" s="96">
        <f t="shared" si="13"/>
        <v>35</v>
      </c>
      <c r="M61" s="97">
        <f t="shared" si="3"/>
        <v>1.002344009</v>
      </c>
      <c r="N61" s="97">
        <f t="shared" ca="1" si="4"/>
        <v>1.014049964</v>
      </c>
      <c r="O61" s="96">
        <f t="shared" si="25"/>
        <v>0</v>
      </c>
      <c r="P61" s="93">
        <f t="shared" ca="1" si="14"/>
        <v>70249.820000000007</v>
      </c>
      <c r="Q61" s="103">
        <f t="shared" si="5"/>
        <v>0</v>
      </c>
      <c r="R61" s="93">
        <f t="shared" si="15"/>
        <v>0</v>
      </c>
      <c r="S61" s="104" t="str">
        <f t="shared" si="16"/>
        <v>A+J=</v>
      </c>
      <c r="T61" s="95">
        <f t="shared" si="17"/>
        <v>44706</v>
      </c>
      <c r="U61" s="3"/>
      <c r="V61" s="4"/>
      <c r="W61" s="126"/>
      <c r="X61" s="132"/>
      <c r="Y61" s="128"/>
      <c r="Z61" s="129"/>
      <c r="AA61" s="128"/>
      <c r="AB61" s="133"/>
      <c r="AC61" s="130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44575</v>
      </c>
      <c r="B62" s="90">
        <f t="shared" ca="1" si="24"/>
        <v>5072350.9850000003</v>
      </c>
      <c r="C62" s="93">
        <f t="shared" si="8"/>
        <v>5000000</v>
      </c>
      <c r="D62" s="92">
        <f ca="1">IF(A62&lt;$B$1,VLOOKUP(A62,[1]DI!$A$4:$B$15000,2,FALSE),0)</f>
        <v>9.1499999999999998E-2</v>
      </c>
      <c r="E62" s="93">
        <f t="shared" ca="1" si="1"/>
        <v>1.00034749</v>
      </c>
      <c r="F62" s="93">
        <f ca="1">(TRUNC(PRODUCT($E$12:$E61),16))</f>
        <v>1.0120301295951699</v>
      </c>
      <c r="G62" s="93">
        <f t="shared" si="9"/>
        <v>1</v>
      </c>
      <c r="H62" s="93">
        <f t="shared" ca="1" si="2"/>
        <v>1.0120301300000001</v>
      </c>
      <c r="I62" s="92">
        <f t="shared" si="10"/>
        <v>1.7000000000000001E-2</v>
      </c>
      <c r="J62" s="95">
        <f t="shared" si="11"/>
        <v>44525</v>
      </c>
      <c r="K62" s="102">
        <f t="shared" si="12"/>
        <v>36</v>
      </c>
      <c r="L62" s="96">
        <f t="shared" si="13"/>
        <v>36</v>
      </c>
      <c r="M62" s="97">
        <f t="shared" si="3"/>
        <v>1.002411062</v>
      </c>
      <c r="N62" s="97">
        <f t="shared" ca="1" si="4"/>
        <v>1.0144701970000001</v>
      </c>
      <c r="O62" s="96">
        <f t="shared" si="25"/>
        <v>0</v>
      </c>
      <c r="P62" s="93">
        <f t="shared" ca="1" si="14"/>
        <v>72350.985000000001</v>
      </c>
      <c r="Q62" s="103">
        <f t="shared" si="5"/>
        <v>0</v>
      </c>
      <c r="R62" s="93">
        <f t="shared" si="15"/>
        <v>0</v>
      </c>
      <c r="S62" s="104" t="str">
        <f t="shared" si="16"/>
        <v>A+J=</v>
      </c>
      <c r="T62" s="95">
        <f t="shared" si="17"/>
        <v>44706</v>
      </c>
      <c r="U62" s="3"/>
      <c r="V62" s="4"/>
      <c r="W62" s="126"/>
      <c r="X62" s="132"/>
      <c r="Y62" s="128"/>
      <c r="Z62" s="129"/>
      <c r="AA62" s="128"/>
      <c r="AB62" s="133"/>
      <c r="AC62" s="130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44576</v>
      </c>
      <c r="B63" s="90">
        <f t="shared" ca="1" si="24"/>
        <v>5074453.0099999905</v>
      </c>
      <c r="C63" s="93">
        <f t="shared" si="8"/>
        <v>5000000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1.0123817999449101</v>
      </c>
      <c r="G63" s="93">
        <f t="shared" si="9"/>
        <v>1</v>
      </c>
      <c r="H63" s="93">
        <f t="shared" ca="1" si="2"/>
        <v>1.0123818</v>
      </c>
      <c r="I63" s="92">
        <f t="shared" si="10"/>
        <v>1.7000000000000001E-2</v>
      </c>
      <c r="J63" s="95">
        <f t="shared" si="11"/>
        <v>44525</v>
      </c>
      <c r="K63" s="102">
        <f t="shared" si="12"/>
        <v>36</v>
      </c>
      <c r="L63" s="96">
        <f t="shared" si="13"/>
        <v>37</v>
      </c>
      <c r="M63" s="97">
        <f t="shared" si="3"/>
        <v>1.002478118</v>
      </c>
      <c r="N63" s="97">
        <f t="shared" ca="1" si="4"/>
        <v>1.0148906019999999</v>
      </c>
      <c r="O63" s="96">
        <f t="shared" si="25"/>
        <v>0</v>
      </c>
      <c r="P63" s="93">
        <f t="shared" ca="1" si="14"/>
        <v>74453.009999989998</v>
      </c>
      <c r="Q63" s="103">
        <f t="shared" si="5"/>
        <v>0</v>
      </c>
      <c r="R63" s="93">
        <f t="shared" si="15"/>
        <v>0</v>
      </c>
      <c r="S63" s="104" t="str">
        <f t="shared" si="16"/>
        <v>A+J=</v>
      </c>
      <c r="T63" s="95">
        <f t="shared" si="17"/>
        <v>44706</v>
      </c>
      <c r="U63" s="3"/>
      <c r="V63" s="4"/>
      <c r="W63" s="126"/>
      <c r="X63" s="132"/>
      <c r="Y63" s="128"/>
      <c r="Z63" s="129"/>
      <c r="AA63" s="128"/>
      <c r="AB63" s="133"/>
      <c r="AC63" s="130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44577</v>
      </c>
      <c r="B64" s="90">
        <f t="shared" ca="1" si="24"/>
        <v>5074453.0099999905</v>
      </c>
      <c r="C64" s="93">
        <f t="shared" si="8"/>
        <v>5000000</v>
      </c>
      <c r="D64" s="92">
        <f ca="1">IF(A64&lt;$B$1,VLOOKUP(A64,[1]DI!$A$4:$B$15000,2,FALSE),0)</f>
        <v>0</v>
      </c>
      <c r="E64" s="93">
        <f t="shared" ca="1" si="1"/>
        <v>1</v>
      </c>
      <c r="F64" s="93">
        <f ca="1">(TRUNC(PRODUCT($E$12:$E63),16))</f>
        <v>1.0123817999449101</v>
      </c>
      <c r="G64" s="93">
        <f t="shared" si="9"/>
        <v>1</v>
      </c>
      <c r="H64" s="93">
        <f t="shared" ca="1" si="2"/>
        <v>1.0123818</v>
      </c>
      <c r="I64" s="92">
        <f t="shared" si="10"/>
        <v>1.7000000000000001E-2</v>
      </c>
      <c r="J64" s="95">
        <f t="shared" si="11"/>
        <v>44525</v>
      </c>
      <c r="K64" s="102">
        <f t="shared" si="12"/>
        <v>36</v>
      </c>
      <c r="L64" s="96">
        <f t="shared" si="13"/>
        <v>37</v>
      </c>
      <c r="M64" s="97">
        <f t="shared" si="3"/>
        <v>1.002478118</v>
      </c>
      <c r="N64" s="97">
        <f t="shared" ca="1" si="4"/>
        <v>1.0148906019999999</v>
      </c>
      <c r="O64" s="96">
        <f t="shared" si="25"/>
        <v>0</v>
      </c>
      <c r="P64" s="93">
        <f t="shared" ca="1" si="14"/>
        <v>74453.009999989998</v>
      </c>
      <c r="Q64" s="103">
        <f t="shared" si="5"/>
        <v>0</v>
      </c>
      <c r="R64" s="93">
        <f t="shared" si="15"/>
        <v>0</v>
      </c>
      <c r="S64" s="104" t="str">
        <f t="shared" si="16"/>
        <v>A+J=</v>
      </c>
      <c r="T64" s="95">
        <f t="shared" si="17"/>
        <v>44706</v>
      </c>
      <c r="U64" s="3"/>
      <c r="V64" s="4"/>
      <c r="W64" s="126"/>
      <c r="X64" s="132"/>
      <c r="Y64" s="128"/>
      <c r="Z64" s="129"/>
      <c r="AA64" s="128"/>
      <c r="AB64" s="133"/>
      <c r="AC64" s="130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44578</v>
      </c>
      <c r="B65" s="90">
        <f t="shared" ca="1" si="24"/>
        <v>5074453.0099999905</v>
      </c>
      <c r="C65" s="93">
        <f t="shared" si="8"/>
        <v>5000000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1.0123817999449101</v>
      </c>
      <c r="G65" s="93">
        <f t="shared" si="9"/>
        <v>1</v>
      </c>
      <c r="H65" s="93">
        <f t="shared" ca="1" si="2"/>
        <v>1.0123818</v>
      </c>
      <c r="I65" s="92">
        <f t="shared" si="10"/>
        <v>1.7000000000000001E-2</v>
      </c>
      <c r="J65" s="95">
        <f t="shared" si="11"/>
        <v>44525</v>
      </c>
      <c r="K65" s="102">
        <f t="shared" si="12"/>
        <v>37</v>
      </c>
      <c r="L65" s="96">
        <f t="shared" si="13"/>
        <v>37</v>
      </c>
      <c r="M65" s="97">
        <f t="shared" si="3"/>
        <v>1.002478118</v>
      </c>
      <c r="N65" s="97">
        <f t="shared" ca="1" si="4"/>
        <v>1.0148906019999999</v>
      </c>
      <c r="O65" s="96">
        <f t="shared" si="25"/>
        <v>0</v>
      </c>
      <c r="P65" s="93">
        <f t="shared" ca="1" si="14"/>
        <v>74453.009999989998</v>
      </c>
      <c r="Q65" s="103">
        <f t="shared" si="5"/>
        <v>0</v>
      </c>
      <c r="R65" s="93">
        <f t="shared" si="15"/>
        <v>0</v>
      </c>
      <c r="S65" s="104" t="str">
        <f t="shared" si="16"/>
        <v>A+J=</v>
      </c>
      <c r="T65" s="95">
        <f t="shared" si="17"/>
        <v>44706</v>
      </c>
      <c r="U65" s="3"/>
      <c r="V65" s="4"/>
      <c r="W65" s="126"/>
      <c r="X65" s="132"/>
      <c r="Y65" s="128"/>
      <c r="Z65" s="129"/>
      <c r="AA65" s="128"/>
      <c r="AB65" s="133"/>
      <c r="AC65" s="130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44579</v>
      </c>
      <c r="B66" s="90">
        <f t="shared" ca="1" si="24"/>
        <v>5076555.8949999996</v>
      </c>
      <c r="C66" s="93">
        <f t="shared" si="8"/>
        <v>5000000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1.0127335924965699</v>
      </c>
      <c r="G66" s="93">
        <f t="shared" si="9"/>
        <v>1</v>
      </c>
      <c r="H66" s="93">
        <f t="shared" ca="1" si="2"/>
        <v>1.0127335900000001</v>
      </c>
      <c r="I66" s="92">
        <f t="shared" si="10"/>
        <v>1.7000000000000001E-2</v>
      </c>
      <c r="J66" s="95">
        <f t="shared" si="11"/>
        <v>44525</v>
      </c>
      <c r="K66" s="102">
        <f t="shared" si="12"/>
        <v>38</v>
      </c>
      <c r="L66" s="96">
        <f t="shared" si="13"/>
        <v>38</v>
      </c>
      <c r="M66" s="97">
        <f t="shared" si="3"/>
        <v>1.00254518</v>
      </c>
      <c r="N66" s="97">
        <f t="shared" ca="1" si="4"/>
        <v>1.015311179</v>
      </c>
      <c r="O66" s="96">
        <f t="shared" si="25"/>
        <v>0</v>
      </c>
      <c r="P66" s="93">
        <f t="shared" ca="1" si="14"/>
        <v>76555.895000000004</v>
      </c>
      <c r="Q66" s="103">
        <f t="shared" si="5"/>
        <v>0</v>
      </c>
      <c r="R66" s="93">
        <f t="shared" si="15"/>
        <v>0</v>
      </c>
      <c r="S66" s="104" t="str">
        <f t="shared" si="16"/>
        <v>A+J=</v>
      </c>
      <c r="T66" s="95">
        <f t="shared" si="17"/>
        <v>44706</v>
      </c>
      <c r="U66" s="3"/>
      <c r="V66" s="4"/>
      <c r="W66" s="126"/>
      <c r="X66" s="132"/>
      <c r="Y66" s="128"/>
      <c r="Z66" s="129"/>
      <c r="AA66" s="128"/>
      <c r="AB66" s="133"/>
      <c r="AC66" s="130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44580</v>
      </c>
      <c r="B67" s="90">
        <f t="shared" ca="1" si="24"/>
        <v>5078659.6949999901</v>
      </c>
      <c r="C67" s="93">
        <f t="shared" si="8"/>
        <v>5000000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1.0130855072926299</v>
      </c>
      <c r="G67" s="93">
        <f t="shared" si="9"/>
        <v>1</v>
      </c>
      <c r="H67" s="93">
        <f t="shared" ca="1" si="2"/>
        <v>1.01308551</v>
      </c>
      <c r="I67" s="92">
        <f t="shared" si="10"/>
        <v>1.7000000000000001E-2</v>
      </c>
      <c r="J67" s="95">
        <f t="shared" si="11"/>
        <v>44525</v>
      </c>
      <c r="K67" s="102">
        <f t="shared" si="12"/>
        <v>39</v>
      </c>
      <c r="L67" s="96">
        <f t="shared" si="13"/>
        <v>39</v>
      </c>
      <c r="M67" s="97">
        <f t="shared" si="3"/>
        <v>1.002612246</v>
      </c>
      <c r="N67" s="97">
        <f t="shared" ca="1" si="4"/>
        <v>1.0157319389999999</v>
      </c>
      <c r="O67" s="96">
        <f t="shared" si="25"/>
        <v>0</v>
      </c>
      <c r="P67" s="93">
        <f t="shared" ca="1" si="14"/>
        <v>78659.694999989995</v>
      </c>
      <c r="Q67" s="103">
        <f t="shared" si="5"/>
        <v>0</v>
      </c>
      <c r="R67" s="93">
        <f t="shared" si="15"/>
        <v>0</v>
      </c>
      <c r="S67" s="104" t="str">
        <f t="shared" si="16"/>
        <v>A+J=</v>
      </c>
      <c r="T67" s="95">
        <f t="shared" si="17"/>
        <v>44706</v>
      </c>
      <c r="U67" s="3"/>
      <c r="V67" s="4"/>
      <c r="W67" s="126"/>
      <c r="X67" s="132"/>
      <c r="Y67" s="128"/>
      <c r="Z67" s="129"/>
      <c r="AA67" s="128"/>
      <c r="AB67" s="133"/>
      <c r="AC67" s="130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44581</v>
      </c>
      <c r="B68" s="90">
        <f t="shared" ca="1" si="24"/>
        <v>5080764.2949999897</v>
      </c>
      <c r="C68" s="93">
        <f t="shared" si="8"/>
        <v>5000000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1.0134375443755601</v>
      </c>
      <c r="G68" s="93">
        <f t="shared" si="9"/>
        <v>1</v>
      </c>
      <c r="H68" s="93">
        <f t="shared" ca="1" si="2"/>
        <v>1.01343754</v>
      </c>
      <c r="I68" s="92">
        <f t="shared" si="10"/>
        <v>1.7000000000000001E-2</v>
      </c>
      <c r="J68" s="95">
        <f t="shared" si="11"/>
        <v>44525</v>
      </c>
      <c r="K68" s="102">
        <f t="shared" si="12"/>
        <v>40</v>
      </c>
      <c r="L68" s="96">
        <f t="shared" si="13"/>
        <v>40</v>
      </c>
      <c r="M68" s="97">
        <f t="shared" si="3"/>
        <v>1.002679316</v>
      </c>
      <c r="N68" s="97">
        <f t="shared" ca="1" si="4"/>
        <v>1.016152859</v>
      </c>
      <c r="O68" s="96">
        <f t="shared" si="25"/>
        <v>0</v>
      </c>
      <c r="P68" s="93">
        <f t="shared" ca="1" si="14"/>
        <v>80764.294999990001</v>
      </c>
      <c r="Q68" s="103">
        <f t="shared" si="5"/>
        <v>0</v>
      </c>
      <c r="R68" s="93">
        <f t="shared" si="15"/>
        <v>0</v>
      </c>
      <c r="S68" s="104" t="str">
        <f t="shared" si="16"/>
        <v>A+J=</v>
      </c>
      <c r="T68" s="95">
        <f t="shared" si="17"/>
        <v>44706</v>
      </c>
      <c r="U68" s="3"/>
      <c r="V68" s="4"/>
      <c r="W68" s="126"/>
      <c r="X68" s="132"/>
      <c r="Y68" s="128"/>
      <c r="Z68" s="129"/>
      <c r="AA68" s="128"/>
      <c r="AB68" s="133"/>
      <c r="AC68" s="130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44582</v>
      </c>
      <c r="B69" s="90">
        <f t="shared" ca="1" si="24"/>
        <v>5082869.8149999902</v>
      </c>
      <c r="C69" s="93">
        <f t="shared" si="8"/>
        <v>5000000</v>
      </c>
      <c r="D69" s="92">
        <f ca="1">IF(A69&lt;$B$1,VLOOKUP(A69,[1]DI!$A$4:$B$15000,2,FALSE),0)</f>
        <v>9.1499999999999998E-2</v>
      </c>
      <c r="E69" s="93">
        <f t="shared" ca="1" si="1"/>
        <v>1.00034749</v>
      </c>
      <c r="F69" s="93">
        <f ca="1">(TRUNC(PRODUCT($E$12:$E68),16))</f>
        <v>1.01378970378785</v>
      </c>
      <c r="G69" s="93">
        <f t="shared" si="9"/>
        <v>1</v>
      </c>
      <c r="H69" s="93">
        <f t="shared" ca="1" si="2"/>
        <v>1.0137897</v>
      </c>
      <c r="I69" s="92">
        <f t="shared" si="10"/>
        <v>1.7000000000000001E-2</v>
      </c>
      <c r="J69" s="95">
        <f t="shared" si="11"/>
        <v>44525</v>
      </c>
      <c r="K69" s="102">
        <f t="shared" si="12"/>
        <v>41</v>
      </c>
      <c r="L69" s="96">
        <f t="shared" si="13"/>
        <v>41</v>
      </c>
      <c r="M69" s="97">
        <f t="shared" si="3"/>
        <v>1.0027463910000001</v>
      </c>
      <c r="N69" s="97">
        <f t="shared" ca="1" si="4"/>
        <v>1.0165739629999999</v>
      </c>
      <c r="O69" s="96">
        <f t="shared" si="25"/>
        <v>0</v>
      </c>
      <c r="P69" s="93">
        <f t="shared" ca="1" si="14"/>
        <v>82869.814999990005</v>
      </c>
      <c r="Q69" s="103">
        <f t="shared" si="5"/>
        <v>0</v>
      </c>
      <c r="R69" s="93">
        <f t="shared" si="15"/>
        <v>0</v>
      </c>
      <c r="S69" s="104" t="str">
        <f t="shared" si="16"/>
        <v>A+J=</v>
      </c>
      <c r="T69" s="95">
        <f t="shared" si="17"/>
        <v>44706</v>
      </c>
      <c r="U69" s="3"/>
      <c r="V69" s="4"/>
      <c r="W69" s="126"/>
      <c r="X69" s="132"/>
      <c r="Y69" s="128"/>
      <c r="Z69" s="129"/>
      <c r="AA69" s="128"/>
      <c r="AB69" s="133"/>
      <c r="AC69" s="130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44583</v>
      </c>
      <c r="B70" s="90">
        <f t="shared" ca="1" si="24"/>
        <v>5084976.23999999</v>
      </c>
      <c r="C70" s="93">
        <f t="shared" si="8"/>
        <v>5000000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1.01414198557202</v>
      </c>
      <c r="G70" s="93">
        <f t="shared" si="9"/>
        <v>1</v>
      </c>
      <c r="H70" s="93">
        <f t="shared" ca="1" si="2"/>
        <v>1.0141419899999999</v>
      </c>
      <c r="I70" s="92">
        <f t="shared" si="10"/>
        <v>1.7000000000000001E-2</v>
      </c>
      <c r="J70" s="95">
        <f t="shared" si="11"/>
        <v>44525</v>
      </c>
      <c r="K70" s="102">
        <f t="shared" si="12"/>
        <v>41</v>
      </c>
      <c r="L70" s="96">
        <f t="shared" si="13"/>
        <v>42</v>
      </c>
      <c r="M70" s="97">
        <f t="shared" si="3"/>
        <v>1.00281347</v>
      </c>
      <c r="N70" s="97">
        <f t="shared" ca="1" si="4"/>
        <v>1.016995248</v>
      </c>
      <c r="O70" s="96">
        <f t="shared" si="25"/>
        <v>0</v>
      </c>
      <c r="P70" s="93">
        <f t="shared" ca="1" si="14"/>
        <v>84976.239999989994</v>
      </c>
      <c r="Q70" s="103">
        <f t="shared" si="5"/>
        <v>0</v>
      </c>
      <c r="R70" s="93">
        <f t="shared" si="15"/>
        <v>0</v>
      </c>
      <c r="S70" s="104" t="str">
        <f t="shared" si="16"/>
        <v>A+J=</v>
      </c>
      <c r="T70" s="95">
        <f t="shared" si="17"/>
        <v>44706</v>
      </c>
      <c r="U70" s="3"/>
      <c r="V70" s="4"/>
      <c r="W70" s="126"/>
      <c r="X70" s="132"/>
      <c r="Y70" s="128"/>
      <c r="Z70" s="129"/>
      <c r="AA70" s="128"/>
      <c r="AB70" s="133"/>
      <c r="AC70" s="130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44584</v>
      </c>
      <c r="B71" s="90">
        <f t="shared" ca="1" si="24"/>
        <v>5084976.23999999</v>
      </c>
      <c r="C71" s="93">
        <f t="shared" si="8"/>
        <v>5000000</v>
      </c>
      <c r="D71" s="92">
        <f ca="1">IF(A71&lt;$B$1,VLOOKUP(A71,[1]DI!$A$4:$B$15000,2,FALSE),0)</f>
        <v>0</v>
      </c>
      <c r="E71" s="93">
        <f t="shared" ca="1" si="1"/>
        <v>1</v>
      </c>
      <c r="F71" s="93">
        <f ca="1">(TRUNC(PRODUCT($E$12:$E70),16))</f>
        <v>1.01414198557202</v>
      </c>
      <c r="G71" s="93">
        <f t="shared" si="9"/>
        <v>1</v>
      </c>
      <c r="H71" s="93">
        <f t="shared" ca="1" si="2"/>
        <v>1.0141419899999999</v>
      </c>
      <c r="I71" s="92">
        <f t="shared" si="10"/>
        <v>1.7000000000000001E-2</v>
      </c>
      <c r="J71" s="95">
        <f t="shared" si="11"/>
        <v>44525</v>
      </c>
      <c r="K71" s="102">
        <f t="shared" si="12"/>
        <v>41</v>
      </c>
      <c r="L71" s="96">
        <f t="shared" si="13"/>
        <v>42</v>
      </c>
      <c r="M71" s="97">
        <f t="shared" si="3"/>
        <v>1.00281347</v>
      </c>
      <c r="N71" s="97">
        <f t="shared" ca="1" si="4"/>
        <v>1.016995248</v>
      </c>
      <c r="O71" s="96">
        <f t="shared" si="25"/>
        <v>0</v>
      </c>
      <c r="P71" s="93">
        <f t="shared" ca="1" si="14"/>
        <v>84976.239999989994</v>
      </c>
      <c r="Q71" s="103">
        <f t="shared" si="5"/>
        <v>0</v>
      </c>
      <c r="R71" s="93">
        <f t="shared" si="15"/>
        <v>0</v>
      </c>
      <c r="S71" s="104" t="str">
        <f t="shared" si="16"/>
        <v>A+J=</v>
      </c>
      <c r="T71" s="95">
        <f t="shared" si="17"/>
        <v>44706</v>
      </c>
      <c r="U71" s="3"/>
      <c r="V71" s="4"/>
      <c r="W71" s="126"/>
      <c r="X71" s="132"/>
      <c r="Y71" s="128"/>
      <c r="Z71" s="129"/>
      <c r="AA71" s="128"/>
      <c r="AB71" s="133"/>
      <c r="AC71" s="130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44585</v>
      </c>
      <c r="B72" s="90">
        <f t="shared" ca="1" si="24"/>
        <v>5084976.23999999</v>
      </c>
      <c r="C72" s="93">
        <f t="shared" si="8"/>
        <v>5000000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1.01414198557202</v>
      </c>
      <c r="G72" s="93">
        <f t="shared" si="9"/>
        <v>1</v>
      </c>
      <c r="H72" s="93">
        <f t="shared" ca="1" si="2"/>
        <v>1.0141419899999999</v>
      </c>
      <c r="I72" s="92">
        <f t="shared" si="10"/>
        <v>1.7000000000000001E-2</v>
      </c>
      <c r="J72" s="95">
        <f t="shared" si="11"/>
        <v>44525</v>
      </c>
      <c r="K72" s="102">
        <f t="shared" si="12"/>
        <v>42</v>
      </c>
      <c r="L72" s="96">
        <f t="shared" si="13"/>
        <v>42</v>
      </c>
      <c r="M72" s="97">
        <f t="shared" si="3"/>
        <v>1.00281347</v>
      </c>
      <c r="N72" s="97">
        <f t="shared" ca="1" si="4"/>
        <v>1.016995248</v>
      </c>
      <c r="O72" s="96">
        <f t="shared" si="25"/>
        <v>0</v>
      </c>
      <c r="P72" s="93">
        <f t="shared" ca="1" si="14"/>
        <v>84976.239999989994</v>
      </c>
      <c r="Q72" s="103">
        <f t="shared" si="5"/>
        <v>0</v>
      </c>
      <c r="R72" s="93">
        <f t="shared" si="15"/>
        <v>0</v>
      </c>
      <c r="S72" s="104" t="str">
        <f t="shared" si="16"/>
        <v>A+J=</v>
      </c>
      <c r="T72" s="95">
        <f t="shared" si="17"/>
        <v>44706</v>
      </c>
      <c r="U72" s="3"/>
      <c r="V72" s="4"/>
      <c r="W72" s="126"/>
      <c r="X72" s="132"/>
      <c r="Y72" s="128"/>
      <c r="Z72" s="129"/>
      <c r="AA72" s="128"/>
      <c r="AB72" s="133"/>
      <c r="AC72" s="130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44586</v>
      </c>
      <c r="B73" s="90">
        <f t="shared" ca="1" si="24"/>
        <v>5087083.4799999902</v>
      </c>
      <c r="C73" s="93">
        <f t="shared" si="8"/>
        <v>5000000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1.01449438977059</v>
      </c>
      <c r="G73" s="93">
        <f t="shared" si="9"/>
        <v>1</v>
      </c>
      <c r="H73" s="93">
        <f t="shared" ca="1" si="2"/>
        <v>1.0144943900000001</v>
      </c>
      <c r="I73" s="92">
        <f t="shared" si="10"/>
        <v>1.7000000000000001E-2</v>
      </c>
      <c r="J73" s="95">
        <f t="shared" si="11"/>
        <v>44525</v>
      </c>
      <c r="K73" s="102">
        <f t="shared" si="12"/>
        <v>43</v>
      </c>
      <c r="L73" s="96">
        <f t="shared" si="13"/>
        <v>43</v>
      </c>
      <c r="M73" s="97">
        <f t="shared" si="3"/>
        <v>1.0028805540000001</v>
      </c>
      <c r="N73" s="97">
        <f t="shared" ca="1" si="4"/>
        <v>1.017416696</v>
      </c>
      <c r="O73" s="96">
        <f t="shared" si="25"/>
        <v>0</v>
      </c>
      <c r="P73" s="93">
        <f t="shared" ca="1" si="14"/>
        <v>87083.479999989999</v>
      </c>
      <c r="Q73" s="103">
        <f t="shared" si="5"/>
        <v>0</v>
      </c>
      <c r="R73" s="93">
        <f t="shared" si="15"/>
        <v>0</v>
      </c>
      <c r="S73" s="104" t="str">
        <f t="shared" si="16"/>
        <v>A+J=</v>
      </c>
      <c r="T73" s="95">
        <f t="shared" si="17"/>
        <v>44706</v>
      </c>
      <c r="U73" s="3"/>
      <c r="V73" s="4"/>
      <c r="W73" s="126"/>
      <c r="X73" s="132"/>
      <c r="Y73" s="128"/>
      <c r="Z73" s="129"/>
      <c r="AA73" s="128"/>
      <c r="AB73" s="133"/>
      <c r="AC73" s="130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44587</v>
      </c>
      <c r="B74" s="90">
        <f t="shared" ca="1" si="24"/>
        <v>5089191.625</v>
      </c>
      <c r="C74" s="93">
        <f t="shared" si="8"/>
        <v>5000000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1.01484691642609</v>
      </c>
      <c r="G74" s="93">
        <f t="shared" si="9"/>
        <v>1</v>
      </c>
      <c r="H74" s="93">
        <f t="shared" ca="1" si="2"/>
        <v>1.0148469200000001</v>
      </c>
      <c r="I74" s="92">
        <f t="shared" si="10"/>
        <v>1.7000000000000001E-2</v>
      </c>
      <c r="J74" s="95">
        <f t="shared" si="11"/>
        <v>44525</v>
      </c>
      <c r="K74" s="102">
        <f t="shared" si="12"/>
        <v>44</v>
      </c>
      <c r="L74" s="96">
        <f t="shared" si="13"/>
        <v>44</v>
      </c>
      <c r="M74" s="97">
        <f t="shared" si="3"/>
        <v>1.0029476420000001</v>
      </c>
      <c r="N74" s="97">
        <f t="shared" ca="1" si="4"/>
        <v>1.017838325</v>
      </c>
      <c r="O74" s="96">
        <f t="shared" si="25"/>
        <v>0</v>
      </c>
      <c r="P74" s="93">
        <f t="shared" ca="1" si="14"/>
        <v>89191.625</v>
      </c>
      <c r="Q74" s="103">
        <f t="shared" si="5"/>
        <v>0</v>
      </c>
      <c r="R74" s="93">
        <f t="shared" si="15"/>
        <v>0</v>
      </c>
      <c r="S74" s="104" t="str">
        <f t="shared" si="16"/>
        <v>A+J=</v>
      </c>
      <c r="T74" s="95">
        <f t="shared" si="17"/>
        <v>44706</v>
      </c>
      <c r="U74" s="3"/>
      <c r="V74" s="4"/>
      <c r="W74" s="126"/>
      <c r="X74" s="132"/>
      <c r="Y74" s="128"/>
      <c r="Z74" s="129"/>
      <c r="AA74" s="128"/>
      <c r="AB74" s="133"/>
      <c r="AC74" s="130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44588</v>
      </c>
      <c r="B75" s="90">
        <f t="shared" ca="1" si="24"/>
        <v>5091300.6399999997</v>
      </c>
      <c r="C75" s="93">
        <f t="shared" si="8"/>
        <v>5000000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1.0151995655810799</v>
      </c>
      <c r="G75" s="93">
        <f t="shared" si="9"/>
        <v>1</v>
      </c>
      <c r="H75" s="93">
        <f t="shared" ca="1" si="2"/>
        <v>1.0151995700000001</v>
      </c>
      <c r="I75" s="92">
        <f t="shared" si="10"/>
        <v>1.7000000000000001E-2</v>
      </c>
      <c r="J75" s="95">
        <f t="shared" si="11"/>
        <v>44525</v>
      </c>
      <c r="K75" s="102">
        <f t="shared" si="12"/>
        <v>45</v>
      </c>
      <c r="L75" s="96">
        <f t="shared" si="13"/>
        <v>45</v>
      </c>
      <c r="M75" s="97">
        <f t="shared" si="3"/>
        <v>1.003014735</v>
      </c>
      <c r="N75" s="97">
        <f t="shared" ca="1" si="4"/>
        <v>1.0182601280000001</v>
      </c>
      <c r="O75" s="96">
        <f t="shared" si="25"/>
        <v>0</v>
      </c>
      <c r="P75" s="93">
        <f t="shared" ca="1" si="14"/>
        <v>91300.64</v>
      </c>
      <c r="Q75" s="103">
        <f t="shared" si="5"/>
        <v>0</v>
      </c>
      <c r="R75" s="93">
        <f t="shared" si="15"/>
        <v>0</v>
      </c>
      <c r="S75" s="104" t="str">
        <f t="shared" si="16"/>
        <v>A+J=</v>
      </c>
      <c r="T75" s="95">
        <f t="shared" si="17"/>
        <v>44706</v>
      </c>
      <c r="U75" s="3"/>
      <c r="V75" s="4"/>
      <c r="W75" s="126"/>
      <c r="X75" s="132"/>
      <c r="Y75" s="128"/>
      <c r="Z75" s="129"/>
      <c r="AA75" s="128"/>
      <c r="AB75" s="133"/>
      <c r="AC75" s="130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44589</v>
      </c>
      <c r="B76" s="90">
        <f t="shared" ca="1" si="24"/>
        <v>5093410.51</v>
      </c>
      <c r="C76" s="93">
        <f t="shared" si="8"/>
        <v>5000000</v>
      </c>
      <c r="D76" s="92">
        <f ca="1">IF(A76&lt;$B$1,VLOOKUP(A76,[1]DI!$A$4:$B$15000,2,FALSE),0)</f>
        <v>9.1499999999999998E-2</v>
      </c>
      <c r="E76" s="93">
        <f t="shared" ref="E76:E139" ca="1" si="26">ROUND(((1+D76)^(1/252)),8)</f>
        <v>1.00034749</v>
      </c>
      <c r="F76" s="93">
        <f ca="1">(TRUNC(PRODUCT($E$12:$E75),16))</f>
        <v>1.0155523372781201</v>
      </c>
      <c r="G76" s="93">
        <f t="shared" si="9"/>
        <v>1</v>
      </c>
      <c r="H76" s="93">
        <f t="shared" ref="H76:H139" ca="1" si="27">ROUND(F76/G76,8)</f>
        <v>1.0155523399999999</v>
      </c>
      <c r="I76" s="92">
        <f t="shared" si="10"/>
        <v>1.7000000000000001E-2</v>
      </c>
      <c r="J76" s="95">
        <f t="shared" si="11"/>
        <v>44525</v>
      </c>
      <c r="K76" s="102">
        <f t="shared" si="12"/>
        <v>46</v>
      </c>
      <c r="L76" s="96">
        <f t="shared" si="13"/>
        <v>46</v>
      </c>
      <c r="M76" s="97">
        <f t="shared" ref="M76:M139" si="28">ROUND((I76+1)^(L76/252),9)</f>
        <v>1.0030818319999999</v>
      </c>
      <c r="N76" s="97">
        <f t="shared" ref="N76:N139" ca="1" si="29">ROUND(H76*M76,9)</f>
        <v>1.0186821020000001</v>
      </c>
      <c r="O76" s="96">
        <f t="shared" si="25"/>
        <v>0</v>
      </c>
      <c r="P76" s="93">
        <f t="shared" ref="P76:P139" ca="1" si="30">TRUNC(((N76-1)*C76),8)</f>
        <v>93410.51</v>
      </c>
      <c r="Q76" s="103">
        <f t="shared" ref="Q76:Q139" si="31">IF($O76&gt;0,VLOOKUP($O76,$W$12:$AC$150,7),0)</f>
        <v>0</v>
      </c>
      <c r="R76" s="93">
        <f t="shared" si="15"/>
        <v>0</v>
      </c>
      <c r="S76" s="104" t="str">
        <f t="shared" si="16"/>
        <v>A+J=</v>
      </c>
      <c r="T76" s="95">
        <f t="shared" si="17"/>
        <v>44706</v>
      </c>
      <c r="U76" s="3"/>
      <c r="V76" s="4"/>
      <c r="W76" s="126"/>
      <c r="X76" s="132"/>
      <c r="Y76" s="128"/>
      <c r="Z76" s="129"/>
      <c r="AA76" s="128"/>
      <c r="AB76" s="133"/>
      <c r="AC76" s="130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2">(A76+1)</f>
        <v>44590</v>
      </c>
      <c r="B77" s="90">
        <f t="shared" ca="1" si="24"/>
        <v>5095521.2449999899</v>
      </c>
      <c r="C77" s="93">
        <f t="shared" ref="C77:C140" si="33">(C76-R76)</f>
        <v>5000000</v>
      </c>
      <c r="D77" s="92">
        <f ca="1">IF(A77&lt;$B$1,VLOOKUP(A77,[1]DI!$A$4:$B$15000,2,FALSE),0)</f>
        <v>0</v>
      </c>
      <c r="E77" s="93">
        <f t="shared" ca="1" si="26"/>
        <v>1</v>
      </c>
      <c r="F77" s="93">
        <f ca="1">(TRUNC(PRODUCT($E$12:$E76),16))</f>
        <v>1.0159052315598001</v>
      </c>
      <c r="G77" s="93">
        <f t="shared" ref="G77:G140" si="34">IF(O76&gt;0,F76,G76)</f>
        <v>1</v>
      </c>
      <c r="H77" s="93">
        <f t="shared" ca="1" si="27"/>
        <v>1.01590523</v>
      </c>
      <c r="I77" s="92">
        <f t="shared" ref="I77:I140" si="35">I76</f>
        <v>1.7000000000000001E-2</v>
      </c>
      <c r="J77" s="95">
        <f t="shared" ref="J77:J140" si="36">IF(O76&gt;0,VLOOKUP(O76,W$12:AG$150,2),J76)</f>
        <v>44525</v>
      </c>
      <c r="K77" s="102">
        <f t="shared" ref="K77:K140" si="37">IF(A77&gt;J77,IF(NETWORKDAYS(J77,A77,$W$160:$W$544)-1=0,1,NETWORKDAYS(J77,A77,$W$160:$W$544)-1),0)</f>
        <v>46</v>
      </c>
      <c r="L77" s="96">
        <f t="shared" ref="L77:L140" si="38">IF(AND(K77=1,K76=1),1,IF(K77&gt;0,IF(K77=K76,K77+1,K77),0))</f>
        <v>47</v>
      </c>
      <c r="M77" s="97">
        <f t="shared" si="28"/>
        <v>1.0031489339999999</v>
      </c>
      <c r="N77" s="97">
        <f t="shared" ca="1" si="29"/>
        <v>1.019104249</v>
      </c>
      <c r="O77" s="96">
        <f t="shared" ref="O77:O140" si="39">IF(VLOOKUP(A77,X$12:AE$150,8)=VLOOKUP(A76,X$12:AE$150,8),0,VLOOKUP(A77,X$12:AE$150,8))</f>
        <v>0</v>
      </c>
      <c r="P77" s="93">
        <f t="shared" ca="1" si="30"/>
        <v>95521.244999989998</v>
      </c>
      <c r="Q77" s="103">
        <f t="shared" si="31"/>
        <v>0</v>
      </c>
      <c r="R77" s="93">
        <f t="shared" ref="R77:R140" si="40">IF(Q77&gt;0,TRUNC(Q77*C77,8),0)</f>
        <v>0</v>
      </c>
      <c r="S77" s="104" t="str">
        <f t="shared" ref="S77:S140" si="41">IF(O76&gt;0,VLOOKUP(O76,W$12:AG$150,10),S76)</f>
        <v>A+J=</v>
      </c>
      <c r="T77" s="95">
        <f t="shared" ref="T77:T140" si="42">IF(O76&gt;0,VLOOKUP(O76,W$12:AG$150,11),T76)</f>
        <v>44706</v>
      </c>
      <c r="U77" s="3"/>
      <c r="V77" s="4"/>
      <c r="W77" s="126"/>
      <c r="X77" s="132"/>
      <c r="Y77" s="128"/>
      <c r="Z77" s="129"/>
      <c r="AA77" s="128"/>
      <c r="AB77" s="133"/>
      <c r="AC77" s="130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2"/>
        <v>44591</v>
      </c>
      <c r="B78" s="90">
        <f t="shared" ref="B78:B141" ca="1" si="43">IF(A78&lt;=TODAY(),C78+P78,IF(AND(A78&gt;TODAY(),A78&lt;=$B$1),IF(VLOOKUP(TODAY(),$A$10:$D$5000,4,FALSE)=0,"n.d",C78+P78),"n.d"))</f>
        <v>5095521.2449999899</v>
      </c>
      <c r="C78" s="93">
        <f t="shared" si="33"/>
        <v>5000000</v>
      </c>
      <c r="D78" s="92">
        <f ca="1">IF(A78&lt;$B$1,VLOOKUP(A78,[1]DI!$A$4:$B$15000,2,FALSE),0)</f>
        <v>0</v>
      </c>
      <c r="E78" s="93">
        <f t="shared" ca="1" si="26"/>
        <v>1</v>
      </c>
      <c r="F78" s="93">
        <f ca="1">(TRUNC(PRODUCT($E$12:$E77),16))</f>
        <v>1.0159052315598001</v>
      </c>
      <c r="G78" s="93">
        <f t="shared" si="34"/>
        <v>1</v>
      </c>
      <c r="H78" s="93">
        <f t="shared" ca="1" si="27"/>
        <v>1.01590523</v>
      </c>
      <c r="I78" s="92">
        <f t="shared" si="35"/>
        <v>1.7000000000000001E-2</v>
      </c>
      <c r="J78" s="95">
        <f t="shared" si="36"/>
        <v>44525</v>
      </c>
      <c r="K78" s="102">
        <f t="shared" si="37"/>
        <v>46</v>
      </c>
      <c r="L78" s="96">
        <f t="shared" si="38"/>
        <v>47</v>
      </c>
      <c r="M78" s="97">
        <f t="shared" si="28"/>
        <v>1.0031489339999999</v>
      </c>
      <c r="N78" s="97">
        <f t="shared" ca="1" si="29"/>
        <v>1.019104249</v>
      </c>
      <c r="O78" s="96">
        <f t="shared" si="39"/>
        <v>0</v>
      </c>
      <c r="P78" s="93">
        <f t="shared" ca="1" si="30"/>
        <v>95521.244999989998</v>
      </c>
      <c r="Q78" s="103">
        <f t="shared" si="31"/>
        <v>0</v>
      </c>
      <c r="R78" s="93">
        <f t="shared" si="40"/>
        <v>0</v>
      </c>
      <c r="S78" s="104" t="str">
        <f t="shared" si="41"/>
        <v>A+J=</v>
      </c>
      <c r="T78" s="95">
        <f t="shared" si="42"/>
        <v>44706</v>
      </c>
      <c r="U78" s="3"/>
      <c r="V78" s="4"/>
      <c r="W78" s="126"/>
      <c r="X78" s="132"/>
      <c r="Y78" s="128"/>
      <c r="Z78" s="129"/>
      <c r="AA78" s="128"/>
      <c r="AB78" s="133"/>
      <c r="AC78" s="130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2"/>
        <v>44592</v>
      </c>
      <c r="B79" s="90">
        <f t="shared" ca="1" si="43"/>
        <v>5095521.2449999899</v>
      </c>
      <c r="C79" s="93">
        <f t="shared" si="33"/>
        <v>5000000</v>
      </c>
      <c r="D79" s="92">
        <f ca="1">IF(A79&lt;$B$1,VLOOKUP(A79,[1]DI!$A$4:$B$15000,2,FALSE),0)</f>
        <v>9.1499999999999998E-2</v>
      </c>
      <c r="E79" s="93">
        <f t="shared" ca="1" si="26"/>
        <v>1.00034749</v>
      </c>
      <c r="F79" s="93">
        <f ca="1">(TRUNC(PRODUCT($E$12:$E78),16))</f>
        <v>1.0159052315598001</v>
      </c>
      <c r="G79" s="93">
        <f t="shared" si="34"/>
        <v>1</v>
      </c>
      <c r="H79" s="93">
        <f t="shared" ca="1" si="27"/>
        <v>1.01590523</v>
      </c>
      <c r="I79" s="92">
        <f t="shared" si="35"/>
        <v>1.7000000000000001E-2</v>
      </c>
      <c r="J79" s="95">
        <f t="shared" si="36"/>
        <v>44525</v>
      </c>
      <c r="K79" s="102">
        <f t="shared" si="37"/>
        <v>47</v>
      </c>
      <c r="L79" s="96">
        <f t="shared" si="38"/>
        <v>47</v>
      </c>
      <c r="M79" s="97">
        <f t="shared" si="28"/>
        <v>1.0031489339999999</v>
      </c>
      <c r="N79" s="97">
        <f t="shared" ca="1" si="29"/>
        <v>1.019104249</v>
      </c>
      <c r="O79" s="96">
        <f t="shared" si="39"/>
        <v>0</v>
      </c>
      <c r="P79" s="93">
        <f t="shared" ca="1" si="30"/>
        <v>95521.244999989998</v>
      </c>
      <c r="Q79" s="103">
        <f t="shared" si="31"/>
        <v>0</v>
      </c>
      <c r="R79" s="93">
        <f t="shared" si="40"/>
        <v>0</v>
      </c>
      <c r="S79" s="104" t="str">
        <f t="shared" si="41"/>
        <v>A+J=</v>
      </c>
      <c r="T79" s="95">
        <f t="shared" si="42"/>
        <v>44706</v>
      </c>
      <c r="U79" s="3"/>
      <c r="V79" s="4"/>
      <c r="W79" s="126"/>
      <c r="X79" s="132"/>
      <c r="Y79" s="128"/>
      <c r="Z79" s="129"/>
      <c r="AA79" s="128"/>
      <c r="AB79" s="133"/>
      <c r="AC79" s="130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2"/>
        <v>44593</v>
      </c>
      <c r="B80" s="90">
        <f t="shared" ca="1" si="43"/>
        <v>5097632.8849999905</v>
      </c>
      <c r="C80" s="93">
        <f t="shared" si="33"/>
        <v>5000000</v>
      </c>
      <c r="D80" s="92">
        <f ca="1">IF(A80&lt;$B$1,VLOOKUP(A80,[1]DI!$A$4:$B$15000,2,FALSE),0)</f>
        <v>9.1499999999999998E-2</v>
      </c>
      <c r="E80" s="93">
        <f t="shared" ca="1" si="26"/>
        <v>1.00034749</v>
      </c>
      <c r="F80" s="93">
        <f ca="1">(TRUNC(PRODUCT($E$12:$E79),16))</f>
        <v>1.0162582484687199</v>
      </c>
      <c r="G80" s="93">
        <f t="shared" si="34"/>
        <v>1</v>
      </c>
      <c r="H80" s="93">
        <f t="shared" ca="1" si="27"/>
        <v>1.0162582499999999</v>
      </c>
      <c r="I80" s="92">
        <f t="shared" si="35"/>
        <v>1.7000000000000001E-2</v>
      </c>
      <c r="J80" s="95">
        <f t="shared" si="36"/>
        <v>44525</v>
      </c>
      <c r="K80" s="102">
        <f t="shared" si="37"/>
        <v>48</v>
      </c>
      <c r="L80" s="96">
        <f t="shared" si="38"/>
        <v>48</v>
      </c>
      <c r="M80" s="97">
        <f t="shared" si="28"/>
        <v>1.0032160400000001</v>
      </c>
      <c r="N80" s="97">
        <f t="shared" ca="1" si="29"/>
        <v>1.0195265769999999</v>
      </c>
      <c r="O80" s="96">
        <f t="shared" si="39"/>
        <v>0</v>
      </c>
      <c r="P80" s="93">
        <f t="shared" ca="1" si="30"/>
        <v>97632.884999989998</v>
      </c>
      <c r="Q80" s="103">
        <f t="shared" si="31"/>
        <v>0</v>
      </c>
      <c r="R80" s="93">
        <f t="shared" si="40"/>
        <v>0</v>
      </c>
      <c r="S80" s="104" t="str">
        <f t="shared" si="41"/>
        <v>A+J=</v>
      </c>
      <c r="T80" s="95">
        <f t="shared" si="42"/>
        <v>44706</v>
      </c>
      <c r="U80" s="3"/>
      <c r="V80" s="4"/>
      <c r="W80" s="126"/>
      <c r="X80" s="132"/>
      <c r="Y80" s="128"/>
      <c r="Z80" s="129"/>
      <c r="AA80" s="128"/>
      <c r="AB80" s="133"/>
      <c r="AC80" s="130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2"/>
        <v>44594</v>
      </c>
      <c r="B81" s="90">
        <f t="shared" ca="1" si="43"/>
        <v>5099745.3949999996</v>
      </c>
      <c r="C81" s="93">
        <f t="shared" si="33"/>
        <v>5000000</v>
      </c>
      <c r="D81" s="92">
        <f ca="1">IF(A81&lt;$B$1,VLOOKUP(A81,[1]DI!$A$4:$B$15000,2,FALSE),0)</f>
        <v>9.1499999999999998E-2</v>
      </c>
      <c r="E81" s="93">
        <f t="shared" ca="1" si="26"/>
        <v>1.00034749</v>
      </c>
      <c r="F81" s="93">
        <f ca="1">(TRUNC(PRODUCT($E$12:$E80),16))</f>
        <v>1.0166113880474801</v>
      </c>
      <c r="G81" s="93">
        <f t="shared" si="34"/>
        <v>1</v>
      </c>
      <c r="H81" s="93">
        <f t="shared" ca="1" si="27"/>
        <v>1.01661139</v>
      </c>
      <c r="I81" s="92">
        <f t="shared" si="35"/>
        <v>1.7000000000000001E-2</v>
      </c>
      <c r="J81" s="95">
        <f t="shared" si="36"/>
        <v>44525</v>
      </c>
      <c r="K81" s="102">
        <f t="shared" si="37"/>
        <v>49</v>
      </c>
      <c r="L81" s="96">
        <f t="shared" si="38"/>
        <v>49</v>
      </c>
      <c r="M81" s="97">
        <f t="shared" si="28"/>
        <v>1.003283151</v>
      </c>
      <c r="N81" s="97">
        <f t="shared" ca="1" si="29"/>
        <v>1.0199490790000001</v>
      </c>
      <c r="O81" s="96">
        <f t="shared" si="39"/>
        <v>0</v>
      </c>
      <c r="P81" s="93">
        <f t="shared" ca="1" si="30"/>
        <v>99745.395000000004</v>
      </c>
      <c r="Q81" s="103">
        <f t="shared" si="31"/>
        <v>0</v>
      </c>
      <c r="R81" s="93">
        <f t="shared" si="40"/>
        <v>0</v>
      </c>
      <c r="S81" s="104" t="str">
        <f t="shared" si="41"/>
        <v>A+J=</v>
      </c>
      <c r="T81" s="95">
        <f t="shared" si="42"/>
        <v>44706</v>
      </c>
      <c r="U81" s="3"/>
      <c r="V81" s="4"/>
      <c r="W81" s="126"/>
      <c r="X81" s="132"/>
      <c r="Y81" s="128"/>
      <c r="Z81" s="129"/>
      <c r="AA81" s="128"/>
      <c r="AB81" s="133"/>
      <c r="AC81" s="130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2"/>
        <v>44595</v>
      </c>
      <c r="B82" s="90">
        <f t="shared" ca="1" si="43"/>
        <v>5101858.76</v>
      </c>
      <c r="C82" s="93">
        <f t="shared" si="33"/>
        <v>5000000</v>
      </c>
      <c r="D82" s="92">
        <f ca="1">IF(A82&lt;$B$1,VLOOKUP(A82,[1]DI!$A$4:$B$15000,2,FALSE),0)</f>
        <v>0.1065</v>
      </c>
      <c r="E82" s="93">
        <f t="shared" ca="1" si="26"/>
        <v>1.00040168</v>
      </c>
      <c r="F82" s="93">
        <f ca="1">(TRUNC(PRODUCT($E$12:$E81),16))</f>
        <v>1.01696465033871</v>
      </c>
      <c r="G82" s="93">
        <f t="shared" si="34"/>
        <v>1</v>
      </c>
      <c r="H82" s="93">
        <f t="shared" ca="1" si="27"/>
        <v>1.01696465</v>
      </c>
      <c r="I82" s="92">
        <f t="shared" si="35"/>
        <v>1.7000000000000001E-2</v>
      </c>
      <c r="J82" s="95">
        <f t="shared" si="36"/>
        <v>44525</v>
      </c>
      <c r="K82" s="102">
        <f t="shared" si="37"/>
        <v>50</v>
      </c>
      <c r="L82" s="96">
        <f t="shared" si="38"/>
        <v>50</v>
      </c>
      <c r="M82" s="97">
        <f t="shared" si="28"/>
        <v>1.003350266</v>
      </c>
      <c r="N82" s="97">
        <f t="shared" ca="1" si="29"/>
        <v>1.020371752</v>
      </c>
      <c r="O82" s="96">
        <f t="shared" si="39"/>
        <v>0</v>
      </c>
      <c r="P82" s="93">
        <f t="shared" ca="1" si="30"/>
        <v>101858.76</v>
      </c>
      <c r="Q82" s="103">
        <f t="shared" si="31"/>
        <v>0</v>
      </c>
      <c r="R82" s="93">
        <f t="shared" si="40"/>
        <v>0</v>
      </c>
      <c r="S82" s="104" t="str">
        <f t="shared" si="41"/>
        <v>A+J=</v>
      </c>
      <c r="T82" s="95">
        <f t="shared" si="42"/>
        <v>44706</v>
      </c>
      <c r="U82" s="3"/>
      <c r="V82" s="4"/>
      <c r="W82" s="126"/>
      <c r="X82" s="132"/>
      <c r="Y82" s="128"/>
      <c r="Z82" s="129"/>
      <c r="AA82" s="128"/>
      <c r="AB82" s="133"/>
      <c r="AC82" s="130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2"/>
        <v>44596</v>
      </c>
      <c r="B83" s="90">
        <f t="shared" ca="1" si="43"/>
        <v>5104249.4800000004</v>
      </c>
      <c r="C83" s="93">
        <f t="shared" si="33"/>
        <v>5000000</v>
      </c>
      <c r="D83" s="92">
        <f ca="1">IF(A83&lt;$B$1,VLOOKUP(A83,[1]DI!$A$4:$B$15000,2,FALSE),0)</f>
        <v>0.1065</v>
      </c>
      <c r="E83" s="93">
        <f t="shared" ca="1" si="26"/>
        <v>1.00040168</v>
      </c>
      <c r="F83" s="93">
        <f ca="1">(TRUNC(PRODUCT($E$12:$E82),16))</f>
        <v>1.0173731446994601</v>
      </c>
      <c r="G83" s="93">
        <f t="shared" si="34"/>
        <v>1</v>
      </c>
      <c r="H83" s="93">
        <f t="shared" ca="1" si="27"/>
        <v>1.0173731399999999</v>
      </c>
      <c r="I83" s="92">
        <f t="shared" si="35"/>
        <v>1.7000000000000001E-2</v>
      </c>
      <c r="J83" s="95">
        <f t="shared" si="36"/>
        <v>44525</v>
      </c>
      <c r="K83" s="102">
        <f t="shared" si="37"/>
        <v>51</v>
      </c>
      <c r="L83" s="96">
        <f t="shared" si="38"/>
        <v>51</v>
      </c>
      <c r="M83" s="97">
        <f t="shared" si="28"/>
        <v>1.0034173850000001</v>
      </c>
      <c r="N83" s="97">
        <f t="shared" ca="1" si="29"/>
        <v>1.0208498960000001</v>
      </c>
      <c r="O83" s="96">
        <f t="shared" si="39"/>
        <v>0</v>
      </c>
      <c r="P83" s="93">
        <f t="shared" ca="1" si="30"/>
        <v>104249.48</v>
      </c>
      <c r="Q83" s="103">
        <f t="shared" si="31"/>
        <v>0</v>
      </c>
      <c r="R83" s="93">
        <f t="shared" si="40"/>
        <v>0</v>
      </c>
      <c r="S83" s="104" t="str">
        <f t="shared" si="41"/>
        <v>A+J=</v>
      </c>
      <c r="T83" s="95">
        <f t="shared" si="42"/>
        <v>44706</v>
      </c>
      <c r="U83" s="3"/>
      <c r="V83" s="4"/>
      <c r="W83" s="126"/>
      <c r="X83" s="132"/>
      <c r="Y83" s="128"/>
      <c r="Z83" s="129"/>
      <c r="AA83" s="128"/>
      <c r="AB83" s="133"/>
      <c r="AC83" s="130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2"/>
        <v>44597</v>
      </c>
      <c r="B84" s="90">
        <f t="shared" ca="1" si="43"/>
        <v>5106641.3550000004</v>
      </c>
      <c r="C84" s="93">
        <f t="shared" si="33"/>
        <v>5000000</v>
      </c>
      <c r="D84" s="92">
        <f ca="1">IF(A84&lt;$B$1,VLOOKUP(A84,[1]DI!$A$4:$B$15000,2,FALSE),0)</f>
        <v>0</v>
      </c>
      <c r="E84" s="93">
        <f t="shared" ca="1" si="26"/>
        <v>1</v>
      </c>
      <c r="F84" s="93">
        <f ca="1">(TRUNC(PRODUCT($E$12:$E83),16))</f>
        <v>1.0177818031442201</v>
      </c>
      <c r="G84" s="93">
        <f t="shared" si="34"/>
        <v>1</v>
      </c>
      <c r="H84" s="93">
        <f t="shared" ca="1" si="27"/>
        <v>1.0177818000000001</v>
      </c>
      <c r="I84" s="92">
        <f t="shared" si="35"/>
        <v>1.7000000000000001E-2</v>
      </c>
      <c r="J84" s="95">
        <f t="shared" si="36"/>
        <v>44525</v>
      </c>
      <c r="K84" s="102">
        <f t="shared" si="37"/>
        <v>51</v>
      </c>
      <c r="L84" s="96">
        <f t="shared" si="38"/>
        <v>52</v>
      </c>
      <c r="M84" s="97">
        <f t="shared" si="28"/>
        <v>1.0034845100000001</v>
      </c>
      <c r="N84" s="97">
        <f t="shared" ca="1" si="29"/>
        <v>1.021328271</v>
      </c>
      <c r="O84" s="96">
        <f t="shared" si="39"/>
        <v>0</v>
      </c>
      <c r="P84" s="93">
        <f t="shared" ca="1" si="30"/>
        <v>106641.355</v>
      </c>
      <c r="Q84" s="103">
        <f t="shared" si="31"/>
        <v>0</v>
      </c>
      <c r="R84" s="93">
        <f t="shared" si="40"/>
        <v>0</v>
      </c>
      <c r="S84" s="104" t="str">
        <f t="shared" si="41"/>
        <v>A+J=</v>
      </c>
      <c r="T84" s="95">
        <f t="shared" si="42"/>
        <v>44706</v>
      </c>
      <c r="U84" s="3"/>
      <c r="V84" s="4"/>
      <c r="W84" s="126"/>
      <c r="X84" s="132"/>
      <c r="Y84" s="128"/>
      <c r="Z84" s="129"/>
      <c r="AA84" s="128"/>
      <c r="AB84" s="133"/>
      <c r="AC84" s="130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2"/>
        <v>44598</v>
      </c>
      <c r="B85" s="90">
        <f t="shared" ca="1" si="43"/>
        <v>5106641.3550000004</v>
      </c>
      <c r="C85" s="93">
        <f t="shared" si="33"/>
        <v>5000000</v>
      </c>
      <c r="D85" s="92">
        <f ca="1">IF(A85&lt;$B$1,VLOOKUP(A85,[1]DI!$A$4:$B$15000,2,FALSE),0)</f>
        <v>0</v>
      </c>
      <c r="E85" s="93">
        <f t="shared" ca="1" si="26"/>
        <v>1</v>
      </c>
      <c r="F85" s="93">
        <f ca="1">(TRUNC(PRODUCT($E$12:$E84),16))</f>
        <v>1.0177818031442201</v>
      </c>
      <c r="G85" s="93">
        <f t="shared" si="34"/>
        <v>1</v>
      </c>
      <c r="H85" s="93">
        <f t="shared" ca="1" si="27"/>
        <v>1.0177818000000001</v>
      </c>
      <c r="I85" s="92">
        <f t="shared" si="35"/>
        <v>1.7000000000000001E-2</v>
      </c>
      <c r="J85" s="95">
        <f t="shared" si="36"/>
        <v>44525</v>
      </c>
      <c r="K85" s="102">
        <f t="shared" si="37"/>
        <v>51</v>
      </c>
      <c r="L85" s="96">
        <f t="shared" si="38"/>
        <v>52</v>
      </c>
      <c r="M85" s="97">
        <f t="shared" si="28"/>
        <v>1.0034845100000001</v>
      </c>
      <c r="N85" s="97">
        <f t="shared" ca="1" si="29"/>
        <v>1.021328271</v>
      </c>
      <c r="O85" s="96">
        <f t="shared" si="39"/>
        <v>0</v>
      </c>
      <c r="P85" s="93">
        <f t="shared" ca="1" si="30"/>
        <v>106641.355</v>
      </c>
      <c r="Q85" s="103">
        <f t="shared" si="31"/>
        <v>0</v>
      </c>
      <c r="R85" s="93">
        <f t="shared" si="40"/>
        <v>0</v>
      </c>
      <c r="S85" s="104" t="str">
        <f t="shared" si="41"/>
        <v>A+J=</v>
      </c>
      <c r="T85" s="95">
        <f t="shared" si="42"/>
        <v>44706</v>
      </c>
      <c r="U85" s="3"/>
      <c r="V85" s="4"/>
      <c r="W85" s="126"/>
      <c r="X85" s="132"/>
      <c r="Y85" s="128"/>
      <c r="Z85" s="129"/>
      <c r="AA85" s="128"/>
      <c r="AB85" s="133"/>
      <c r="AC85" s="130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2"/>
        <v>44599</v>
      </c>
      <c r="B86" s="90">
        <f t="shared" ca="1" si="43"/>
        <v>5106641.3550000004</v>
      </c>
      <c r="C86" s="93">
        <f t="shared" si="33"/>
        <v>5000000</v>
      </c>
      <c r="D86" s="92">
        <f ca="1">IF(A86&lt;$B$1,VLOOKUP(A86,[1]DI!$A$4:$B$15000,2,FALSE),0)</f>
        <v>0.1065</v>
      </c>
      <c r="E86" s="93">
        <f t="shared" ca="1" si="26"/>
        <v>1.00040168</v>
      </c>
      <c r="F86" s="93">
        <f ca="1">(TRUNC(PRODUCT($E$12:$E85),16))</f>
        <v>1.0177818031442201</v>
      </c>
      <c r="G86" s="93">
        <f t="shared" si="34"/>
        <v>1</v>
      </c>
      <c r="H86" s="93">
        <f t="shared" ca="1" si="27"/>
        <v>1.0177818000000001</v>
      </c>
      <c r="I86" s="92">
        <f t="shared" si="35"/>
        <v>1.7000000000000001E-2</v>
      </c>
      <c r="J86" s="95">
        <f t="shared" si="36"/>
        <v>44525</v>
      </c>
      <c r="K86" s="102">
        <f t="shared" si="37"/>
        <v>52</v>
      </c>
      <c r="L86" s="96">
        <f t="shared" si="38"/>
        <v>52</v>
      </c>
      <c r="M86" s="97">
        <f t="shared" si="28"/>
        <v>1.0034845100000001</v>
      </c>
      <c r="N86" s="97">
        <f t="shared" ca="1" si="29"/>
        <v>1.021328271</v>
      </c>
      <c r="O86" s="96">
        <f t="shared" si="39"/>
        <v>0</v>
      </c>
      <c r="P86" s="93">
        <f t="shared" ca="1" si="30"/>
        <v>106641.355</v>
      </c>
      <c r="Q86" s="103">
        <f t="shared" si="31"/>
        <v>0</v>
      </c>
      <c r="R86" s="93">
        <f t="shared" si="40"/>
        <v>0</v>
      </c>
      <c r="S86" s="104" t="str">
        <f t="shared" si="41"/>
        <v>A+J=</v>
      </c>
      <c r="T86" s="95">
        <f t="shared" si="42"/>
        <v>44706</v>
      </c>
      <c r="U86" s="3"/>
      <c r="V86" s="4"/>
      <c r="W86" s="126"/>
      <c r="X86" s="132"/>
      <c r="Y86" s="128"/>
      <c r="Z86" s="129"/>
      <c r="AA86" s="128"/>
      <c r="AB86" s="133"/>
      <c r="AC86" s="130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2"/>
        <v>44600</v>
      </c>
      <c r="B87" s="90">
        <f t="shared" ca="1" si="43"/>
        <v>5109034.375</v>
      </c>
      <c r="C87" s="93">
        <f t="shared" si="33"/>
        <v>5000000</v>
      </c>
      <c r="D87" s="92">
        <f ca="1">IF(A87&lt;$B$1,VLOOKUP(A87,[1]DI!$A$4:$B$15000,2,FALSE),0)</f>
        <v>0.1065</v>
      </c>
      <c r="E87" s="93">
        <f t="shared" ca="1" si="26"/>
        <v>1.00040168</v>
      </c>
      <c r="F87" s="93">
        <f ca="1">(TRUNC(PRODUCT($E$12:$E86),16))</f>
        <v>1.0181906257389099</v>
      </c>
      <c r="G87" s="93">
        <f t="shared" si="34"/>
        <v>1</v>
      </c>
      <c r="H87" s="93">
        <f t="shared" ca="1" si="27"/>
        <v>1.0181906300000001</v>
      </c>
      <c r="I87" s="92">
        <f t="shared" si="35"/>
        <v>1.7000000000000001E-2</v>
      </c>
      <c r="J87" s="95">
        <f t="shared" si="36"/>
        <v>44525</v>
      </c>
      <c r="K87" s="102">
        <f t="shared" si="37"/>
        <v>53</v>
      </c>
      <c r="L87" s="96">
        <f t="shared" si="38"/>
        <v>53</v>
      </c>
      <c r="M87" s="97">
        <f t="shared" si="28"/>
        <v>1.003551638</v>
      </c>
      <c r="N87" s="97">
        <f t="shared" ca="1" si="29"/>
        <v>1.021806875</v>
      </c>
      <c r="O87" s="96">
        <f t="shared" si="39"/>
        <v>0</v>
      </c>
      <c r="P87" s="93">
        <f t="shared" ca="1" si="30"/>
        <v>109034.375</v>
      </c>
      <c r="Q87" s="103">
        <f t="shared" si="31"/>
        <v>0</v>
      </c>
      <c r="R87" s="93">
        <f t="shared" si="40"/>
        <v>0</v>
      </c>
      <c r="S87" s="104" t="str">
        <f t="shared" si="41"/>
        <v>A+J=</v>
      </c>
      <c r="T87" s="95">
        <f t="shared" si="42"/>
        <v>44706</v>
      </c>
      <c r="U87" s="3"/>
      <c r="V87" s="4"/>
      <c r="W87" s="126"/>
      <c r="X87" s="132"/>
      <c r="Y87" s="128"/>
      <c r="Z87" s="129"/>
      <c r="AA87" s="128"/>
      <c r="AB87" s="133"/>
      <c r="AC87" s="130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2"/>
        <v>44601</v>
      </c>
      <c r="B88" s="90">
        <f t="shared" ca="1" si="43"/>
        <v>5111428.4450000003</v>
      </c>
      <c r="C88" s="93">
        <f t="shared" si="33"/>
        <v>5000000</v>
      </c>
      <c r="D88" s="92">
        <f ca="1">IF(A88&lt;$B$1,VLOOKUP(A88,[1]DI!$A$4:$B$15000,2,FALSE),0)</f>
        <v>0.1065</v>
      </c>
      <c r="E88" s="93">
        <f t="shared" ca="1" si="26"/>
        <v>1.00040168</v>
      </c>
      <c r="F88" s="93">
        <f ca="1">(TRUNC(PRODUCT($E$12:$E87),16))</f>
        <v>1.0185996125494501</v>
      </c>
      <c r="G88" s="93">
        <f t="shared" si="34"/>
        <v>1</v>
      </c>
      <c r="H88" s="93">
        <f t="shared" ca="1" si="27"/>
        <v>1.0185996100000001</v>
      </c>
      <c r="I88" s="92">
        <f t="shared" si="35"/>
        <v>1.7000000000000001E-2</v>
      </c>
      <c r="J88" s="95">
        <f t="shared" si="36"/>
        <v>44525</v>
      </c>
      <c r="K88" s="102">
        <f t="shared" si="37"/>
        <v>54</v>
      </c>
      <c r="L88" s="96">
        <f t="shared" si="38"/>
        <v>54</v>
      </c>
      <c r="M88" s="97">
        <f t="shared" si="28"/>
        <v>1.003618771</v>
      </c>
      <c r="N88" s="97">
        <f t="shared" ca="1" si="29"/>
        <v>1.0222856890000001</v>
      </c>
      <c r="O88" s="96">
        <f t="shared" si="39"/>
        <v>0</v>
      </c>
      <c r="P88" s="93">
        <f t="shared" ca="1" si="30"/>
        <v>111428.44500000001</v>
      </c>
      <c r="Q88" s="103">
        <f t="shared" si="31"/>
        <v>0</v>
      </c>
      <c r="R88" s="93">
        <f t="shared" si="40"/>
        <v>0</v>
      </c>
      <c r="S88" s="104" t="str">
        <f t="shared" si="41"/>
        <v>A+J=</v>
      </c>
      <c r="T88" s="95">
        <f t="shared" si="42"/>
        <v>44706</v>
      </c>
      <c r="U88" s="3"/>
      <c r="V88" s="4"/>
      <c r="W88" s="126"/>
      <c r="X88" s="132"/>
      <c r="Y88" s="128"/>
      <c r="Z88" s="129"/>
      <c r="AA88" s="128"/>
      <c r="AB88" s="133"/>
      <c r="AC88" s="130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2"/>
        <v>44602</v>
      </c>
      <c r="B89" s="90">
        <f t="shared" ca="1" si="43"/>
        <v>5113823.6699999897</v>
      </c>
      <c r="C89" s="93">
        <f t="shared" si="33"/>
        <v>5000000</v>
      </c>
      <c r="D89" s="92">
        <f ca="1">IF(A89&lt;$B$1,VLOOKUP(A89,[1]DI!$A$4:$B$15000,2,FALSE),0)</f>
        <v>0.1065</v>
      </c>
      <c r="E89" s="93">
        <f t="shared" ca="1" si="26"/>
        <v>1.00040168</v>
      </c>
      <c r="F89" s="93">
        <f ca="1">(TRUNC(PRODUCT($E$12:$E88),16))</f>
        <v>1.0190087636418199</v>
      </c>
      <c r="G89" s="93">
        <f t="shared" si="34"/>
        <v>1</v>
      </c>
      <c r="H89" s="93">
        <f t="shared" ca="1" si="27"/>
        <v>1.01900876</v>
      </c>
      <c r="I89" s="92">
        <f t="shared" si="35"/>
        <v>1.7000000000000001E-2</v>
      </c>
      <c r="J89" s="95">
        <f t="shared" si="36"/>
        <v>44525</v>
      </c>
      <c r="K89" s="102">
        <f t="shared" si="37"/>
        <v>55</v>
      </c>
      <c r="L89" s="96">
        <f t="shared" si="38"/>
        <v>55</v>
      </c>
      <c r="M89" s="97">
        <f t="shared" si="28"/>
        <v>1.0036859090000001</v>
      </c>
      <c r="N89" s="97">
        <f t="shared" ca="1" si="29"/>
        <v>1.0227647339999999</v>
      </c>
      <c r="O89" s="96">
        <f t="shared" si="39"/>
        <v>0</v>
      </c>
      <c r="P89" s="93">
        <f t="shared" ca="1" si="30"/>
        <v>113823.66999999</v>
      </c>
      <c r="Q89" s="103">
        <f t="shared" si="31"/>
        <v>0</v>
      </c>
      <c r="R89" s="93">
        <f t="shared" si="40"/>
        <v>0</v>
      </c>
      <c r="S89" s="104" t="str">
        <f t="shared" si="41"/>
        <v>A+J=</v>
      </c>
      <c r="T89" s="95">
        <f t="shared" si="42"/>
        <v>44706</v>
      </c>
      <c r="U89" s="3"/>
      <c r="V89" s="4"/>
      <c r="W89" s="126"/>
      <c r="X89" s="132"/>
      <c r="Y89" s="128"/>
      <c r="Z89" s="129"/>
      <c r="AA89" s="128"/>
      <c r="AB89" s="133"/>
      <c r="AC89" s="130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2"/>
        <v>44603</v>
      </c>
      <c r="B90" s="90">
        <f t="shared" ca="1" si="43"/>
        <v>5116220.04</v>
      </c>
      <c r="C90" s="93">
        <f t="shared" si="33"/>
        <v>5000000</v>
      </c>
      <c r="D90" s="92">
        <f ca="1">IF(A90&lt;$B$1,VLOOKUP(A90,[1]DI!$A$4:$B$15000,2,FALSE),0)</f>
        <v>0.1065</v>
      </c>
      <c r="E90" s="93">
        <f t="shared" ca="1" si="26"/>
        <v>1.00040168</v>
      </c>
      <c r="F90" s="93">
        <f ca="1">(TRUNC(PRODUCT($E$12:$E89),16))</f>
        <v>1.019418079082</v>
      </c>
      <c r="G90" s="93">
        <f t="shared" si="34"/>
        <v>1</v>
      </c>
      <c r="H90" s="93">
        <f t="shared" ca="1" si="27"/>
        <v>1.0194180799999999</v>
      </c>
      <c r="I90" s="92">
        <f t="shared" si="35"/>
        <v>1.7000000000000001E-2</v>
      </c>
      <c r="J90" s="95">
        <f t="shared" si="36"/>
        <v>44525</v>
      </c>
      <c r="K90" s="102">
        <f t="shared" si="37"/>
        <v>56</v>
      </c>
      <c r="L90" s="96">
        <f t="shared" si="38"/>
        <v>56</v>
      </c>
      <c r="M90" s="97">
        <f t="shared" si="28"/>
        <v>1.0037530509999999</v>
      </c>
      <c r="N90" s="97">
        <f t="shared" ca="1" si="29"/>
        <v>1.023244008</v>
      </c>
      <c r="O90" s="96">
        <f t="shared" si="39"/>
        <v>0</v>
      </c>
      <c r="P90" s="93">
        <f t="shared" ca="1" si="30"/>
        <v>116220.04</v>
      </c>
      <c r="Q90" s="103">
        <f t="shared" si="31"/>
        <v>0</v>
      </c>
      <c r="R90" s="93">
        <f t="shared" si="40"/>
        <v>0</v>
      </c>
      <c r="S90" s="104" t="str">
        <f t="shared" si="41"/>
        <v>A+J=</v>
      </c>
      <c r="T90" s="95">
        <f t="shared" si="42"/>
        <v>44706</v>
      </c>
      <c r="U90" s="3"/>
      <c r="V90" s="4"/>
      <c r="W90" s="126"/>
      <c r="X90" s="132"/>
      <c r="Y90" s="128"/>
      <c r="Z90" s="129"/>
      <c r="AA90" s="128"/>
      <c r="AB90" s="133"/>
      <c r="AC90" s="130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2"/>
        <v>44604</v>
      </c>
      <c r="B91" s="90">
        <f t="shared" ca="1" si="43"/>
        <v>5118617.5149999997</v>
      </c>
      <c r="C91" s="93">
        <f t="shared" si="33"/>
        <v>5000000</v>
      </c>
      <c r="D91" s="92">
        <f ca="1">IF(A91&lt;$B$1,VLOOKUP(A91,[1]DI!$A$4:$B$15000,2,FALSE),0)</f>
        <v>0</v>
      </c>
      <c r="E91" s="93">
        <f t="shared" ca="1" si="26"/>
        <v>1</v>
      </c>
      <c r="F91" s="93">
        <f ca="1">(TRUNC(PRODUCT($E$12:$E90),16))</f>
        <v>1.01982755893601</v>
      </c>
      <c r="G91" s="93">
        <f t="shared" si="34"/>
        <v>1</v>
      </c>
      <c r="H91" s="93">
        <f t="shared" ca="1" si="27"/>
        <v>1.01982756</v>
      </c>
      <c r="I91" s="92">
        <f t="shared" si="35"/>
        <v>1.7000000000000001E-2</v>
      </c>
      <c r="J91" s="95">
        <f t="shared" si="36"/>
        <v>44525</v>
      </c>
      <c r="K91" s="102">
        <f t="shared" si="37"/>
        <v>56</v>
      </c>
      <c r="L91" s="96">
        <f t="shared" si="38"/>
        <v>57</v>
      </c>
      <c r="M91" s="97">
        <f t="shared" si="28"/>
        <v>1.0038201980000001</v>
      </c>
      <c r="N91" s="97">
        <f t="shared" ca="1" si="29"/>
        <v>1.023723503</v>
      </c>
      <c r="O91" s="96">
        <f t="shared" si="39"/>
        <v>0</v>
      </c>
      <c r="P91" s="93">
        <f t="shared" ca="1" si="30"/>
        <v>118617.515</v>
      </c>
      <c r="Q91" s="103">
        <f t="shared" si="31"/>
        <v>0</v>
      </c>
      <c r="R91" s="93">
        <f t="shared" si="40"/>
        <v>0</v>
      </c>
      <c r="S91" s="104" t="str">
        <f t="shared" si="41"/>
        <v>A+J=</v>
      </c>
      <c r="T91" s="95">
        <f t="shared" si="42"/>
        <v>44706</v>
      </c>
      <c r="U91" s="3"/>
      <c r="V91" s="4"/>
      <c r="W91" s="126"/>
      <c r="X91" s="132"/>
      <c r="Y91" s="128"/>
      <c r="Z91" s="129"/>
      <c r="AA91" s="128"/>
      <c r="AB91" s="133"/>
      <c r="AC91" s="130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2"/>
        <v>44605</v>
      </c>
      <c r="B92" s="90">
        <f t="shared" ca="1" si="43"/>
        <v>5118617.5149999997</v>
      </c>
      <c r="C92" s="93">
        <f t="shared" si="33"/>
        <v>5000000</v>
      </c>
      <c r="D92" s="92">
        <f ca="1">IF(A92&lt;$B$1,VLOOKUP(A92,[1]DI!$A$4:$B$15000,2,FALSE),0)</f>
        <v>0</v>
      </c>
      <c r="E92" s="93">
        <f t="shared" ca="1" si="26"/>
        <v>1</v>
      </c>
      <c r="F92" s="93">
        <f ca="1">(TRUNC(PRODUCT($E$12:$E91),16))</f>
        <v>1.01982755893601</v>
      </c>
      <c r="G92" s="93">
        <f t="shared" si="34"/>
        <v>1</v>
      </c>
      <c r="H92" s="93">
        <f t="shared" ca="1" si="27"/>
        <v>1.01982756</v>
      </c>
      <c r="I92" s="92">
        <f t="shared" si="35"/>
        <v>1.7000000000000001E-2</v>
      </c>
      <c r="J92" s="95">
        <f t="shared" si="36"/>
        <v>44525</v>
      </c>
      <c r="K92" s="102">
        <f t="shared" si="37"/>
        <v>56</v>
      </c>
      <c r="L92" s="96">
        <f t="shared" si="38"/>
        <v>57</v>
      </c>
      <c r="M92" s="97">
        <f t="shared" si="28"/>
        <v>1.0038201980000001</v>
      </c>
      <c r="N92" s="97">
        <f t="shared" ca="1" si="29"/>
        <v>1.023723503</v>
      </c>
      <c r="O92" s="96">
        <f t="shared" si="39"/>
        <v>0</v>
      </c>
      <c r="P92" s="93">
        <f t="shared" ca="1" si="30"/>
        <v>118617.515</v>
      </c>
      <c r="Q92" s="103">
        <f t="shared" si="31"/>
        <v>0</v>
      </c>
      <c r="R92" s="93">
        <f t="shared" si="40"/>
        <v>0</v>
      </c>
      <c r="S92" s="104" t="str">
        <f t="shared" si="41"/>
        <v>A+J=</v>
      </c>
      <c r="T92" s="95">
        <f t="shared" si="42"/>
        <v>44706</v>
      </c>
      <c r="U92" s="3"/>
      <c r="V92" s="4"/>
      <c r="W92" s="126"/>
      <c r="X92" s="132"/>
      <c r="Y92" s="128"/>
      <c r="Z92" s="129"/>
      <c r="AA92" s="128"/>
      <c r="AB92" s="133"/>
      <c r="AC92" s="130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2"/>
        <v>44606</v>
      </c>
      <c r="B93" s="90">
        <f t="shared" ca="1" si="43"/>
        <v>5118617.5149999997</v>
      </c>
      <c r="C93" s="93">
        <f t="shared" si="33"/>
        <v>5000000</v>
      </c>
      <c r="D93" s="92">
        <f ca="1">IF(A93&lt;$B$1,VLOOKUP(A93,[1]DI!$A$4:$B$15000,2,FALSE),0)</f>
        <v>0.1065</v>
      </c>
      <c r="E93" s="93">
        <f t="shared" ca="1" si="26"/>
        <v>1.00040168</v>
      </c>
      <c r="F93" s="93">
        <f ca="1">(TRUNC(PRODUCT($E$12:$E92),16))</f>
        <v>1.01982755893601</v>
      </c>
      <c r="G93" s="93">
        <f t="shared" si="34"/>
        <v>1</v>
      </c>
      <c r="H93" s="93">
        <f t="shared" ca="1" si="27"/>
        <v>1.01982756</v>
      </c>
      <c r="I93" s="92">
        <f t="shared" si="35"/>
        <v>1.7000000000000001E-2</v>
      </c>
      <c r="J93" s="95">
        <f t="shared" si="36"/>
        <v>44525</v>
      </c>
      <c r="K93" s="102">
        <f t="shared" si="37"/>
        <v>57</v>
      </c>
      <c r="L93" s="96">
        <f t="shared" si="38"/>
        <v>57</v>
      </c>
      <c r="M93" s="97">
        <f t="shared" si="28"/>
        <v>1.0038201980000001</v>
      </c>
      <c r="N93" s="97">
        <f t="shared" ca="1" si="29"/>
        <v>1.023723503</v>
      </c>
      <c r="O93" s="96">
        <f t="shared" si="39"/>
        <v>0</v>
      </c>
      <c r="P93" s="93">
        <f t="shared" ca="1" si="30"/>
        <v>118617.515</v>
      </c>
      <c r="Q93" s="103">
        <f t="shared" si="31"/>
        <v>0</v>
      </c>
      <c r="R93" s="93">
        <f t="shared" si="40"/>
        <v>0</v>
      </c>
      <c r="S93" s="104" t="str">
        <f t="shared" si="41"/>
        <v>A+J=</v>
      </c>
      <c r="T93" s="95">
        <f t="shared" si="42"/>
        <v>44706</v>
      </c>
      <c r="U93" s="3"/>
      <c r="V93" s="4"/>
      <c r="W93" s="126"/>
      <c r="X93" s="132"/>
      <c r="Y93" s="128"/>
      <c r="Z93" s="129"/>
      <c r="AA93" s="128"/>
      <c r="AB93" s="133"/>
      <c r="AC93" s="130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2"/>
        <v>44607</v>
      </c>
      <c r="B94" s="90">
        <f t="shared" ca="1" si="43"/>
        <v>5121016.09</v>
      </c>
      <c r="C94" s="93">
        <f t="shared" si="33"/>
        <v>5000000</v>
      </c>
      <c r="D94" s="92">
        <f ca="1">IF(A94&lt;$B$1,VLOOKUP(A94,[1]DI!$A$4:$B$15000,2,FALSE),0)</f>
        <v>0.1065</v>
      </c>
      <c r="E94" s="93">
        <f t="shared" ca="1" si="26"/>
        <v>1.00040168</v>
      </c>
      <c r="F94" s="93">
        <f ca="1">(TRUNC(PRODUCT($E$12:$E93),16))</f>
        <v>1.0202372032698801</v>
      </c>
      <c r="G94" s="93">
        <f t="shared" si="34"/>
        <v>1</v>
      </c>
      <c r="H94" s="93">
        <f t="shared" ca="1" si="27"/>
        <v>1.0202372</v>
      </c>
      <c r="I94" s="92">
        <f t="shared" si="35"/>
        <v>1.7000000000000001E-2</v>
      </c>
      <c r="J94" s="95">
        <f t="shared" si="36"/>
        <v>44525</v>
      </c>
      <c r="K94" s="102">
        <f t="shared" si="37"/>
        <v>58</v>
      </c>
      <c r="L94" s="96">
        <f t="shared" si="38"/>
        <v>58</v>
      </c>
      <c r="M94" s="97">
        <f t="shared" si="28"/>
        <v>1.003887349</v>
      </c>
      <c r="N94" s="97">
        <f t="shared" ca="1" si="29"/>
        <v>1.024203218</v>
      </c>
      <c r="O94" s="96">
        <f t="shared" si="39"/>
        <v>0</v>
      </c>
      <c r="P94" s="93">
        <f t="shared" ca="1" si="30"/>
        <v>121016.09</v>
      </c>
      <c r="Q94" s="103">
        <f t="shared" si="31"/>
        <v>0</v>
      </c>
      <c r="R94" s="93">
        <f t="shared" si="40"/>
        <v>0</v>
      </c>
      <c r="S94" s="104" t="str">
        <f t="shared" si="41"/>
        <v>A+J=</v>
      </c>
      <c r="T94" s="95">
        <f t="shared" si="42"/>
        <v>44706</v>
      </c>
      <c r="U94" s="3"/>
      <c r="V94" s="4"/>
      <c r="W94" s="126"/>
      <c r="X94" s="132"/>
      <c r="Y94" s="128"/>
      <c r="Z94" s="129"/>
      <c r="AA94" s="128"/>
      <c r="AB94" s="133"/>
      <c r="AC94" s="130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2"/>
        <v>44608</v>
      </c>
      <c r="B95" s="90">
        <f t="shared" ca="1" si="43"/>
        <v>5123415.8150000004</v>
      </c>
      <c r="C95" s="93">
        <f t="shared" si="33"/>
        <v>5000000</v>
      </c>
      <c r="D95" s="92">
        <f ca="1">IF(A95&lt;$B$1,VLOOKUP(A95,[1]DI!$A$4:$B$15000,2,FALSE),0)</f>
        <v>0.1065</v>
      </c>
      <c r="E95" s="93">
        <f t="shared" ca="1" si="26"/>
        <v>1.00040168</v>
      </c>
      <c r="F95" s="93">
        <f ca="1">(TRUNC(PRODUCT($E$12:$E94),16))</f>
        <v>1.02064701214969</v>
      </c>
      <c r="G95" s="93">
        <f t="shared" si="34"/>
        <v>1</v>
      </c>
      <c r="H95" s="93">
        <f t="shared" ca="1" si="27"/>
        <v>1.02064701</v>
      </c>
      <c r="I95" s="92">
        <f t="shared" si="35"/>
        <v>1.7000000000000001E-2</v>
      </c>
      <c r="J95" s="95">
        <f t="shared" si="36"/>
        <v>44525</v>
      </c>
      <c r="K95" s="102">
        <f t="shared" si="37"/>
        <v>59</v>
      </c>
      <c r="L95" s="96">
        <f t="shared" si="38"/>
        <v>59</v>
      </c>
      <c r="M95" s="97">
        <f t="shared" si="28"/>
        <v>1.003954504</v>
      </c>
      <c r="N95" s="97">
        <f t="shared" ca="1" si="29"/>
        <v>1.024683163</v>
      </c>
      <c r="O95" s="96">
        <f t="shared" si="39"/>
        <v>0</v>
      </c>
      <c r="P95" s="93">
        <f t="shared" ca="1" si="30"/>
        <v>123415.815</v>
      </c>
      <c r="Q95" s="103">
        <f t="shared" si="31"/>
        <v>0</v>
      </c>
      <c r="R95" s="93">
        <f t="shared" si="40"/>
        <v>0</v>
      </c>
      <c r="S95" s="104" t="str">
        <f t="shared" si="41"/>
        <v>A+J=</v>
      </c>
      <c r="T95" s="95">
        <f t="shared" si="42"/>
        <v>44706</v>
      </c>
      <c r="U95" s="3"/>
      <c r="V95" s="4"/>
      <c r="W95" s="126"/>
      <c r="X95" s="132"/>
      <c r="Y95" s="128"/>
      <c r="Z95" s="129"/>
      <c r="AA95" s="128"/>
      <c r="AB95" s="133"/>
      <c r="AC95" s="130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2"/>
        <v>44609</v>
      </c>
      <c r="B96" s="90">
        <f t="shared" ca="1" si="43"/>
        <v>5125816.6949999901</v>
      </c>
      <c r="C96" s="93">
        <f t="shared" si="33"/>
        <v>5000000</v>
      </c>
      <c r="D96" s="92">
        <f ca="1">IF(A96&lt;$B$1,VLOOKUP(A96,[1]DI!$A$4:$B$15000,2,FALSE),0)</f>
        <v>0.1065</v>
      </c>
      <c r="E96" s="93">
        <f t="shared" ca="1" si="26"/>
        <v>1.00040168</v>
      </c>
      <c r="F96" s="93">
        <f ca="1">(TRUNC(PRODUCT($E$12:$E95),16))</f>
        <v>1.0210569856415299</v>
      </c>
      <c r="G96" s="93">
        <f t="shared" si="34"/>
        <v>1</v>
      </c>
      <c r="H96" s="93">
        <f t="shared" ca="1" si="27"/>
        <v>1.0210569899999999</v>
      </c>
      <c r="I96" s="92">
        <f t="shared" si="35"/>
        <v>1.7000000000000001E-2</v>
      </c>
      <c r="J96" s="95">
        <f t="shared" si="36"/>
        <v>44525</v>
      </c>
      <c r="K96" s="102">
        <f t="shared" si="37"/>
        <v>60</v>
      </c>
      <c r="L96" s="96">
        <f t="shared" si="38"/>
        <v>60</v>
      </c>
      <c r="M96" s="97">
        <f t="shared" si="28"/>
        <v>1.004021665</v>
      </c>
      <c r="N96" s="97">
        <f t="shared" ca="1" si="29"/>
        <v>1.0251633389999999</v>
      </c>
      <c r="O96" s="96">
        <f t="shared" si="39"/>
        <v>0</v>
      </c>
      <c r="P96" s="93">
        <f t="shared" ca="1" si="30"/>
        <v>125816.69499999</v>
      </c>
      <c r="Q96" s="103">
        <f t="shared" si="31"/>
        <v>0</v>
      </c>
      <c r="R96" s="93">
        <f t="shared" si="40"/>
        <v>0</v>
      </c>
      <c r="S96" s="104" t="str">
        <f t="shared" si="41"/>
        <v>A+J=</v>
      </c>
      <c r="T96" s="95">
        <f t="shared" si="42"/>
        <v>44706</v>
      </c>
      <c r="U96" s="3"/>
      <c r="V96" s="4"/>
      <c r="W96" s="126"/>
      <c r="X96" s="132"/>
      <c r="Y96" s="128"/>
      <c r="Z96" s="129"/>
      <c r="AA96" s="128"/>
      <c r="AB96" s="133"/>
      <c r="AC96" s="130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2"/>
        <v>44610</v>
      </c>
      <c r="B97" s="90">
        <f t="shared" ca="1" si="43"/>
        <v>5128218.62</v>
      </c>
      <c r="C97" s="93">
        <f t="shared" si="33"/>
        <v>5000000</v>
      </c>
      <c r="D97" s="92">
        <f ca="1">IF(A97&lt;$B$1,VLOOKUP(A97,[1]DI!$A$4:$B$15000,2,FALSE),0)</f>
        <v>0.1065</v>
      </c>
      <c r="E97" s="93">
        <f t="shared" ca="1" si="26"/>
        <v>1.00040168</v>
      </c>
      <c r="F97" s="93">
        <f ca="1">(TRUNC(PRODUCT($E$12:$E96),16))</f>
        <v>1.0214671238115201</v>
      </c>
      <c r="G97" s="93">
        <f t="shared" si="34"/>
        <v>1</v>
      </c>
      <c r="H97" s="93">
        <f t="shared" ca="1" si="27"/>
        <v>1.0214671200000001</v>
      </c>
      <c r="I97" s="92">
        <f t="shared" si="35"/>
        <v>1.7000000000000001E-2</v>
      </c>
      <c r="J97" s="95">
        <f t="shared" si="36"/>
        <v>44525</v>
      </c>
      <c r="K97" s="102">
        <f t="shared" si="37"/>
        <v>61</v>
      </c>
      <c r="L97" s="96">
        <f t="shared" si="38"/>
        <v>61</v>
      </c>
      <c r="M97" s="97">
        <f t="shared" si="28"/>
        <v>1.0040888290000001</v>
      </c>
      <c r="N97" s="97">
        <f t="shared" ca="1" si="29"/>
        <v>1.025643724</v>
      </c>
      <c r="O97" s="96">
        <f t="shared" si="39"/>
        <v>0</v>
      </c>
      <c r="P97" s="93">
        <f t="shared" ca="1" si="30"/>
        <v>128218.62</v>
      </c>
      <c r="Q97" s="103">
        <f t="shared" si="31"/>
        <v>0</v>
      </c>
      <c r="R97" s="93">
        <f t="shared" si="40"/>
        <v>0</v>
      </c>
      <c r="S97" s="104" t="str">
        <f t="shared" si="41"/>
        <v>A+J=</v>
      </c>
      <c r="T97" s="95">
        <f t="shared" si="42"/>
        <v>44706</v>
      </c>
      <c r="U97" s="3"/>
      <c r="V97" s="4"/>
      <c r="W97" s="126"/>
      <c r="X97" s="132"/>
      <c r="Y97" s="128"/>
      <c r="Z97" s="129"/>
      <c r="AA97" s="128"/>
      <c r="AB97" s="133"/>
      <c r="AC97" s="130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2"/>
        <v>44611</v>
      </c>
      <c r="B98" s="90">
        <f t="shared" ca="1" si="43"/>
        <v>5130621.7549999999</v>
      </c>
      <c r="C98" s="93">
        <f t="shared" si="33"/>
        <v>5000000</v>
      </c>
      <c r="D98" s="92">
        <f ca="1">IF(A98&lt;$B$1,VLOOKUP(A98,[1]DI!$A$4:$B$15000,2,FALSE),0)</f>
        <v>0</v>
      </c>
      <c r="E98" s="93">
        <f t="shared" ca="1" si="26"/>
        <v>1</v>
      </c>
      <c r="F98" s="93">
        <f ca="1">(TRUNC(PRODUCT($E$12:$E97),16))</f>
        <v>1.0218774267258199</v>
      </c>
      <c r="G98" s="93">
        <f t="shared" si="34"/>
        <v>1</v>
      </c>
      <c r="H98" s="93">
        <f t="shared" ca="1" si="27"/>
        <v>1.02187743</v>
      </c>
      <c r="I98" s="92">
        <f t="shared" si="35"/>
        <v>1.7000000000000001E-2</v>
      </c>
      <c r="J98" s="95">
        <f t="shared" si="36"/>
        <v>44525</v>
      </c>
      <c r="K98" s="102">
        <f t="shared" si="37"/>
        <v>61</v>
      </c>
      <c r="L98" s="96">
        <f t="shared" si="38"/>
        <v>62</v>
      </c>
      <c r="M98" s="97">
        <f t="shared" si="28"/>
        <v>1.0041559980000001</v>
      </c>
      <c r="N98" s="97">
        <f t="shared" ca="1" si="29"/>
        <v>1.026124351</v>
      </c>
      <c r="O98" s="96">
        <f t="shared" si="39"/>
        <v>0</v>
      </c>
      <c r="P98" s="93">
        <f t="shared" ca="1" si="30"/>
        <v>130621.755</v>
      </c>
      <c r="Q98" s="103">
        <f t="shared" si="31"/>
        <v>0</v>
      </c>
      <c r="R98" s="93">
        <f t="shared" si="40"/>
        <v>0</v>
      </c>
      <c r="S98" s="104" t="str">
        <f t="shared" si="41"/>
        <v>A+J=</v>
      </c>
      <c r="T98" s="95">
        <f t="shared" si="42"/>
        <v>44706</v>
      </c>
      <c r="U98" s="3"/>
      <c r="V98" s="4"/>
      <c r="W98" s="126"/>
      <c r="X98" s="132"/>
      <c r="Y98" s="128"/>
      <c r="Z98" s="129"/>
      <c r="AA98" s="128"/>
      <c r="AB98" s="133"/>
      <c r="AC98" s="130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2"/>
        <v>44612</v>
      </c>
      <c r="B99" s="90">
        <f t="shared" ca="1" si="43"/>
        <v>5130621.7549999999</v>
      </c>
      <c r="C99" s="93">
        <f t="shared" si="33"/>
        <v>5000000</v>
      </c>
      <c r="D99" s="92">
        <f ca="1">IF(A99&lt;$B$1,VLOOKUP(A99,[1]DI!$A$4:$B$15000,2,FALSE),0)</f>
        <v>0</v>
      </c>
      <c r="E99" s="93">
        <f t="shared" ca="1" si="26"/>
        <v>1</v>
      </c>
      <c r="F99" s="93">
        <f ca="1">(TRUNC(PRODUCT($E$12:$E98),16))</f>
        <v>1.0218774267258199</v>
      </c>
      <c r="G99" s="93">
        <f t="shared" si="34"/>
        <v>1</v>
      </c>
      <c r="H99" s="93">
        <f t="shared" ca="1" si="27"/>
        <v>1.02187743</v>
      </c>
      <c r="I99" s="92">
        <f t="shared" si="35"/>
        <v>1.7000000000000001E-2</v>
      </c>
      <c r="J99" s="95">
        <f t="shared" si="36"/>
        <v>44525</v>
      </c>
      <c r="K99" s="102">
        <f t="shared" si="37"/>
        <v>61</v>
      </c>
      <c r="L99" s="96">
        <f t="shared" si="38"/>
        <v>62</v>
      </c>
      <c r="M99" s="97">
        <f t="shared" si="28"/>
        <v>1.0041559980000001</v>
      </c>
      <c r="N99" s="97">
        <f t="shared" ca="1" si="29"/>
        <v>1.026124351</v>
      </c>
      <c r="O99" s="96">
        <f t="shared" si="39"/>
        <v>0</v>
      </c>
      <c r="P99" s="93">
        <f t="shared" ca="1" si="30"/>
        <v>130621.755</v>
      </c>
      <c r="Q99" s="103">
        <f t="shared" si="31"/>
        <v>0</v>
      </c>
      <c r="R99" s="93">
        <f t="shared" si="40"/>
        <v>0</v>
      </c>
      <c r="S99" s="104" t="str">
        <f t="shared" si="41"/>
        <v>A+J=</v>
      </c>
      <c r="T99" s="95">
        <f t="shared" si="42"/>
        <v>44706</v>
      </c>
      <c r="U99" s="3"/>
      <c r="V99" s="4"/>
      <c r="W99" s="126"/>
      <c r="X99" s="132"/>
      <c r="Y99" s="128"/>
      <c r="Z99" s="129"/>
      <c r="AA99" s="128"/>
      <c r="AB99" s="133"/>
      <c r="AC99" s="130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2"/>
        <v>44613</v>
      </c>
      <c r="B100" s="90">
        <f t="shared" ca="1" si="43"/>
        <v>5130621.7549999999</v>
      </c>
      <c r="C100" s="93">
        <f t="shared" si="33"/>
        <v>5000000</v>
      </c>
      <c r="D100" s="92">
        <f ca="1">IF(A100&lt;$B$1,VLOOKUP(A100,[1]DI!$A$4:$B$15000,2,FALSE),0)</f>
        <v>0.1065</v>
      </c>
      <c r="E100" s="93">
        <f t="shared" ca="1" si="26"/>
        <v>1.00040168</v>
      </c>
      <c r="F100" s="93">
        <f ca="1">(TRUNC(PRODUCT($E$12:$E99),16))</f>
        <v>1.0218774267258199</v>
      </c>
      <c r="G100" s="93">
        <f t="shared" si="34"/>
        <v>1</v>
      </c>
      <c r="H100" s="93">
        <f t="shared" ca="1" si="27"/>
        <v>1.02187743</v>
      </c>
      <c r="I100" s="92">
        <f t="shared" si="35"/>
        <v>1.7000000000000001E-2</v>
      </c>
      <c r="J100" s="95">
        <f t="shared" si="36"/>
        <v>44525</v>
      </c>
      <c r="K100" s="102">
        <f t="shared" si="37"/>
        <v>62</v>
      </c>
      <c r="L100" s="96">
        <f t="shared" si="38"/>
        <v>62</v>
      </c>
      <c r="M100" s="97">
        <f t="shared" si="28"/>
        <v>1.0041559980000001</v>
      </c>
      <c r="N100" s="97">
        <f t="shared" ca="1" si="29"/>
        <v>1.026124351</v>
      </c>
      <c r="O100" s="96">
        <f t="shared" si="39"/>
        <v>0</v>
      </c>
      <c r="P100" s="93">
        <f t="shared" ca="1" si="30"/>
        <v>130621.755</v>
      </c>
      <c r="Q100" s="103">
        <f t="shared" si="31"/>
        <v>0</v>
      </c>
      <c r="R100" s="93">
        <f t="shared" si="40"/>
        <v>0</v>
      </c>
      <c r="S100" s="104" t="str">
        <f t="shared" si="41"/>
        <v>A+J=</v>
      </c>
      <c r="T100" s="95">
        <f t="shared" si="42"/>
        <v>44706</v>
      </c>
      <c r="U100" s="3"/>
      <c r="V100" s="4"/>
      <c r="W100" s="126"/>
      <c r="X100" s="132"/>
      <c r="Y100" s="128"/>
      <c r="Z100" s="129"/>
      <c r="AA100" s="128"/>
      <c r="AB100" s="133"/>
      <c r="AC100" s="130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2"/>
        <v>44614</v>
      </c>
      <c r="B101" s="90">
        <f t="shared" ca="1" si="43"/>
        <v>5133025.9400000004</v>
      </c>
      <c r="C101" s="93">
        <f t="shared" si="33"/>
        <v>5000000</v>
      </c>
      <c r="D101" s="92">
        <f ca="1">IF(A101&lt;$B$1,VLOOKUP(A101,[1]DI!$A$4:$B$15000,2,FALSE),0)</f>
        <v>0.1065</v>
      </c>
      <c r="E101" s="93">
        <f t="shared" ca="1" si="26"/>
        <v>1.00040168</v>
      </c>
      <c r="F101" s="93">
        <f ca="1">(TRUNC(PRODUCT($E$12:$E100),16))</f>
        <v>1.02228789445058</v>
      </c>
      <c r="G101" s="93">
        <f t="shared" si="34"/>
        <v>1</v>
      </c>
      <c r="H101" s="93">
        <f t="shared" ca="1" si="27"/>
        <v>1.0222878900000001</v>
      </c>
      <c r="I101" s="92">
        <f t="shared" si="35"/>
        <v>1.7000000000000001E-2</v>
      </c>
      <c r="J101" s="95">
        <f t="shared" si="36"/>
        <v>44525</v>
      </c>
      <c r="K101" s="102">
        <f t="shared" si="37"/>
        <v>63</v>
      </c>
      <c r="L101" s="96">
        <f t="shared" si="38"/>
        <v>63</v>
      </c>
      <c r="M101" s="97">
        <f t="shared" si="28"/>
        <v>1.0042231720000001</v>
      </c>
      <c r="N101" s="97">
        <f t="shared" ca="1" si="29"/>
        <v>1.026605188</v>
      </c>
      <c r="O101" s="96">
        <f t="shared" si="39"/>
        <v>0</v>
      </c>
      <c r="P101" s="93">
        <f t="shared" ca="1" si="30"/>
        <v>133025.94</v>
      </c>
      <c r="Q101" s="103">
        <f t="shared" si="31"/>
        <v>0</v>
      </c>
      <c r="R101" s="93">
        <f t="shared" si="40"/>
        <v>0</v>
      </c>
      <c r="S101" s="104" t="str">
        <f t="shared" si="41"/>
        <v>A+J=</v>
      </c>
      <c r="T101" s="95">
        <f t="shared" si="42"/>
        <v>44706</v>
      </c>
      <c r="U101" s="3"/>
      <c r="V101" s="4"/>
      <c r="W101" s="126"/>
      <c r="X101" s="132"/>
      <c r="Y101" s="128"/>
      <c r="Z101" s="129"/>
      <c r="AA101" s="128"/>
      <c r="AB101" s="133"/>
      <c r="AC101" s="130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2"/>
        <v>44615</v>
      </c>
      <c r="B102" s="90">
        <f t="shared" ca="1" si="43"/>
        <v>5135431.3250000002</v>
      </c>
      <c r="C102" s="93">
        <f t="shared" si="33"/>
        <v>5000000</v>
      </c>
      <c r="D102" s="92">
        <f ca="1">IF(A102&lt;$B$1,VLOOKUP(A102,[1]DI!$A$4:$B$15000,2,FALSE),0)</f>
        <v>0.1065</v>
      </c>
      <c r="E102" s="93">
        <f t="shared" ca="1" si="26"/>
        <v>1.00040168</v>
      </c>
      <c r="F102" s="93">
        <f ca="1">(TRUNC(PRODUCT($E$12:$E101),16))</f>
        <v>1.0226985270520299</v>
      </c>
      <c r="G102" s="93">
        <f t="shared" si="34"/>
        <v>1</v>
      </c>
      <c r="H102" s="93">
        <f t="shared" ca="1" si="27"/>
        <v>1.02269853</v>
      </c>
      <c r="I102" s="92">
        <f t="shared" si="35"/>
        <v>1.7000000000000001E-2</v>
      </c>
      <c r="J102" s="95">
        <f t="shared" si="36"/>
        <v>44525</v>
      </c>
      <c r="K102" s="102">
        <f t="shared" si="37"/>
        <v>64</v>
      </c>
      <c r="L102" s="96">
        <f t="shared" si="38"/>
        <v>64</v>
      </c>
      <c r="M102" s="97">
        <f t="shared" si="28"/>
        <v>1.00429035</v>
      </c>
      <c r="N102" s="97">
        <f t="shared" ca="1" si="29"/>
        <v>1.0270862650000001</v>
      </c>
      <c r="O102" s="96">
        <f t="shared" si="39"/>
        <v>0</v>
      </c>
      <c r="P102" s="93">
        <f t="shared" ca="1" si="30"/>
        <v>135431.32500000001</v>
      </c>
      <c r="Q102" s="103">
        <f t="shared" si="31"/>
        <v>0</v>
      </c>
      <c r="R102" s="93">
        <f t="shared" si="40"/>
        <v>0</v>
      </c>
      <c r="S102" s="104" t="str">
        <f t="shared" si="41"/>
        <v>A+J=</v>
      </c>
      <c r="T102" s="95">
        <f t="shared" si="42"/>
        <v>44706</v>
      </c>
      <c r="U102" s="3"/>
      <c r="V102" s="4"/>
      <c r="W102" s="126"/>
      <c r="X102" s="132"/>
      <c r="Y102" s="128"/>
      <c r="Z102" s="129"/>
      <c r="AA102" s="128"/>
      <c r="AB102" s="133"/>
      <c r="AC102" s="130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2"/>
        <v>44616</v>
      </c>
      <c r="B103" s="90">
        <f t="shared" ca="1" si="43"/>
        <v>5137837.76</v>
      </c>
      <c r="C103" s="93">
        <f t="shared" si="33"/>
        <v>5000000</v>
      </c>
      <c r="D103" s="92">
        <f ca="1">IF(A103&lt;$B$1,VLOOKUP(A103,[1]DI!$A$4:$B$15000,2,FALSE),0)</f>
        <v>0.1065</v>
      </c>
      <c r="E103" s="93">
        <f t="shared" ca="1" si="26"/>
        <v>1.00040168</v>
      </c>
      <c r="F103" s="93">
        <f ca="1">(TRUNC(PRODUCT($E$12:$E102),16))</f>
        <v>1.0231093245963701</v>
      </c>
      <c r="G103" s="93">
        <f t="shared" si="34"/>
        <v>1</v>
      </c>
      <c r="H103" s="93">
        <f t="shared" ca="1" si="27"/>
        <v>1.0231093200000001</v>
      </c>
      <c r="I103" s="92">
        <f t="shared" si="35"/>
        <v>1.7000000000000001E-2</v>
      </c>
      <c r="J103" s="95">
        <f t="shared" si="36"/>
        <v>44525</v>
      </c>
      <c r="K103" s="102">
        <f t="shared" si="37"/>
        <v>65</v>
      </c>
      <c r="L103" s="96">
        <f t="shared" si="38"/>
        <v>65</v>
      </c>
      <c r="M103" s="97">
        <f t="shared" si="28"/>
        <v>1.004357532</v>
      </c>
      <c r="N103" s="97">
        <f t="shared" ca="1" si="29"/>
        <v>1.0275675520000001</v>
      </c>
      <c r="O103" s="96">
        <f t="shared" si="39"/>
        <v>0</v>
      </c>
      <c r="P103" s="93">
        <f t="shared" ca="1" si="30"/>
        <v>137837.76000000001</v>
      </c>
      <c r="Q103" s="103">
        <f t="shared" si="31"/>
        <v>0</v>
      </c>
      <c r="R103" s="93">
        <f t="shared" si="40"/>
        <v>0</v>
      </c>
      <c r="S103" s="104" t="str">
        <f t="shared" si="41"/>
        <v>A+J=</v>
      </c>
      <c r="T103" s="95">
        <f t="shared" si="42"/>
        <v>44706</v>
      </c>
      <c r="U103" s="3"/>
      <c r="V103" s="4"/>
      <c r="W103" s="126"/>
      <c r="X103" s="132"/>
      <c r="Y103" s="128"/>
      <c r="Z103" s="129"/>
      <c r="AA103" s="128"/>
      <c r="AB103" s="133"/>
      <c r="AC103" s="130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2"/>
        <v>44617</v>
      </c>
      <c r="B104" s="90">
        <f t="shared" ca="1" si="43"/>
        <v>5140245.4050000003</v>
      </c>
      <c r="C104" s="93">
        <f t="shared" si="33"/>
        <v>5000000</v>
      </c>
      <c r="D104" s="92">
        <f ca="1">IF(A104&lt;$B$1,VLOOKUP(A104,[1]DI!$A$4:$B$15000,2,FALSE),0)</f>
        <v>0.1065</v>
      </c>
      <c r="E104" s="93">
        <f t="shared" ca="1" si="26"/>
        <v>1.00040168</v>
      </c>
      <c r="F104" s="93">
        <f ca="1">(TRUNC(PRODUCT($E$12:$E103),16))</f>
        <v>1.0235202871498801</v>
      </c>
      <c r="G104" s="93">
        <f t="shared" si="34"/>
        <v>1</v>
      </c>
      <c r="H104" s="93">
        <f t="shared" ca="1" si="27"/>
        <v>1.02352029</v>
      </c>
      <c r="I104" s="92">
        <f t="shared" si="35"/>
        <v>1.7000000000000001E-2</v>
      </c>
      <c r="J104" s="95">
        <f t="shared" si="36"/>
        <v>44525</v>
      </c>
      <c r="K104" s="102">
        <f t="shared" si="37"/>
        <v>66</v>
      </c>
      <c r="L104" s="96">
        <f t="shared" si="38"/>
        <v>66</v>
      </c>
      <c r="M104" s="97">
        <f t="shared" si="28"/>
        <v>1.00442472</v>
      </c>
      <c r="N104" s="97">
        <f t="shared" ca="1" si="29"/>
        <v>1.028049081</v>
      </c>
      <c r="O104" s="96">
        <f t="shared" si="39"/>
        <v>0</v>
      </c>
      <c r="P104" s="93">
        <f t="shared" ca="1" si="30"/>
        <v>140245.405</v>
      </c>
      <c r="Q104" s="103">
        <f t="shared" si="31"/>
        <v>0</v>
      </c>
      <c r="R104" s="93">
        <f t="shared" si="40"/>
        <v>0</v>
      </c>
      <c r="S104" s="104" t="str">
        <f t="shared" si="41"/>
        <v>A+J=</v>
      </c>
      <c r="T104" s="95">
        <f t="shared" si="42"/>
        <v>44706</v>
      </c>
      <c r="U104" s="3"/>
      <c r="V104" s="11"/>
      <c r="W104" s="126"/>
      <c r="X104" s="132"/>
      <c r="Y104" s="128"/>
      <c r="Z104" s="129"/>
      <c r="AA104" s="128"/>
      <c r="AB104" s="133"/>
      <c r="AC104" s="130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2"/>
        <v>44618</v>
      </c>
      <c r="B105" s="90">
        <f t="shared" ca="1" si="43"/>
        <v>5142654.0949999997</v>
      </c>
      <c r="C105" s="93">
        <f t="shared" si="33"/>
        <v>5000000</v>
      </c>
      <c r="D105" s="92">
        <f ca="1">IF(A105&lt;$B$1,VLOOKUP(A105,[1]DI!$A$4:$B$15000,2,FALSE),0)</f>
        <v>0</v>
      </c>
      <c r="E105" s="93">
        <f t="shared" ca="1" si="26"/>
        <v>1</v>
      </c>
      <c r="F105" s="93">
        <f ca="1">(TRUNC(PRODUCT($E$12:$E104),16))</f>
        <v>1.0239314147788201</v>
      </c>
      <c r="G105" s="93">
        <f t="shared" si="34"/>
        <v>1</v>
      </c>
      <c r="H105" s="93">
        <f t="shared" ca="1" si="27"/>
        <v>1.0239314100000001</v>
      </c>
      <c r="I105" s="92">
        <f t="shared" si="35"/>
        <v>1.7000000000000001E-2</v>
      </c>
      <c r="J105" s="95">
        <f t="shared" si="36"/>
        <v>44525</v>
      </c>
      <c r="K105" s="102">
        <f t="shared" si="37"/>
        <v>66</v>
      </c>
      <c r="L105" s="96">
        <f t="shared" si="38"/>
        <v>67</v>
      </c>
      <c r="M105" s="97">
        <f t="shared" si="28"/>
        <v>1.0044919109999999</v>
      </c>
      <c r="N105" s="97">
        <f t="shared" ca="1" si="29"/>
        <v>1.028530819</v>
      </c>
      <c r="O105" s="96">
        <f t="shared" si="39"/>
        <v>0</v>
      </c>
      <c r="P105" s="93">
        <f t="shared" ca="1" si="30"/>
        <v>142654.095</v>
      </c>
      <c r="Q105" s="103">
        <f t="shared" si="31"/>
        <v>0</v>
      </c>
      <c r="R105" s="93">
        <f t="shared" si="40"/>
        <v>0</v>
      </c>
      <c r="S105" s="104" t="str">
        <f t="shared" si="41"/>
        <v>A+J=</v>
      </c>
      <c r="T105" s="95">
        <f t="shared" si="42"/>
        <v>44706</v>
      </c>
      <c r="U105" s="3"/>
      <c r="V105" s="4"/>
      <c r="W105" s="126"/>
      <c r="X105" s="132"/>
      <c r="Y105" s="128"/>
      <c r="Z105" s="129"/>
      <c r="AA105" s="128"/>
      <c r="AB105" s="133"/>
      <c r="AC105" s="130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2"/>
        <v>44619</v>
      </c>
      <c r="B106" s="90">
        <f t="shared" ca="1" si="43"/>
        <v>5142654.0949999997</v>
      </c>
      <c r="C106" s="93">
        <f t="shared" si="33"/>
        <v>5000000</v>
      </c>
      <c r="D106" s="92">
        <f ca="1">IF(A106&lt;$B$1,VLOOKUP(A106,[1]DI!$A$4:$B$15000,2,FALSE),0)</f>
        <v>0</v>
      </c>
      <c r="E106" s="93">
        <f t="shared" ca="1" si="26"/>
        <v>1</v>
      </c>
      <c r="F106" s="93">
        <f ca="1">(TRUNC(PRODUCT($E$12:$E105),16))</f>
        <v>1.0239314147788201</v>
      </c>
      <c r="G106" s="93">
        <f t="shared" si="34"/>
        <v>1</v>
      </c>
      <c r="H106" s="93">
        <f t="shared" ca="1" si="27"/>
        <v>1.0239314100000001</v>
      </c>
      <c r="I106" s="92">
        <f t="shared" si="35"/>
        <v>1.7000000000000001E-2</v>
      </c>
      <c r="J106" s="95">
        <f t="shared" si="36"/>
        <v>44525</v>
      </c>
      <c r="K106" s="102">
        <f t="shared" si="37"/>
        <v>66</v>
      </c>
      <c r="L106" s="96">
        <f t="shared" si="38"/>
        <v>67</v>
      </c>
      <c r="M106" s="97">
        <f t="shared" si="28"/>
        <v>1.0044919109999999</v>
      </c>
      <c r="N106" s="97">
        <f t="shared" ca="1" si="29"/>
        <v>1.028530819</v>
      </c>
      <c r="O106" s="96">
        <f t="shared" si="39"/>
        <v>0</v>
      </c>
      <c r="P106" s="93">
        <f t="shared" ca="1" si="30"/>
        <v>142654.095</v>
      </c>
      <c r="Q106" s="103">
        <f t="shared" si="31"/>
        <v>0</v>
      </c>
      <c r="R106" s="93">
        <f t="shared" si="40"/>
        <v>0</v>
      </c>
      <c r="S106" s="104" t="str">
        <f t="shared" si="41"/>
        <v>A+J=</v>
      </c>
      <c r="T106" s="95">
        <f t="shared" si="42"/>
        <v>44706</v>
      </c>
      <c r="U106" s="3"/>
      <c r="V106" s="4"/>
      <c r="W106" s="126"/>
      <c r="X106" s="132"/>
      <c r="Y106" s="128"/>
      <c r="Z106" s="129"/>
      <c r="AA106" s="128"/>
      <c r="AB106" s="133"/>
      <c r="AC106" s="130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2"/>
        <v>44620</v>
      </c>
      <c r="B107" s="90">
        <f t="shared" ca="1" si="43"/>
        <v>5142654.0949999997</v>
      </c>
      <c r="C107" s="93">
        <f t="shared" si="33"/>
        <v>5000000</v>
      </c>
      <c r="D107" s="92">
        <f ca="1">IF(A107&lt;$B$1,VLOOKUP(A107,[1]DI!$A$4:$B$15000,2,FALSE),0)</f>
        <v>0</v>
      </c>
      <c r="E107" s="93">
        <f t="shared" ca="1" si="26"/>
        <v>1</v>
      </c>
      <c r="F107" s="93">
        <f ca="1">(TRUNC(PRODUCT($E$12:$E106),16))</f>
        <v>1.0239314147788201</v>
      </c>
      <c r="G107" s="93">
        <f t="shared" si="34"/>
        <v>1</v>
      </c>
      <c r="H107" s="93">
        <f t="shared" ca="1" si="27"/>
        <v>1.0239314100000001</v>
      </c>
      <c r="I107" s="92">
        <f t="shared" si="35"/>
        <v>1.7000000000000001E-2</v>
      </c>
      <c r="J107" s="95">
        <f t="shared" si="36"/>
        <v>44525</v>
      </c>
      <c r="K107" s="102">
        <f t="shared" si="37"/>
        <v>66</v>
      </c>
      <c r="L107" s="96">
        <f t="shared" si="38"/>
        <v>67</v>
      </c>
      <c r="M107" s="97">
        <f t="shared" si="28"/>
        <v>1.0044919109999999</v>
      </c>
      <c r="N107" s="97">
        <f t="shared" ca="1" si="29"/>
        <v>1.028530819</v>
      </c>
      <c r="O107" s="96">
        <f t="shared" si="39"/>
        <v>0</v>
      </c>
      <c r="P107" s="93">
        <f t="shared" ca="1" si="30"/>
        <v>142654.095</v>
      </c>
      <c r="Q107" s="103">
        <f t="shared" si="31"/>
        <v>0</v>
      </c>
      <c r="R107" s="93">
        <f t="shared" si="40"/>
        <v>0</v>
      </c>
      <c r="S107" s="104" t="str">
        <f t="shared" si="41"/>
        <v>A+J=</v>
      </c>
      <c r="T107" s="95">
        <f t="shared" si="42"/>
        <v>44706</v>
      </c>
      <c r="U107" s="3"/>
      <c r="V107" s="4"/>
      <c r="W107" s="126"/>
      <c r="X107" s="132"/>
      <c r="Y107" s="128"/>
      <c r="Z107" s="129"/>
      <c r="AA107" s="128"/>
      <c r="AB107" s="133"/>
      <c r="AC107" s="130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2"/>
        <v>44621</v>
      </c>
      <c r="B108" s="90">
        <f t="shared" ca="1" si="43"/>
        <v>5142654.0949999997</v>
      </c>
      <c r="C108" s="93">
        <f t="shared" si="33"/>
        <v>5000000</v>
      </c>
      <c r="D108" s="92">
        <f ca="1">IF(A108&lt;$B$1,VLOOKUP(A108,[1]DI!$A$4:$B$15000,2,FALSE),0)</f>
        <v>0</v>
      </c>
      <c r="E108" s="93">
        <f t="shared" ca="1" si="26"/>
        <v>1</v>
      </c>
      <c r="F108" s="93">
        <f ca="1">(TRUNC(PRODUCT($E$12:$E107),16))</f>
        <v>1.0239314147788201</v>
      </c>
      <c r="G108" s="93">
        <f t="shared" si="34"/>
        <v>1</v>
      </c>
      <c r="H108" s="93">
        <f t="shared" ca="1" si="27"/>
        <v>1.0239314100000001</v>
      </c>
      <c r="I108" s="92">
        <f t="shared" si="35"/>
        <v>1.7000000000000001E-2</v>
      </c>
      <c r="J108" s="95">
        <f t="shared" si="36"/>
        <v>44525</v>
      </c>
      <c r="K108" s="102">
        <f t="shared" si="37"/>
        <v>66</v>
      </c>
      <c r="L108" s="96">
        <f t="shared" si="38"/>
        <v>67</v>
      </c>
      <c r="M108" s="97">
        <f t="shared" si="28"/>
        <v>1.0044919109999999</v>
      </c>
      <c r="N108" s="97">
        <f t="shared" ca="1" si="29"/>
        <v>1.028530819</v>
      </c>
      <c r="O108" s="96">
        <f t="shared" si="39"/>
        <v>0</v>
      </c>
      <c r="P108" s="93">
        <f t="shared" ca="1" si="30"/>
        <v>142654.095</v>
      </c>
      <c r="Q108" s="103">
        <f t="shared" si="31"/>
        <v>0</v>
      </c>
      <c r="R108" s="93">
        <f t="shared" si="40"/>
        <v>0</v>
      </c>
      <c r="S108" s="104" t="str">
        <f t="shared" si="41"/>
        <v>A+J=</v>
      </c>
      <c r="T108" s="95">
        <f t="shared" si="42"/>
        <v>44706</v>
      </c>
      <c r="U108" s="3"/>
      <c r="V108" s="4"/>
      <c r="W108" s="126"/>
      <c r="X108" s="132"/>
      <c r="Y108" s="128"/>
      <c r="Z108" s="129"/>
      <c r="AA108" s="128"/>
      <c r="AB108" s="133"/>
      <c r="AC108" s="130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2"/>
        <v>44622</v>
      </c>
      <c r="B109" s="90">
        <f t="shared" ca="1" si="43"/>
        <v>5142654.0949999997</v>
      </c>
      <c r="C109" s="93">
        <f t="shared" si="33"/>
        <v>5000000</v>
      </c>
      <c r="D109" s="92">
        <f ca="1">IF(A109&lt;$B$1,VLOOKUP(A109,[1]DI!$A$4:$B$15000,2,FALSE),0)</f>
        <v>0.1065</v>
      </c>
      <c r="E109" s="93">
        <f t="shared" ca="1" si="26"/>
        <v>1.00040168</v>
      </c>
      <c r="F109" s="93">
        <f ca="1">(TRUNC(PRODUCT($E$12:$E108),16))</f>
        <v>1.0239314147788201</v>
      </c>
      <c r="G109" s="93">
        <f t="shared" si="34"/>
        <v>1</v>
      </c>
      <c r="H109" s="93">
        <f t="shared" ca="1" si="27"/>
        <v>1.0239314100000001</v>
      </c>
      <c r="I109" s="92">
        <f t="shared" si="35"/>
        <v>1.7000000000000001E-2</v>
      </c>
      <c r="J109" s="95">
        <f t="shared" si="36"/>
        <v>44525</v>
      </c>
      <c r="K109" s="102">
        <f t="shared" si="37"/>
        <v>67</v>
      </c>
      <c r="L109" s="96">
        <f t="shared" si="38"/>
        <v>67</v>
      </c>
      <c r="M109" s="97">
        <f t="shared" si="28"/>
        <v>1.0044919109999999</v>
      </c>
      <c r="N109" s="97">
        <f t="shared" ca="1" si="29"/>
        <v>1.028530819</v>
      </c>
      <c r="O109" s="96">
        <f t="shared" si="39"/>
        <v>0</v>
      </c>
      <c r="P109" s="93">
        <f t="shared" ca="1" si="30"/>
        <v>142654.095</v>
      </c>
      <c r="Q109" s="103">
        <f t="shared" si="31"/>
        <v>0</v>
      </c>
      <c r="R109" s="93">
        <f t="shared" si="40"/>
        <v>0</v>
      </c>
      <c r="S109" s="104" t="str">
        <f t="shared" si="41"/>
        <v>A+J=</v>
      </c>
      <c r="T109" s="95">
        <f t="shared" si="42"/>
        <v>44706</v>
      </c>
      <c r="U109" s="3"/>
      <c r="V109" s="4"/>
      <c r="W109" s="126"/>
      <c r="X109" s="132"/>
      <c r="Y109" s="128"/>
      <c r="Z109" s="129"/>
      <c r="AA109" s="128"/>
      <c r="AB109" s="133"/>
      <c r="AC109" s="130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2"/>
        <v>44623</v>
      </c>
      <c r="B110" s="90">
        <f t="shared" ca="1" si="43"/>
        <v>5145063.98999999</v>
      </c>
      <c r="C110" s="93">
        <f t="shared" si="33"/>
        <v>5000000</v>
      </c>
      <c r="D110" s="92">
        <f ca="1">IF(A110&lt;$B$1,VLOOKUP(A110,[1]DI!$A$4:$B$15000,2,FALSE),0)</f>
        <v>0.1065</v>
      </c>
      <c r="E110" s="93">
        <f t="shared" ca="1" si="26"/>
        <v>1.00040168</v>
      </c>
      <c r="F110" s="93">
        <f ca="1">(TRUNC(PRODUCT($E$12:$E109),16))</f>
        <v>1.02434270754951</v>
      </c>
      <c r="G110" s="93">
        <f t="shared" si="34"/>
        <v>1</v>
      </c>
      <c r="H110" s="93">
        <f t="shared" ca="1" si="27"/>
        <v>1.02434271</v>
      </c>
      <c r="I110" s="92">
        <f t="shared" si="35"/>
        <v>1.7000000000000001E-2</v>
      </c>
      <c r="J110" s="95">
        <f t="shared" si="36"/>
        <v>44525</v>
      </c>
      <c r="K110" s="102">
        <f t="shared" si="37"/>
        <v>68</v>
      </c>
      <c r="L110" s="96">
        <f t="shared" si="38"/>
        <v>68</v>
      </c>
      <c r="M110" s="97">
        <f t="shared" si="28"/>
        <v>1.004559107</v>
      </c>
      <c r="N110" s="97">
        <f t="shared" ca="1" si="29"/>
        <v>1.0290127979999999</v>
      </c>
      <c r="O110" s="96">
        <f t="shared" si="39"/>
        <v>0</v>
      </c>
      <c r="P110" s="93">
        <f t="shared" ca="1" si="30"/>
        <v>145063.98999999001</v>
      </c>
      <c r="Q110" s="103">
        <f t="shared" si="31"/>
        <v>0</v>
      </c>
      <c r="R110" s="93">
        <f t="shared" si="40"/>
        <v>0</v>
      </c>
      <c r="S110" s="104" t="str">
        <f t="shared" si="41"/>
        <v>A+J=</v>
      </c>
      <c r="T110" s="95">
        <f t="shared" si="42"/>
        <v>44706</v>
      </c>
      <c r="U110" s="3"/>
      <c r="V110" s="4"/>
      <c r="W110" s="126"/>
      <c r="X110" s="132"/>
      <c r="Y110" s="128"/>
      <c r="Z110" s="129"/>
      <c r="AA110" s="128"/>
      <c r="AB110" s="133"/>
      <c r="AC110" s="130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2"/>
        <v>44624</v>
      </c>
      <c r="B111" s="90">
        <f t="shared" ca="1" si="43"/>
        <v>5147474.99</v>
      </c>
      <c r="C111" s="93">
        <f t="shared" si="33"/>
        <v>5000000</v>
      </c>
      <c r="D111" s="92">
        <f ca="1">IF(A111&lt;$B$1,VLOOKUP(A111,[1]DI!$A$4:$B$15000,2,FALSE),0)</f>
        <v>0.1065</v>
      </c>
      <c r="E111" s="93">
        <f t="shared" ca="1" si="26"/>
        <v>1.00040168</v>
      </c>
      <c r="F111" s="93">
        <f ca="1">(TRUNC(PRODUCT($E$12:$E110),16))</f>
        <v>1.0247541655282799</v>
      </c>
      <c r="G111" s="93">
        <f t="shared" si="34"/>
        <v>1</v>
      </c>
      <c r="H111" s="93">
        <f t="shared" ca="1" si="27"/>
        <v>1.02475417</v>
      </c>
      <c r="I111" s="92">
        <f t="shared" si="35"/>
        <v>1.7000000000000001E-2</v>
      </c>
      <c r="J111" s="95">
        <f t="shared" si="36"/>
        <v>44525</v>
      </c>
      <c r="K111" s="102">
        <f t="shared" si="37"/>
        <v>69</v>
      </c>
      <c r="L111" s="96">
        <f t="shared" si="38"/>
        <v>69</v>
      </c>
      <c r="M111" s="97">
        <f t="shared" si="28"/>
        <v>1.004626308</v>
      </c>
      <c r="N111" s="97">
        <f t="shared" ca="1" si="29"/>
        <v>1.0294949980000001</v>
      </c>
      <c r="O111" s="96">
        <f t="shared" si="39"/>
        <v>0</v>
      </c>
      <c r="P111" s="93">
        <f t="shared" ca="1" si="30"/>
        <v>147474.99</v>
      </c>
      <c r="Q111" s="103">
        <f t="shared" si="31"/>
        <v>0</v>
      </c>
      <c r="R111" s="93">
        <f t="shared" si="40"/>
        <v>0</v>
      </c>
      <c r="S111" s="104" t="str">
        <f t="shared" si="41"/>
        <v>A+J=</v>
      </c>
      <c r="T111" s="95">
        <f t="shared" si="42"/>
        <v>44706</v>
      </c>
      <c r="U111" s="3"/>
      <c r="V111" s="4"/>
      <c r="W111" s="126"/>
      <c r="X111" s="132"/>
      <c r="Y111" s="128"/>
      <c r="Z111" s="129"/>
      <c r="AA111" s="128"/>
      <c r="AB111" s="133"/>
      <c r="AC111" s="130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2"/>
        <v>44625</v>
      </c>
      <c r="B112" s="90">
        <f t="shared" ca="1" si="43"/>
        <v>5149887.0949999997</v>
      </c>
      <c r="C112" s="93">
        <f t="shared" si="33"/>
        <v>5000000</v>
      </c>
      <c r="D112" s="92">
        <f ca="1">IF(A112&lt;$B$1,VLOOKUP(A112,[1]DI!$A$4:$B$15000,2,FALSE),0)</f>
        <v>0</v>
      </c>
      <c r="E112" s="93">
        <f t="shared" ca="1" si="26"/>
        <v>1</v>
      </c>
      <c r="F112" s="93">
        <f ca="1">(TRUNC(PRODUCT($E$12:$E111),16))</f>
        <v>1.02516578878148</v>
      </c>
      <c r="G112" s="93">
        <f t="shared" si="34"/>
        <v>1</v>
      </c>
      <c r="H112" s="93">
        <f t="shared" ca="1" si="27"/>
        <v>1.02516579</v>
      </c>
      <c r="I112" s="92">
        <f t="shared" si="35"/>
        <v>1.7000000000000001E-2</v>
      </c>
      <c r="J112" s="95">
        <f t="shared" si="36"/>
        <v>44525</v>
      </c>
      <c r="K112" s="102">
        <f t="shared" si="37"/>
        <v>69</v>
      </c>
      <c r="L112" s="96">
        <f t="shared" si="38"/>
        <v>70</v>
      </c>
      <c r="M112" s="97">
        <f t="shared" si="28"/>
        <v>1.0046935130000001</v>
      </c>
      <c r="N112" s="97">
        <f t="shared" ca="1" si="29"/>
        <v>1.0299774189999999</v>
      </c>
      <c r="O112" s="96">
        <f t="shared" si="39"/>
        <v>0</v>
      </c>
      <c r="P112" s="93">
        <f t="shared" ca="1" si="30"/>
        <v>149887.095</v>
      </c>
      <c r="Q112" s="103">
        <f t="shared" si="31"/>
        <v>0</v>
      </c>
      <c r="R112" s="93">
        <f t="shared" si="40"/>
        <v>0</v>
      </c>
      <c r="S112" s="104" t="str">
        <f t="shared" si="41"/>
        <v>A+J=</v>
      </c>
      <c r="T112" s="95">
        <f t="shared" si="42"/>
        <v>44706</v>
      </c>
      <c r="U112" s="3"/>
      <c r="V112" s="4"/>
      <c r="W112" s="126"/>
      <c r="X112" s="132"/>
      <c r="Y112" s="128"/>
      <c r="Z112" s="129"/>
      <c r="AA112" s="128"/>
      <c r="AB112" s="133"/>
      <c r="AC112" s="130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2"/>
        <v>44626</v>
      </c>
      <c r="B113" s="90">
        <f t="shared" ca="1" si="43"/>
        <v>5149887.0949999997</v>
      </c>
      <c r="C113" s="93">
        <f t="shared" si="33"/>
        <v>5000000</v>
      </c>
      <c r="D113" s="92">
        <f ca="1">IF(A113&lt;$B$1,VLOOKUP(A113,[1]DI!$A$4:$B$15000,2,FALSE),0)</f>
        <v>0</v>
      </c>
      <c r="E113" s="93">
        <f t="shared" ca="1" si="26"/>
        <v>1</v>
      </c>
      <c r="F113" s="93">
        <f ca="1">(TRUNC(PRODUCT($E$12:$E112),16))</f>
        <v>1.02516578878148</v>
      </c>
      <c r="G113" s="93">
        <f t="shared" si="34"/>
        <v>1</v>
      </c>
      <c r="H113" s="93">
        <f t="shared" ca="1" si="27"/>
        <v>1.02516579</v>
      </c>
      <c r="I113" s="92">
        <f t="shared" si="35"/>
        <v>1.7000000000000001E-2</v>
      </c>
      <c r="J113" s="95">
        <f t="shared" si="36"/>
        <v>44525</v>
      </c>
      <c r="K113" s="102">
        <f t="shared" si="37"/>
        <v>69</v>
      </c>
      <c r="L113" s="96">
        <f t="shared" si="38"/>
        <v>70</v>
      </c>
      <c r="M113" s="97">
        <f t="shared" si="28"/>
        <v>1.0046935130000001</v>
      </c>
      <c r="N113" s="97">
        <f t="shared" ca="1" si="29"/>
        <v>1.0299774189999999</v>
      </c>
      <c r="O113" s="96">
        <f t="shared" si="39"/>
        <v>0</v>
      </c>
      <c r="P113" s="93">
        <f t="shared" ca="1" si="30"/>
        <v>149887.095</v>
      </c>
      <c r="Q113" s="103">
        <f t="shared" si="31"/>
        <v>0</v>
      </c>
      <c r="R113" s="93">
        <f t="shared" si="40"/>
        <v>0</v>
      </c>
      <c r="S113" s="104" t="str">
        <f t="shared" si="41"/>
        <v>A+J=</v>
      </c>
      <c r="T113" s="95">
        <f t="shared" si="42"/>
        <v>44706</v>
      </c>
      <c r="U113" s="3"/>
      <c r="V113" s="4"/>
      <c r="W113" s="126"/>
      <c r="X113" s="132"/>
      <c r="Y113" s="128"/>
      <c r="Z113" s="129"/>
      <c r="AA113" s="128"/>
      <c r="AB113" s="133"/>
      <c r="AC113" s="130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2"/>
        <v>44627</v>
      </c>
      <c r="B114" s="90">
        <f t="shared" ca="1" si="43"/>
        <v>5149887.0949999997</v>
      </c>
      <c r="C114" s="93">
        <f t="shared" si="33"/>
        <v>5000000</v>
      </c>
      <c r="D114" s="92">
        <f ca="1">IF(A114&lt;$B$1,VLOOKUP(A114,[1]DI!$A$4:$B$15000,2,FALSE),0)</f>
        <v>0.1065</v>
      </c>
      <c r="E114" s="93">
        <f t="shared" ca="1" si="26"/>
        <v>1.00040168</v>
      </c>
      <c r="F114" s="93">
        <f ca="1">(TRUNC(PRODUCT($E$12:$E113),16))</f>
        <v>1.02516578878148</v>
      </c>
      <c r="G114" s="93">
        <f t="shared" si="34"/>
        <v>1</v>
      </c>
      <c r="H114" s="93">
        <f t="shared" ca="1" si="27"/>
        <v>1.02516579</v>
      </c>
      <c r="I114" s="92">
        <f t="shared" si="35"/>
        <v>1.7000000000000001E-2</v>
      </c>
      <c r="J114" s="95">
        <f t="shared" si="36"/>
        <v>44525</v>
      </c>
      <c r="K114" s="102">
        <f t="shared" si="37"/>
        <v>70</v>
      </c>
      <c r="L114" s="96">
        <f t="shared" si="38"/>
        <v>70</v>
      </c>
      <c r="M114" s="97">
        <f t="shared" si="28"/>
        <v>1.0046935130000001</v>
      </c>
      <c r="N114" s="97">
        <f t="shared" ca="1" si="29"/>
        <v>1.0299774189999999</v>
      </c>
      <c r="O114" s="96">
        <f t="shared" si="39"/>
        <v>0</v>
      </c>
      <c r="P114" s="93">
        <f t="shared" ca="1" si="30"/>
        <v>149887.095</v>
      </c>
      <c r="Q114" s="103">
        <f t="shared" si="31"/>
        <v>0</v>
      </c>
      <c r="R114" s="93">
        <f t="shared" si="40"/>
        <v>0</v>
      </c>
      <c r="S114" s="104" t="str">
        <f t="shared" si="41"/>
        <v>A+J=</v>
      </c>
      <c r="T114" s="95">
        <f t="shared" si="42"/>
        <v>44706</v>
      </c>
      <c r="U114" s="3"/>
      <c r="V114" s="4"/>
      <c r="W114" s="126"/>
      <c r="X114" s="132"/>
      <c r="Y114" s="128"/>
      <c r="Z114" s="129"/>
      <c r="AA114" s="128"/>
      <c r="AB114" s="133"/>
      <c r="AC114" s="130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2"/>
        <v>44628</v>
      </c>
      <c r="B115" s="90">
        <f t="shared" ca="1" si="43"/>
        <v>5152300.3499999996</v>
      </c>
      <c r="C115" s="93">
        <f t="shared" si="33"/>
        <v>5000000</v>
      </c>
      <c r="D115" s="92">
        <f ca="1">IF(A115&lt;$B$1,VLOOKUP(A115,[1]DI!$A$4:$B$15000,2,FALSE),0)</f>
        <v>0.1065</v>
      </c>
      <c r="E115" s="93">
        <f t="shared" ca="1" si="26"/>
        <v>1.00040168</v>
      </c>
      <c r="F115" s="93">
        <f ca="1">(TRUNC(PRODUCT($E$12:$E114),16))</f>
        <v>1.02557757737552</v>
      </c>
      <c r="G115" s="93">
        <f t="shared" si="34"/>
        <v>1</v>
      </c>
      <c r="H115" s="93">
        <f t="shared" ca="1" si="27"/>
        <v>1.02557758</v>
      </c>
      <c r="I115" s="92">
        <f t="shared" si="35"/>
        <v>1.7000000000000001E-2</v>
      </c>
      <c r="J115" s="95">
        <f t="shared" si="36"/>
        <v>44525</v>
      </c>
      <c r="K115" s="102">
        <f t="shared" si="37"/>
        <v>71</v>
      </c>
      <c r="L115" s="96">
        <f t="shared" si="38"/>
        <v>71</v>
      </c>
      <c r="M115" s="97">
        <f t="shared" si="28"/>
        <v>1.0047607220000001</v>
      </c>
      <c r="N115" s="97">
        <f t="shared" ca="1" si="29"/>
        <v>1.03046007</v>
      </c>
      <c r="O115" s="96">
        <f t="shared" si="39"/>
        <v>0</v>
      </c>
      <c r="P115" s="93">
        <f t="shared" ca="1" si="30"/>
        <v>152300.35</v>
      </c>
      <c r="Q115" s="103">
        <f t="shared" si="31"/>
        <v>0</v>
      </c>
      <c r="R115" s="93">
        <f t="shared" si="40"/>
        <v>0</v>
      </c>
      <c r="S115" s="104" t="str">
        <f t="shared" si="41"/>
        <v>A+J=</v>
      </c>
      <c r="T115" s="95">
        <f t="shared" si="42"/>
        <v>44706</v>
      </c>
      <c r="U115" s="3"/>
      <c r="V115" s="4"/>
      <c r="W115" s="126"/>
      <c r="X115" s="132"/>
      <c r="Y115" s="128"/>
      <c r="Z115" s="129"/>
      <c r="AA115" s="128"/>
      <c r="AB115" s="133"/>
      <c r="AC115" s="130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2"/>
        <v>44629</v>
      </c>
      <c r="B116" s="90">
        <f t="shared" ca="1" si="43"/>
        <v>5154714.71</v>
      </c>
      <c r="C116" s="93">
        <f t="shared" si="33"/>
        <v>5000000</v>
      </c>
      <c r="D116" s="92">
        <f ca="1">IF(A116&lt;$B$1,VLOOKUP(A116,[1]DI!$A$4:$B$15000,2,FALSE),0)</f>
        <v>0.1065</v>
      </c>
      <c r="E116" s="93">
        <f t="shared" ca="1" si="26"/>
        <v>1.00040168</v>
      </c>
      <c r="F116" s="93">
        <f ca="1">(TRUNC(PRODUCT($E$12:$E115),16))</f>
        <v>1.0259895313767999</v>
      </c>
      <c r="G116" s="93">
        <f t="shared" si="34"/>
        <v>1</v>
      </c>
      <c r="H116" s="93">
        <f t="shared" ca="1" si="27"/>
        <v>1.0259895299999999</v>
      </c>
      <c r="I116" s="92">
        <f t="shared" si="35"/>
        <v>1.7000000000000001E-2</v>
      </c>
      <c r="J116" s="95">
        <f t="shared" si="36"/>
        <v>44525</v>
      </c>
      <c r="K116" s="102">
        <f t="shared" si="37"/>
        <v>72</v>
      </c>
      <c r="L116" s="96">
        <f t="shared" si="38"/>
        <v>72</v>
      </c>
      <c r="M116" s="97">
        <f t="shared" si="28"/>
        <v>1.0048279360000001</v>
      </c>
      <c r="N116" s="97">
        <f t="shared" ca="1" si="29"/>
        <v>1.030942942</v>
      </c>
      <c r="O116" s="96">
        <f t="shared" si="39"/>
        <v>0</v>
      </c>
      <c r="P116" s="93">
        <f t="shared" ca="1" si="30"/>
        <v>154714.71</v>
      </c>
      <c r="Q116" s="103">
        <f t="shared" si="31"/>
        <v>0</v>
      </c>
      <c r="R116" s="93">
        <f t="shared" si="40"/>
        <v>0</v>
      </c>
      <c r="S116" s="104" t="str">
        <f t="shared" si="41"/>
        <v>A+J=</v>
      </c>
      <c r="T116" s="95">
        <f t="shared" si="42"/>
        <v>44706</v>
      </c>
      <c r="U116" s="3"/>
      <c r="V116" s="4"/>
      <c r="W116" s="126"/>
      <c r="X116" s="132"/>
      <c r="Y116" s="128"/>
      <c r="Z116" s="129"/>
      <c r="AA116" s="128"/>
      <c r="AB116" s="133"/>
      <c r="AC116" s="130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2"/>
        <v>44630</v>
      </c>
      <c r="B117" s="90">
        <f t="shared" ca="1" si="43"/>
        <v>5157130.2249999996</v>
      </c>
      <c r="C117" s="93">
        <f t="shared" si="33"/>
        <v>5000000</v>
      </c>
      <c r="D117" s="92">
        <f ca="1">IF(A117&lt;$B$1,VLOOKUP(A117,[1]DI!$A$4:$B$15000,2,FALSE),0)</f>
        <v>0.1065</v>
      </c>
      <c r="E117" s="93">
        <f t="shared" ca="1" si="26"/>
        <v>1.00040168</v>
      </c>
      <c r="F117" s="93">
        <f ca="1">(TRUNC(PRODUCT($E$12:$E116),16))</f>
        <v>1.0264016508517699</v>
      </c>
      <c r="G117" s="93">
        <f t="shared" si="34"/>
        <v>1</v>
      </c>
      <c r="H117" s="93">
        <f t="shared" ca="1" si="27"/>
        <v>1.0264016499999999</v>
      </c>
      <c r="I117" s="92">
        <f t="shared" si="35"/>
        <v>1.7000000000000001E-2</v>
      </c>
      <c r="J117" s="95">
        <f t="shared" si="36"/>
        <v>44525</v>
      </c>
      <c r="K117" s="102">
        <f t="shared" si="37"/>
        <v>73</v>
      </c>
      <c r="L117" s="96">
        <f t="shared" si="38"/>
        <v>73</v>
      </c>
      <c r="M117" s="97">
        <f t="shared" si="28"/>
        <v>1.004895155</v>
      </c>
      <c r="N117" s="97">
        <f t="shared" ca="1" si="29"/>
        <v>1.0314260449999999</v>
      </c>
      <c r="O117" s="96">
        <f t="shared" si="39"/>
        <v>0</v>
      </c>
      <c r="P117" s="93">
        <f t="shared" ca="1" si="30"/>
        <v>157130.22500000001</v>
      </c>
      <c r="Q117" s="103">
        <f t="shared" si="31"/>
        <v>0</v>
      </c>
      <c r="R117" s="93">
        <f t="shared" si="40"/>
        <v>0</v>
      </c>
      <c r="S117" s="104" t="str">
        <f t="shared" si="41"/>
        <v>A+J=</v>
      </c>
      <c r="T117" s="95">
        <f t="shared" si="42"/>
        <v>44706</v>
      </c>
      <c r="U117" s="3"/>
      <c r="V117" s="4"/>
      <c r="W117" s="126"/>
      <c r="X117" s="132"/>
      <c r="Y117" s="128"/>
      <c r="Z117" s="129"/>
      <c r="AA117" s="128"/>
      <c r="AB117" s="133"/>
      <c r="AC117" s="130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2"/>
        <v>44631</v>
      </c>
      <c r="B118" s="90">
        <f t="shared" ca="1" si="43"/>
        <v>5159546.8949999996</v>
      </c>
      <c r="C118" s="93">
        <f t="shared" si="33"/>
        <v>5000000</v>
      </c>
      <c r="D118" s="92">
        <f ca="1">IF(A118&lt;$B$1,VLOOKUP(A118,[1]DI!$A$4:$B$15000,2,FALSE),0)</f>
        <v>0.1065</v>
      </c>
      <c r="E118" s="93">
        <f t="shared" ca="1" si="26"/>
        <v>1.00040168</v>
      </c>
      <c r="F118" s="93">
        <f ca="1">(TRUNC(PRODUCT($E$12:$E117),16))</f>
        <v>1.02681393586688</v>
      </c>
      <c r="G118" s="93">
        <f t="shared" si="34"/>
        <v>1</v>
      </c>
      <c r="H118" s="93">
        <f t="shared" ca="1" si="27"/>
        <v>1.02681394</v>
      </c>
      <c r="I118" s="92">
        <f t="shared" si="35"/>
        <v>1.7000000000000001E-2</v>
      </c>
      <c r="J118" s="95">
        <f t="shared" si="36"/>
        <v>44525</v>
      </c>
      <c r="K118" s="102">
        <f t="shared" si="37"/>
        <v>74</v>
      </c>
      <c r="L118" s="96">
        <f t="shared" si="38"/>
        <v>74</v>
      </c>
      <c r="M118" s="97">
        <f t="shared" si="28"/>
        <v>1.0049623780000001</v>
      </c>
      <c r="N118" s="97">
        <f t="shared" ca="1" si="29"/>
        <v>1.031909379</v>
      </c>
      <c r="O118" s="96">
        <f t="shared" si="39"/>
        <v>0</v>
      </c>
      <c r="P118" s="93">
        <f t="shared" ca="1" si="30"/>
        <v>159546.89499999999</v>
      </c>
      <c r="Q118" s="103">
        <f t="shared" si="31"/>
        <v>0</v>
      </c>
      <c r="R118" s="93">
        <f t="shared" si="40"/>
        <v>0</v>
      </c>
      <c r="S118" s="104" t="str">
        <f t="shared" si="41"/>
        <v>A+J=</v>
      </c>
      <c r="T118" s="95">
        <f t="shared" si="42"/>
        <v>44706</v>
      </c>
      <c r="U118" s="3"/>
      <c r="V118" s="4"/>
      <c r="W118" s="126"/>
      <c r="X118" s="132"/>
      <c r="Y118" s="128"/>
      <c r="Z118" s="129"/>
      <c r="AA118" s="128"/>
      <c r="AB118" s="133"/>
      <c r="AC118" s="130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2"/>
        <v>44632</v>
      </c>
      <c r="B119" s="90">
        <f t="shared" ca="1" si="43"/>
        <v>5161964.665</v>
      </c>
      <c r="C119" s="93">
        <f t="shared" si="33"/>
        <v>5000000</v>
      </c>
      <c r="D119" s="92">
        <f ca="1">IF(A119&lt;$B$1,VLOOKUP(A119,[1]DI!$A$4:$B$15000,2,FALSE),0)</f>
        <v>0</v>
      </c>
      <c r="E119" s="93">
        <f t="shared" ca="1" si="26"/>
        <v>1</v>
      </c>
      <c r="F119" s="93">
        <f ca="1">(TRUNC(PRODUCT($E$12:$E118),16))</f>
        <v>1.02722638648864</v>
      </c>
      <c r="G119" s="93">
        <f t="shared" si="34"/>
        <v>1</v>
      </c>
      <c r="H119" s="93">
        <f t="shared" ca="1" si="27"/>
        <v>1.02722639</v>
      </c>
      <c r="I119" s="92">
        <f t="shared" si="35"/>
        <v>1.7000000000000001E-2</v>
      </c>
      <c r="J119" s="95">
        <f t="shared" si="36"/>
        <v>44525</v>
      </c>
      <c r="K119" s="102">
        <f t="shared" si="37"/>
        <v>74</v>
      </c>
      <c r="L119" s="96">
        <f t="shared" si="38"/>
        <v>75</v>
      </c>
      <c r="M119" s="97">
        <f t="shared" si="28"/>
        <v>1.005029605</v>
      </c>
      <c r="N119" s="97">
        <f t="shared" ca="1" si="29"/>
        <v>1.0323929329999999</v>
      </c>
      <c r="O119" s="96">
        <f t="shared" si="39"/>
        <v>0</v>
      </c>
      <c r="P119" s="93">
        <f t="shared" ca="1" si="30"/>
        <v>161964.66500000001</v>
      </c>
      <c r="Q119" s="103">
        <f t="shared" si="31"/>
        <v>0</v>
      </c>
      <c r="R119" s="93">
        <f t="shared" si="40"/>
        <v>0</v>
      </c>
      <c r="S119" s="104" t="str">
        <f t="shared" si="41"/>
        <v>A+J=</v>
      </c>
      <c r="T119" s="95">
        <f t="shared" si="42"/>
        <v>44706</v>
      </c>
      <c r="U119" s="3"/>
      <c r="V119" s="4"/>
      <c r="W119" s="126"/>
      <c r="X119" s="132"/>
      <c r="Y119" s="128"/>
      <c r="Z119" s="129"/>
      <c r="AA119" s="128"/>
      <c r="AB119" s="133"/>
      <c r="AC119" s="130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2"/>
        <v>44633</v>
      </c>
      <c r="B120" s="90">
        <f t="shared" ca="1" si="43"/>
        <v>5161964.665</v>
      </c>
      <c r="C120" s="93">
        <f t="shared" si="33"/>
        <v>5000000</v>
      </c>
      <c r="D120" s="92">
        <f ca="1">IF(A120&lt;$B$1,VLOOKUP(A120,[1]DI!$A$4:$B$15000,2,FALSE),0)</f>
        <v>0</v>
      </c>
      <c r="E120" s="93">
        <f t="shared" ca="1" si="26"/>
        <v>1</v>
      </c>
      <c r="F120" s="93">
        <f ca="1">(TRUNC(PRODUCT($E$12:$E119),16))</f>
        <v>1.02722638648864</v>
      </c>
      <c r="G120" s="93">
        <f t="shared" si="34"/>
        <v>1</v>
      </c>
      <c r="H120" s="93">
        <f t="shared" ca="1" si="27"/>
        <v>1.02722639</v>
      </c>
      <c r="I120" s="92">
        <f t="shared" si="35"/>
        <v>1.7000000000000001E-2</v>
      </c>
      <c r="J120" s="95">
        <f t="shared" si="36"/>
        <v>44525</v>
      </c>
      <c r="K120" s="102">
        <f t="shared" si="37"/>
        <v>74</v>
      </c>
      <c r="L120" s="96">
        <f t="shared" si="38"/>
        <v>75</v>
      </c>
      <c r="M120" s="97">
        <f t="shared" si="28"/>
        <v>1.005029605</v>
      </c>
      <c r="N120" s="97">
        <f t="shared" ca="1" si="29"/>
        <v>1.0323929329999999</v>
      </c>
      <c r="O120" s="96">
        <f t="shared" si="39"/>
        <v>0</v>
      </c>
      <c r="P120" s="93">
        <f t="shared" ca="1" si="30"/>
        <v>161964.66500000001</v>
      </c>
      <c r="Q120" s="103">
        <f t="shared" si="31"/>
        <v>0</v>
      </c>
      <c r="R120" s="93">
        <f t="shared" si="40"/>
        <v>0</v>
      </c>
      <c r="S120" s="104" t="str">
        <f t="shared" si="41"/>
        <v>A+J=</v>
      </c>
      <c r="T120" s="95">
        <f t="shared" si="42"/>
        <v>44706</v>
      </c>
      <c r="U120" s="3"/>
      <c r="V120" s="4"/>
      <c r="W120" s="126"/>
      <c r="X120" s="132"/>
      <c r="Y120" s="128"/>
      <c r="Z120" s="129"/>
      <c r="AA120" s="128"/>
      <c r="AB120" s="133"/>
      <c r="AC120" s="130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2"/>
        <v>44634</v>
      </c>
      <c r="B121" s="90">
        <f t="shared" ca="1" si="43"/>
        <v>5161964.665</v>
      </c>
      <c r="C121" s="93">
        <f t="shared" si="33"/>
        <v>5000000</v>
      </c>
      <c r="D121" s="92">
        <f ca="1">IF(A121&lt;$B$1,VLOOKUP(A121,[1]DI!$A$4:$B$15000,2,FALSE),0)</f>
        <v>0.1065</v>
      </c>
      <c r="E121" s="93">
        <f t="shared" ca="1" si="26"/>
        <v>1.00040168</v>
      </c>
      <c r="F121" s="93">
        <f ca="1">(TRUNC(PRODUCT($E$12:$E120),16))</f>
        <v>1.02722638648864</v>
      </c>
      <c r="G121" s="93">
        <f t="shared" si="34"/>
        <v>1</v>
      </c>
      <c r="H121" s="93">
        <f t="shared" ca="1" si="27"/>
        <v>1.02722639</v>
      </c>
      <c r="I121" s="92">
        <f t="shared" si="35"/>
        <v>1.7000000000000001E-2</v>
      </c>
      <c r="J121" s="95">
        <f t="shared" si="36"/>
        <v>44525</v>
      </c>
      <c r="K121" s="102">
        <f t="shared" si="37"/>
        <v>75</v>
      </c>
      <c r="L121" s="96">
        <f t="shared" si="38"/>
        <v>75</v>
      </c>
      <c r="M121" s="97">
        <f t="shared" si="28"/>
        <v>1.005029605</v>
      </c>
      <c r="N121" s="97">
        <f t="shared" ca="1" si="29"/>
        <v>1.0323929329999999</v>
      </c>
      <c r="O121" s="96">
        <f t="shared" si="39"/>
        <v>0</v>
      </c>
      <c r="P121" s="93">
        <f t="shared" ca="1" si="30"/>
        <v>161964.66500000001</v>
      </c>
      <c r="Q121" s="103">
        <f t="shared" si="31"/>
        <v>0</v>
      </c>
      <c r="R121" s="93">
        <f t="shared" si="40"/>
        <v>0</v>
      </c>
      <c r="S121" s="104" t="str">
        <f t="shared" si="41"/>
        <v>A+J=</v>
      </c>
      <c r="T121" s="95">
        <f t="shared" si="42"/>
        <v>44706</v>
      </c>
      <c r="U121" s="3"/>
      <c r="V121" s="4"/>
      <c r="W121" s="126"/>
      <c r="X121" s="132"/>
      <c r="Y121" s="128"/>
      <c r="Z121" s="129"/>
      <c r="AA121" s="128"/>
      <c r="AB121" s="133"/>
      <c r="AC121" s="130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2"/>
        <v>44635</v>
      </c>
      <c r="B122" s="90">
        <f t="shared" ca="1" si="43"/>
        <v>5164383.54</v>
      </c>
      <c r="C122" s="93">
        <f t="shared" si="33"/>
        <v>5000000</v>
      </c>
      <c r="D122" s="92">
        <f ca="1">IF(A122&lt;$B$1,VLOOKUP(A122,[1]DI!$A$4:$B$15000,2,FALSE),0)</f>
        <v>0.1065</v>
      </c>
      <c r="E122" s="93">
        <f t="shared" ca="1" si="26"/>
        <v>1.00040168</v>
      </c>
      <c r="F122" s="93">
        <f ca="1">(TRUNC(PRODUCT($E$12:$E121),16))</f>
        <v>1.02763900278356</v>
      </c>
      <c r="G122" s="93">
        <f t="shared" si="34"/>
        <v>1</v>
      </c>
      <c r="H122" s="93">
        <f t="shared" ca="1" si="27"/>
        <v>1.027639</v>
      </c>
      <c r="I122" s="92">
        <f t="shared" si="35"/>
        <v>1.7000000000000001E-2</v>
      </c>
      <c r="J122" s="95">
        <f t="shared" si="36"/>
        <v>44525</v>
      </c>
      <c r="K122" s="102">
        <f t="shared" si="37"/>
        <v>76</v>
      </c>
      <c r="L122" s="96">
        <f t="shared" si="38"/>
        <v>76</v>
      </c>
      <c r="M122" s="97">
        <f t="shared" si="28"/>
        <v>1.005096837</v>
      </c>
      <c r="N122" s="97">
        <f t="shared" ca="1" si="29"/>
        <v>1.0328767080000001</v>
      </c>
      <c r="O122" s="96">
        <f t="shared" si="39"/>
        <v>0</v>
      </c>
      <c r="P122" s="93">
        <f t="shared" ca="1" si="30"/>
        <v>164383.54</v>
      </c>
      <c r="Q122" s="103">
        <f t="shared" si="31"/>
        <v>0</v>
      </c>
      <c r="R122" s="93">
        <f t="shared" si="40"/>
        <v>0</v>
      </c>
      <c r="S122" s="104" t="str">
        <f t="shared" si="41"/>
        <v>A+J=</v>
      </c>
      <c r="T122" s="95">
        <f t="shared" si="42"/>
        <v>44706</v>
      </c>
      <c r="U122" s="3"/>
      <c r="V122" s="4"/>
      <c r="W122" s="126"/>
      <c r="X122" s="132"/>
      <c r="Y122" s="128"/>
      <c r="Z122" s="129"/>
      <c r="AA122" s="128"/>
      <c r="AB122" s="133"/>
      <c r="AC122" s="130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2"/>
        <v>44636</v>
      </c>
      <c r="B123" s="90">
        <f t="shared" ca="1" si="43"/>
        <v>5166803.5750000002</v>
      </c>
      <c r="C123" s="93">
        <f t="shared" si="33"/>
        <v>5000000</v>
      </c>
      <c r="D123" s="92">
        <f ca="1">IF(A123&lt;$B$1,VLOOKUP(A123,[1]DI!$A$4:$B$15000,2,FALSE),0)</f>
        <v>0.1065</v>
      </c>
      <c r="E123" s="93">
        <f t="shared" ca="1" si="26"/>
        <v>1.00040168</v>
      </c>
      <c r="F123" s="93">
        <f ca="1">(TRUNC(PRODUCT($E$12:$E122),16))</f>
        <v>1.0280517848182</v>
      </c>
      <c r="G123" s="93">
        <f t="shared" si="34"/>
        <v>1</v>
      </c>
      <c r="H123" s="93">
        <f t="shared" ca="1" si="27"/>
        <v>1.02805178</v>
      </c>
      <c r="I123" s="92">
        <f t="shared" si="35"/>
        <v>1.7000000000000001E-2</v>
      </c>
      <c r="J123" s="95">
        <f t="shared" si="36"/>
        <v>44525</v>
      </c>
      <c r="K123" s="102">
        <f t="shared" si="37"/>
        <v>77</v>
      </c>
      <c r="L123" s="96">
        <f t="shared" si="38"/>
        <v>77</v>
      </c>
      <c r="M123" s="97">
        <f t="shared" si="28"/>
        <v>1.0051640740000001</v>
      </c>
      <c r="N123" s="97">
        <f t="shared" ca="1" si="29"/>
        <v>1.0333607149999999</v>
      </c>
      <c r="O123" s="96">
        <f t="shared" si="39"/>
        <v>0</v>
      </c>
      <c r="P123" s="93">
        <f t="shared" ca="1" si="30"/>
        <v>166803.57500000001</v>
      </c>
      <c r="Q123" s="103">
        <f t="shared" si="31"/>
        <v>0</v>
      </c>
      <c r="R123" s="93">
        <f t="shared" si="40"/>
        <v>0</v>
      </c>
      <c r="S123" s="104" t="str">
        <f t="shared" si="41"/>
        <v>A+J=</v>
      </c>
      <c r="T123" s="95">
        <f t="shared" si="42"/>
        <v>44706</v>
      </c>
      <c r="U123" s="3"/>
      <c r="V123" s="4"/>
      <c r="W123" s="126"/>
      <c r="X123" s="132"/>
      <c r="Y123" s="128"/>
      <c r="Z123" s="129"/>
      <c r="AA123" s="128"/>
      <c r="AB123" s="133"/>
      <c r="AC123" s="130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2"/>
        <v>44637</v>
      </c>
      <c r="B124" s="90">
        <f t="shared" ca="1" si="43"/>
        <v>5169224.7649999997</v>
      </c>
      <c r="C124" s="93">
        <f t="shared" si="33"/>
        <v>5000000</v>
      </c>
      <c r="D124" s="92">
        <f ca="1">IF(A124&lt;$B$1,VLOOKUP(A124,[1]DI!$A$4:$B$15000,2,FALSE),0)</f>
        <v>0.11649999999999999</v>
      </c>
      <c r="E124" s="93">
        <f t="shared" ca="1" si="26"/>
        <v>1.0004373900000001</v>
      </c>
      <c r="F124" s="93">
        <f ca="1">(TRUNC(PRODUCT($E$12:$E123),16))</f>
        <v>1.0284647326591301</v>
      </c>
      <c r="G124" s="93">
        <f t="shared" si="34"/>
        <v>1</v>
      </c>
      <c r="H124" s="93">
        <f t="shared" ca="1" si="27"/>
        <v>1.02846473</v>
      </c>
      <c r="I124" s="92">
        <f t="shared" si="35"/>
        <v>1.7000000000000001E-2</v>
      </c>
      <c r="J124" s="95">
        <f t="shared" si="36"/>
        <v>44525</v>
      </c>
      <c r="K124" s="102">
        <f t="shared" si="37"/>
        <v>78</v>
      </c>
      <c r="L124" s="96">
        <f t="shared" si="38"/>
        <v>78</v>
      </c>
      <c r="M124" s="97">
        <f t="shared" si="28"/>
        <v>1.0052313150000001</v>
      </c>
      <c r="N124" s="97">
        <f t="shared" ca="1" si="29"/>
        <v>1.033844953</v>
      </c>
      <c r="O124" s="96">
        <f t="shared" si="39"/>
        <v>0</v>
      </c>
      <c r="P124" s="93">
        <f t="shared" ca="1" si="30"/>
        <v>169224.76500000001</v>
      </c>
      <c r="Q124" s="103">
        <f t="shared" si="31"/>
        <v>0</v>
      </c>
      <c r="R124" s="93">
        <f t="shared" si="40"/>
        <v>0</v>
      </c>
      <c r="S124" s="104" t="str">
        <f t="shared" si="41"/>
        <v>A+J=</v>
      </c>
      <c r="T124" s="95">
        <f t="shared" si="42"/>
        <v>44706</v>
      </c>
      <c r="U124" s="3"/>
      <c r="V124" s="4"/>
      <c r="W124" s="126"/>
      <c r="X124" s="132"/>
      <c r="Y124" s="128"/>
      <c r="Z124" s="129"/>
      <c r="AA124" s="128"/>
      <c r="AB124" s="133"/>
      <c r="AC124" s="130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2"/>
        <v>44638</v>
      </c>
      <c r="B125" s="90">
        <f t="shared" ca="1" si="43"/>
        <v>5171831.68</v>
      </c>
      <c r="C125" s="93">
        <f t="shared" si="33"/>
        <v>5000000</v>
      </c>
      <c r="D125" s="92">
        <f ca="1">IF(A125&lt;$B$1,VLOOKUP(A125,[1]DI!$A$4:$B$15000,2,FALSE),0)</f>
        <v>0.11649999999999999</v>
      </c>
      <c r="E125" s="93">
        <f t="shared" ca="1" si="26"/>
        <v>1.0004373900000001</v>
      </c>
      <c r="F125" s="93">
        <f ca="1">(TRUNC(PRODUCT($E$12:$E124),16))</f>
        <v>1.02891457284855</v>
      </c>
      <c r="G125" s="93">
        <f t="shared" si="34"/>
        <v>1</v>
      </c>
      <c r="H125" s="93">
        <f t="shared" ca="1" si="27"/>
        <v>1.02891457</v>
      </c>
      <c r="I125" s="92">
        <f t="shared" si="35"/>
        <v>1.7000000000000001E-2</v>
      </c>
      <c r="J125" s="95">
        <f t="shared" si="36"/>
        <v>44525</v>
      </c>
      <c r="K125" s="102">
        <f t="shared" si="37"/>
        <v>79</v>
      </c>
      <c r="L125" s="96">
        <f t="shared" si="38"/>
        <v>79</v>
      </c>
      <c r="M125" s="97">
        <f t="shared" si="28"/>
        <v>1.00529856</v>
      </c>
      <c r="N125" s="97">
        <f t="shared" ca="1" si="29"/>
        <v>1.0343663359999999</v>
      </c>
      <c r="O125" s="96">
        <f t="shared" si="39"/>
        <v>0</v>
      </c>
      <c r="P125" s="93">
        <f t="shared" ca="1" si="30"/>
        <v>171831.67999999999</v>
      </c>
      <c r="Q125" s="103">
        <f t="shared" si="31"/>
        <v>0</v>
      </c>
      <c r="R125" s="93">
        <f t="shared" si="40"/>
        <v>0</v>
      </c>
      <c r="S125" s="104" t="str">
        <f t="shared" si="41"/>
        <v>A+J=</v>
      </c>
      <c r="T125" s="95">
        <f t="shared" si="42"/>
        <v>44706</v>
      </c>
      <c r="U125" s="3"/>
      <c r="V125" s="4"/>
      <c r="W125" s="126"/>
      <c r="X125" s="132"/>
      <c r="Y125" s="128"/>
      <c r="Z125" s="129"/>
      <c r="AA125" s="128"/>
      <c r="AB125" s="133"/>
      <c r="AC125" s="130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2"/>
        <v>44639</v>
      </c>
      <c r="B126" s="90">
        <f t="shared" ca="1" si="43"/>
        <v>5174439.9249999896</v>
      </c>
      <c r="C126" s="93">
        <f t="shared" si="33"/>
        <v>5000000</v>
      </c>
      <c r="D126" s="92">
        <f ca="1">IF(A126&lt;$B$1,VLOOKUP(A126,[1]DI!$A$4:$B$15000,2,FALSE),0)</f>
        <v>0</v>
      </c>
      <c r="E126" s="93">
        <f t="shared" ca="1" si="26"/>
        <v>1</v>
      </c>
      <c r="F126" s="93">
        <f ca="1">(TRUNC(PRODUCT($E$12:$E125),16))</f>
        <v>1.02936460979356</v>
      </c>
      <c r="G126" s="93">
        <f t="shared" si="34"/>
        <v>1</v>
      </c>
      <c r="H126" s="93">
        <f t="shared" ca="1" si="27"/>
        <v>1.02936461</v>
      </c>
      <c r="I126" s="92">
        <f t="shared" si="35"/>
        <v>1.7000000000000001E-2</v>
      </c>
      <c r="J126" s="95">
        <f t="shared" si="36"/>
        <v>44525</v>
      </c>
      <c r="K126" s="102">
        <f t="shared" si="37"/>
        <v>79</v>
      </c>
      <c r="L126" s="96">
        <f t="shared" si="38"/>
        <v>80</v>
      </c>
      <c r="M126" s="97">
        <f t="shared" si="28"/>
        <v>1.00536581</v>
      </c>
      <c r="N126" s="97">
        <f t="shared" ca="1" si="29"/>
        <v>1.0348879849999999</v>
      </c>
      <c r="O126" s="96">
        <f t="shared" si="39"/>
        <v>0</v>
      </c>
      <c r="P126" s="93">
        <f t="shared" ca="1" si="30"/>
        <v>174439.92499999001</v>
      </c>
      <c r="Q126" s="103">
        <f t="shared" si="31"/>
        <v>0</v>
      </c>
      <c r="R126" s="93">
        <f t="shared" si="40"/>
        <v>0</v>
      </c>
      <c r="S126" s="104" t="str">
        <f t="shared" si="41"/>
        <v>A+J=</v>
      </c>
      <c r="T126" s="95">
        <f t="shared" si="42"/>
        <v>44706</v>
      </c>
      <c r="U126" s="3"/>
      <c r="V126" s="4"/>
      <c r="W126" s="126"/>
      <c r="X126" s="132"/>
      <c r="Y126" s="128"/>
      <c r="Z126" s="129"/>
      <c r="AA126" s="128"/>
      <c r="AB126" s="133"/>
      <c r="AC126" s="130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2"/>
        <v>44640</v>
      </c>
      <c r="B127" s="90">
        <f t="shared" ca="1" si="43"/>
        <v>5174439.9249999896</v>
      </c>
      <c r="C127" s="93">
        <f t="shared" si="33"/>
        <v>5000000</v>
      </c>
      <c r="D127" s="92">
        <f ca="1">IF(A127&lt;$B$1,VLOOKUP(A127,[1]DI!$A$4:$B$15000,2,FALSE),0)</f>
        <v>0</v>
      </c>
      <c r="E127" s="93">
        <f t="shared" ca="1" si="26"/>
        <v>1</v>
      </c>
      <c r="F127" s="93">
        <f ca="1">(TRUNC(PRODUCT($E$12:$E126),16))</f>
        <v>1.02936460979356</v>
      </c>
      <c r="G127" s="93">
        <f t="shared" si="34"/>
        <v>1</v>
      </c>
      <c r="H127" s="93">
        <f t="shared" ca="1" si="27"/>
        <v>1.02936461</v>
      </c>
      <c r="I127" s="92">
        <f t="shared" si="35"/>
        <v>1.7000000000000001E-2</v>
      </c>
      <c r="J127" s="95">
        <f t="shared" si="36"/>
        <v>44525</v>
      </c>
      <c r="K127" s="102">
        <f t="shared" si="37"/>
        <v>79</v>
      </c>
      <c r="L127" s="96">
        <f t="shared" si="38"/>
        <v>80</v>
      </c>
      <c r="M127" s="97">
        <f t="shared" si="28"/>
        <v>1.00536581</v>
      </c>
      <c r="N127" s="97">
        <f t="shared" ca="1" si="29"/>
        <v>1.0348879849999999</v>
      </c>
      <c r="O127" s="96">
        <f t="shared" si="39"/>
        <v>0</v>
      </c>
      <c r="P127" s="93">
        <f t="shared" ca="1" si="30"/>
        <v>174439.92499999001</v>
      </c>
      <c r="Q127" s="103">
        <f t="shared" si="31"/>
        <v>0</v>
      </c>
      <c r="R127" s="93">
        <f t="shared" si="40"/>
        <v>0</v>
      </c>
      <c r="S127" s="104" t="str">
        <f t="shared" si="41"/>
        <v>A+J=</v>
      </c>
      <c r="T127" s="95">
        <f t="shared" si="42"/>
        <v>44706</v>
      </c>
      <c r="U127" s="3"/>
      <c r="V127" s="4"/>
      <c r="W127" s="126"/>
      <c r="X127" s="132"/>
      <c r="Y127" s="128"/>
      <c r="Z127" s="129"/>
      <c r="AA127" s="128"/>
      <c r="AB127" s="133"/>
      <c r="AC127" s="130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2"/>
        <v>44641</v>
      </c>
      <c r="B128" s="90">
        <f t="shared" ca="1" si="43"/>
        <v>5174439.9249999896</v>
      </c>
      <c r="C128" s="93">
        <f t="shared" si="33"/>
        <v>5000000</v>
      </c>
      <c r="D128" s="92">
        <f ca="1">IF(A128&lt;$B$1,VLOOKUP(A128,[1]DI!$A$4:$B$15000,2,FALSE),0)</f>
        <v>0.11649999999999999</v>
      </c>
      <c r="E128" s="93">
        <f t="shared" ca="1" si="26"/>
        <v>1.0004373900000001</v>
      </c>
      <c r="F128" s="93">
        <f ca="1">(TRUNC(PRODUCT($E$12:$E127),16))</f>
        <v>1.02936460979356</v>
      </c>
      <c r="G128" s="93">
        <f t="shared" si="34"/>
        <v>1</v>
      </c>
      <c r="H128" s="93">
        <f t="shared" ca="1" si="27"/>
        <v>1.02936461</v>
      </c>
      <c r="I128" s="92">
        <f t="shared" si="35"/>
        <v>1.7000000000000001E-2</v>
      </c>
      <c r="J128" s="95">
        <f t="shared" si="36"/>
        <v>44525</v>
      </c>
      <c r="K128" s="102">
        <f t="shared" si="37"/>
        <v>80</v>
      </c>
      <c r="L128" s="96">
        <f t="shared" si="38"/>
        <v>80</v>
      </c>
      <c r="M128" s="97">
        <f t="shared" si="28"/>
        <v>1.00536581</v>
      </c>
      <c r="N128" s="97">
        <f t="shared" ca="1" si="29"/>
        <v>1.0348879849999999</v>
      </c>
      <c r="O128" s="96">
        <f t="shared" si="39"/>
        <v>0</v>
      </c>
      <c r="P128" s="93">
        <f t="shared" ca="1" si="30"/>
        <v>174439.92499999001</v>
      </c>
      <c r="Q128" s="103">
        <f t="shared" si="31"/>
        <v>0</v>
      </c>
      <c r="R128" s="93">
        <f t="shared" si="40"/>
        <v>0</v>
      </c>
      <c r="S128" s="104" t="str">
        <f t="shared" si="41"/>
        <v>A+J=</v>
      </c>
      <c r="T128" s="95">
        <f t="shared" si="42"/>
        <v>44706</v>
      </c>
      <c r="U128" s="3"/>
      <c r="V128" s="4"/>
      <c r="W128" s="126"/>
      <c r="X128" s="132"/>
      <c r="Y128" s="128"/>
      <c r="Z128" s="129"/>
      <c r="AA128" s="128"/>
      <c r="AB128" s="133"/>
      <c r="AC128" s="130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2"/>
        <v>44642</v>
      </c>
      <c r="B129" s="90">
        <f t="shared" ca="1" si="43"/>
        <v>5177049.4550000001</v>
      </c>
      <c r="C129" s="93">
        <f t="shared" si="33"/>
        <v>5000000</v>
      </c>
      <c r="D129" s="92">
        <f ca="1">IF(A129&lt;$B$1,VLOOKUP(A129,[1]DI!$A$4:$B$15000,2,FALSE),0)</f>
        <v>0.11649999999999999</v>
      </c>
      <c r="E129" s="93">
        <f t="shared" ca="1" si="26"/>
        <v>1.0004373900000001</v>
      </c>
      <c r="F129" s="93">
        <f ca="1">(TRUNC(PRODUCT($E$12:$E128),16))</f>
        <v>1.0298148435802399</v>
      </c>
      <c r="G129" s="93">
        <f t="shared" si="34"/>
        <v>1</v>
      </c>
      <c r="H129" s="93">
        <f t="shared" ca="1" si="27"/>
        <v>1.02981484</v>
      </c>
      <c r="I129" s="92">
        <f t="shared" si="35"/>
        <v>1.7000000000000001E-2</v>
      </c>
      <c r="J129" s="95">
        <f t="shared" si="36"/>
        <v>44525</v>
      </c>
      <c r="K129" s="102">
        <f t="shared" si="37"/>
        <v>81</v>
      </c>
      <c r="L129" s="96">
        <f t="shared" si="38"/>
        <v>81</v>
      </c>
      <c r="M129" s="97">
        <f t="shared" si="28"/>
        <v>1.0054330650000001</v>
      </c>
      <c r="N129" s="97">
        <f t="shared" ca="1" si="29"/>
        <v>1.035409891</v>
      </c>
      <c r="O129" s="96">
        <f t="shared" si="39"/>
        <v>0</v>
      </c>
      <c r="P129" s="93">
        <f t="shared" ca="1" si="30"/>
        <v>177049.45499999999</v>
      </c>
      <c r="Q129" s="103">
        <f t="shared" si="31"/>
        <v>0</v>
      </c>
      <c r="R129" s="93">
        <f t="shared" si="40"/>
        <v>0</v>
      </c>
      <c r="S129" s="104" t="str">
        <f t="shared" si="41"/>
        <v>A+J=</v>
      </c>
      <c r="T129" s="95">
        <f t="shared" si="42"/>
        <v>44706</v>
      </c>
      <c r="U129" s="3"/>
      <c r="V129" s="4"/>
      <c r="W129" s="126"/>
      <c r="X129" s="132"/>
      <c r="Y129" s="128"/>
      <c r="Z129" s="129"/>
      <c r="AA129" s="128"/>
      <c r="AB129" s="133"/>
      <c r="AC129" s="130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2"/>
        <v>44643</v>
      </c>
      <c r="B130" s="90">
        <f t="shared" ca="1" si="43"/>
        <v>5179660.3150000004</v>
      </c>
      <c r="C130" s="93">
        <f t="shared" si="33"/>
        <v>5000000</v>
      </c>
      <c r="D130" s="92">
        <f ca="1">IF(A130&lt;$B$1,VLOOKUP(A130,[1]DI!$A$4:$B$15000,2,FALSE),0)</f>
        <v>0.11649999999999999</v>
      </c>
      <c r="E130" s="93">
        <f t="shared" ca="1" si="26"/>
        <v>1.0004373900000001</v>
      </c>
      <c r="F130" s="93">
        <f ca="1">(TRUNC(PRODUCT($E$12:$E129),16))</f>
        <v>1.0302652742946701</v>
      </c>
      <c r="G130" s="93">
        <f t="shared" si="34"/>
        <v>1</v>
      </c>
      <c r="H130" s="93">
        <f t="shared" ca="1" si="27"/>
        <v>1.0302652699999999</v>
      </c>
      <c r="I130" s="92">
        <f t="shared" si="35"/>
        <v>1.7000000000000001E-2</v>
      </c>
      <c r="J130" s="95">
        <f t="shared" si="36"/>
        <v>44525</v>
      </c>
      <c r="K130" s="102">
        <f t="shared" si="37"/>
        <v>82</v>
      </c>
      <c r="L130" s="96">
        <f t="shared" si="38"/>
        <v>82</v>
      </c>
      <c r="M130" s="97">
        <f t="shared" si="28"/>
        <v>1.005500324</v>
      </c>
      <c r="N130" s="97">
        <f t="shared" ca="1" si="29"/>
        <v>1.035932063</v>
      </c>
      <c r="O130" s="96">
        <f t="shared" si="39"/>
        <v>0</v>
      </c>
      <c r="P130" s="93">
        <f t="shared" ca="1" si="30"/>
        <v>179660.315</v>
      </c>
      <c r="Q130" s="103">
        <f t="shared" si="31"/>
        <v>0</v>
      </c>
      <c r="R130" s="93">
        <f t="shared" si="40"/>
        <v>0</v>
      </c>
      <c r="S130" s="104" t="str">
        <f t="shared" si="41"/>
        <v>A+J=</v>
      </c>
      <c r="T130" s="95">
        <f t="shared" si="42"/>
        <v>44706</v>
      </c>
      <c r="U130" s="3"/>
      <c r="V130" s="4"/>
      <c r="W130" s="126"/>
      <c r="X130" s="132"/>
      <c r="Y130" s="128"/>
      <c r="Z130" s="129"/>
      <c r="AA130" s="128"/>
      <c r="AB130" s="133"/>
      <c r="AC130" s="130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2"/>
        <v>44644</v>
      </c>
      <c r="B131" s="90">
        <f t="shared" ca="1" si="43"/>
        <v>5182272.5</v>
      </c>
      <c r="C131" s="93">
        <f t="shared" si="33"/>
        <v>5000000</v>
      </c>
      <c r="D131" s="92">
        <f ca="1">IF(A131&lt;$B$1,VLOOKUP(A131,[1]DI!$A$4:$B$15000,2,FALSE),0)</f>
        <v>0.11649999999999999</v>
      </c>
      <c r="E131" s="93">
        <f t="shared" ca="1" si="26"/>
        <v>1.0004373900000001</v>
      </c>
      <c r="F131" s="93">
        <f ca="1">(TRUNC(PRODUCT($E$12:$E130),16))</f>
        <v>1.0307159020229999</v>
      </c>
      <c r="G131" s="93">
        <f t="shared" si="34"/>
        <v>1</v>
      </c>
      <c r="H131" s="93">
        <f t="shared" ca="1" si="27"/>
        <v>1.0307158999999999</v>
      </c>
      <c r="I131" s="92">
        <f t="shared" si="35"/>
        <v>1.7000000000000001E-2</v>
      </c>
      <c r="J131" s="95">
        <f t="shared" si="36"/>
        <v>44525</v>
      </c>
      <c r="K131" s="102">
        <f t="shared" si="37"/>
        <v>83</v>
      </c>
      <c r="L131" s="96">
        <f t="shared" si="38"/>
        <v>83</v>
      </c>
      <c r="M131" s="97">
        <f t="shared" si="28"/>
        <v>1.005567587</v>
      </c>
      <c r="N131" s="97">
        <f t="shared" ca="1" si="29"/>
        <v>1.0364545000000001</v>
      </c>
      <c r="O131" s="96">
        <f t="shared" si="39"/>
        <v>0</v>
      </c>
      <c r="P131" s="93">
        <f t="shared" ca="1" si="30"/>
        <v>182272.5</v>
      </c>
      <c r="Q131" s="103">
        <f t="shared" si="31"/>
        <v>0</v>
      </c>
      <c r="R131" s="93">
        <f t="shared" si="40"/>
        <v>0</v>
      </c>
      <c r="S131" s="104" t="str">
        <f t="shared" si="41"/>
        <v>A+J=</v>
      </c>
      <c r="T131" s="95">
        <f t="shared" si="42"/>
        <v>44706</v>
      </c>
      <c r="U131" s="3"/>
      <c r="V131" s="4"/>
      <c r="W131" s="126"/>
      <c r="X131" s="132"/>
      <c r="Y131" s="128"/>
      <c r="Z131" s="129"/>
      <c r="AA131" s="128"/>
      <c r="AB131" s="133"/>
      <c r="AC131" s="130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2"/>
        <v>44645</v>
      </c>
      <c r="B132" s="90">
        <f t="shared" ca="1" si="43"/>
        <v>5184886.0249999901</v>
      </c>
      <c r="C132" s="93">
        <f t="shared" si="33"/>
        <v>5000000</v>
      </c>
      <c r="D132" s="92">
        <f ca="1">IF(A132&lt;$B$1,VLOOKUP(A132,[1]DI!$A$4:$B$15000,2,FALSE),0)</f>
        <v>0.11649999999999999</v>
      </c>
      <c r="E132" s="93">
        <f t="shared" ca="1" si="26"/>
        <v>1.0004373900000001</v>
      </c>
      <c r="F132" s="93">
        <f ca="1">(TRUNC(PRODUCT($E$12:$E131),16))</f>
        <v>1.03116672685138</v>
      </c>
      <c r="G132" s="93">
        <f t="shared" si="34"/>
        <v>1</v>
      </c>
      <c r="H132" s="93">
        <f t="shared" ca="1" si="27"/>
        <v>1.03116673</v>
      </c>
      <c r="I132" s="92">
        <f t="shared" si="35"/>
        <v>1.7000000000000001E-2</v>
      </c>
      <c r="J132" s="95">
        <f t="shared" si="36"/>
        <v>44525</v>
      </c>
      <c r="K132" s="102">
        <f t="shared" si="37"/>
        <v>84</v>
      </c>
      <c r="L132" s="96">
        <f t="shared" si="38"/>
        <v>84</v>
      </c>
      <c r="M132" s="97">
        <f t="shared" si="28"/>
        <v>1.005634855</v>
      </c>
      <c r="N132" s="97">
        <f t="shared" ca="1" si="29"/>
        <v>1.0369772049999999</v>
      </c>
      <c r="O132" s="96">
        <f t="shared" si="39"/>
        <v>0</v>
      </c>
      <c r="P132" s="93">
        <f t="shared" ca="1" si="30"/>
        <v>184886.02499999001</v>
      </c>
      <c r="Q132" s="103">
        <f t="shared" si="31"/>
        <v>0</v>
      </c>
      <c r="R132" s="93">
        <f t="shared" si="40"/>
        <v>0</v>
      </c>
      <c r="S132" s="104" t="str">
        <f t="shared" si="41"/>
        <v>A+J=</v>
      </c>
      <c r="T132" s="95">
        <f t="shared" si="42"/>
        <v>44706</v>
      </c>
      <c r="U132" s="3"/>
      <c r="V132" s="4"/>
      <c r="W132" s="126"/>
      <c r="X132" s="132"/>
      <c r="Y132" s="128"/>
      <c r="Z132" s="129"/>
      <c r="AA132" s="128"/>
      <c r="AB132" s="133"/>
      <c r="AC132" s="130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2"/>
        <v>44646</v>
      </c>
      <c r="B133" s="90">
        <f t="shared" ca="1" si="43"/>
        <v>5187500.83</v>
      </c>
      <c r="C133" s="93">
        <f t="shared" si="33"/>
        <v>5000000</v>
      </c>
      <c r="D133" s="92">
        <f ca="1">IF(A133&lt;$B$1,VLOOKUP(A133,[1]DI!$A$4:$B$15000,2,FALSE),0)</f>
        <v>0</v>
      </c>
      <c r="E133" s="93">
        <f t="shared" ca="1" si="26"/>
        <v>1</v>
      </c>
      <c r="F133" s="93">
        <f ca="1">(TRUNC(PRODUCT($E$12:$E132),16))</f>
        <v>1.0316177488660401</v>
      </c>
      <c r="G133" s="93">
        <f t="shared" si="34"/>
        <v>1</v>
      </c>
      <c r="H133" s="93">
        <f t="shared" ca="1" si="27"/>
        <v>1.0316177500000001</v>
      </c>
      <c r="I133" s="92">
        <f t="shared" si="35"/>
        <v>1.7000000000000001E-2</v>
      </c>
      <c r="J133" s="95">
        <f t="shared" si="36"/>
        <v>44525</v>
      </c>
      <c r="K133" s="102">
        <f t="shared" si="37"/>
        <v>84</v>
      </c>
      <c r="L133" s="96">
        <f t="shared" si="38"/>
        <v>85</v>
      </c>
      <c r="M133" s="97">
        <f t="shared" si="28"/>
        <v>1.005702128</v>
      </c>
      <c r="N133" s="97">
        <f t="shared" ca="1" si="29"/>
        <v>1.0375001660000001</v>
      </c>
      <c r="O133" s="96">
        <f t="shared" si="39"/>
        <v>0</v>
      </c>
      <c r="P133" s="93">
        <f t="shared" ca="1" si="30"/>
        <v>187500.83</v>
      </c>
      <c r="Q133" s="103">
        <f t="shared" si="31"/>
        <v>0</v>
      </c>
      <c r="R133" s="93">
        <f t="shared" si="40"/>
        <v>0</v>
      </c>
      <c r="S133" s="104" t="str">
        <f t="shared" si="41"/>
        <v>A+J=</v>
      </c>
      <c r="T133" s="95">
        <f t="shared" si="42"/>
        <v>44706</v>
      </c>
      <c r="U133" s="3"/>
      <c r="V133" s="4"/>
      <c r="W133" s="126"/>
      <c r="X133" s="132"/>
      <c r="Y133" s="128"/>
      <c r="Z133" s="129"/>
      <c r="AA133" s="128"/>
      <c r="AB133" s="133"/>
      <c r="AC133" s="130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2"/>
        <v>44647</v>
      </c>
      <c r="B134" s="90">
        <f t="shared" ca="1" si="43"/>
        <v>5187500.83</v>
      </c>
      <c r="C134" s="93">
        <f t="shared" si="33"/>
        <v>5000000</v>
      </c>
      <c r="D134" s="92">
        <f ca="1">IF(A134&lt;$B$1,VLOOKUP(A134,[1]DI!$A$4:$B$15000,2,FALSE),0)</f>
        <v>0</v>
      </c>
      <c r="E134" s="93">
        <f t="shared" ca="1" si="26"/>
        <v>1</v>
      </c>
      <c r="F134" s="93">
        <f ca="1">(TRUNC(PRODUCT($E$12:$E133),16))</f>
        <v>1.0316177488660401</v>
      </c>
      <c r="G134" s="93">
        <f t="shared" si="34"/>
        <v>1</v>
      </c>
      <c r="H134" s="93">
        <f t="shared" ca="1" si="27"/>
        <v>1.0316177500000001</v>
      </c>
      <c r="I134" s="92">
        <f t="shared" si="35"/>
        <v>1.7000000000000001E-2</v>
      </c>
      <c r="J134" s="95">
        <f t="shared" si="36"/>
        <v>44525</v>
      </c>
      <c r="K134" s="102">
        <f t="shared" si="37"/>
        <v>84</v>
      </c>
      <c r="L134" s="96">
        <f t="shared" si="38"/>
        <v>85</v>
      </c>
      <c r="M134" s="97">
        <f t="shared" si="28"/>
        <v>1.005702128</v>
      </c>
      <c r="N134" s="97">
        <f t="shared" ca="1" si="29"/>
        <v>1.0375001660000001</v>
      </c>
      <c r="O134" s="96">
        <f t="shared" si="39"/>
        <v>0</v>
      </c>
      <c r="P134" s="93">
        <f t="shared" ca="1" si="30"/>
        <v>187500.83</v>
      </c>
      <c r="Q134" s="103">
        <f t="shared" si="31"/>
        <v>0</v>
      </c>
      <c r="R134" s="93">
        <f t="shared" si="40"/>
        <v>0</v>
      </c>
      <c r="S134" s="104" t="str">
        <f t="shared" si="41"/>
        <v>A+J=</v>
      </c>
      <c r="T134" s="95">
        <f t="shared" si="42"/>
        <v>44706</v>
      </c>
      <c r="U134" s="3"/>
      <c r="V134" s="4"/>
      <c r="W134" s="126"/>
      <c r="X134" s="132"/>
      <c r="Y134" s="128"/>
      <c r="Z134" s="129"/>
      <c r="AA134" s="128"/>
      <c r="AB134" s="133"/>
      <c r="AC134" s="130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2"/>
        <v>44648</v>
      </c>
      <c r="B135" s="90">
        <f t="shared" ca="1" si="43"/>
        <v>5187500.83</v>
      </c>
      <c r="C135" s="93">
        <f t="shared" si="33"/>
        <v>5000000</v>
      </c>
      <c r="D135" s="92">
        <f ca="1">IF(A135&lt;$B$1,VLOOKUP(A135,[1]DI!$A$4:$B$15000,2,FALSE),0)</f>
        <v>0.11649999999999999</v>
      </c>
      <c r="E135" s="93">
        <f t="shared" ca="1" si="26"/>
        <v>1.0004373900000001</v>
      </c>
      <c r="F135" s="93">
        <f ca="1">(TRUNC(PRODUCT($E$12:$E134),16))</f>
        <v>1.0316177488660401</v>
      </c>
      <c r="G135" s="93">
        <f t="shared" si="34"/>
        <v>1</v>
      </c>
      <c r="H135" s="93">
        <f t="shared" ca="1" si="27"/>
        <v>1.0316177500000001</v>
      </c>
      <c r="I135" s="92">
        <f t="shared" si="35"/>
        <v>1.7000000000000001E-2</v>
      </c>
      <c r="J135" s="95">
        <f t="shared" si="36"/>
        <v>44525</v>
      </c>
      <c r="K135" s="102">
        <f t="shared" si="37"/>
        <v>85</v>
      </c>
      <c r="L135" s="96">
        <f t="shared" si="38"/>
        <v>85</v>
      </c>
      <c r="M135" s="97">
        <f t="shared" si="28"/>
        <v>1.005702128</v>
      </c>
      <c r="N135" s="97">
        <f t="shared" ca="1" si="29"/>
        <v>1.0375001660000001</v>
      </c>
      <c r="O135" s="96">
        <f t="shared" si="39"/>
        <v>0</v>
      </c>
      <c r="P135" s="93">
        <f t="shared" ca="1" si="30"/>
        <v>187500.83</v>
      </c>
      <c r="Q135" s="103">
        <f t="shared" si="31"/>
        <v>0</v>
      </c>
      <c r="R135" s="93">
        <f t="shared" si="40"/>
        <v>0</v>
      </c>
      <c r="S135" s="104" t="str">
        <f t="shared" si="41"/>
        <v>A+J=</v>
      </c>
      <c r="T135" s="95">
        <f t="shared" si="42"/>
        <v>44706</v>
      </c>
      <c r="U135" s="3"/>
      <c r="V135" s="4"/>
      <c r="W135" s="126"/>
      <c r="X135" s="132"/>
      <c r="Y135" s="128"/>
      <c r="Z135" s="129"/>
      <c r="AA135" s="128"/>
      <c r="AB135" s="133"/>
      <c r="AC135" s="130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2"/>
        <v>44649</v>
      </c>
      <c r="B136" s="90">
        <f t="shared" ca="1" si="43"/>
        <v>5190116.97</v>
      </c>
      <c r="C136" s="93">
        <f t="shared" si="33"/>
        <v>5000000</v>
      </c>
      <c r="D136" s="92">
        <f ca="1">IF(A136&lt;$B$1,VLOOKUP(A136,[1]DI!$A$4:$B$15000,2,FALSE),0)</f>
        <v>0.11649999999999999</v>
      </c>
      <c r="E136" s="93">
        <f t="shared" ca="1" si="26"/>
        <v>1.0004373900000001</v>
      </c>
      <c r="F136" s="93">
        <f ca="1">(TRUNC(PRODUCT($E$12:$E135),16))</f>
        <v>1.03206896815322</v>
      </c>
      <c r="G136" s="93">
        <f t="shared" si="34"/>
        <v>1</v>
      </c>
      <c r="H136" s="93">
        <f t="shared" ca="1" si="27"/>
        <v>1.0320689700000001</v>
      </c>
      <c r="I136" s="92">
        <f t="shared" si="35"/>
        <v>1.7000000000000001E-2</v>
      </c>
      <c r="J136" s="95">
        <f t="shared" si="36"/>
        <v>44525</v>
      </c>
      <c r="K136" s="102">
        <f t="shared" si="37"/>
        <v>86</v>
      </c>
      <c r="L136" s="96">
        <f t="shared" si="38"/>
        <v>86</v>
      </c>
      <c r="M136" s="97">
        <f t="shared" si="28"/>
        <v>1.0057694049999999</v>
      </c>
      <c r="N136" s="97">
        <f t="shared" ca="1" si="29"/>
        <v>1.0380233940000001</v>
      </c>
      <c r="O136" s="96">
        <f t="shared" si="39"/>
        <v>0</v>
      </c>
      <c r="P136" s="93">
        <f t="shared" ca="1" si="30"/>
        <v>190116.97</v>
      </c>
      <c r="Q136" s="103">
        <f t="shared" si="31"/>
        <v>0</v>
      </c>
      <c r="R136" s="93">
        <f t="shared" si="40"/>
        <v>0</v>
      </c>
      <c r="S136" s="104" t="str">
        <f t="shared" si="41"/>
        <v>A+J=</v>
      </c>
      <c r="T136" s="95">
        <f t="shared" si="42"/>
        <v>44706</v>
      </c>
      <c r="U136" s="3"/>
      <c r="V136" s="4"/>
      <c r="W136" s="126"/>
      <c r="X136" s="132"/>
      <c r="Y136" s="128"/>
      <c r="Z136" s="129"/>
      <c r="AA136" s="128"/>
      <c r="AB136" s="133"/>
      <c r="AC136" s="130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2"/>
        <v>44650</v>
      </c>
      <c r="B137" s="90">
        <f t="shared" ca="1" si="43"/>
        <v>5192734.3849999998</v>
      </c>
      <c r="C137" s="93">
        <f t="shared" si="33"/>
        <v>5000000</v>
      </c>
      <c r="D137" s="92">
        <f ca="1">IF(A137&lt;$B$1,VLOOKUP(A137,[1]DI!$A$4:$B$15000,2,FALSE),0)</f>
        <v>0.11649999999999999</v>
      </c>
      <c r="E137" s="93">
        <f t="shared" ca="1" si="26"/>
        <v>1.0004373900000001</v>
      </c>
      <c r="F137" s="93">
        <f ca="1">(TRUNC(PRODUCT($E$12:$E136),16))</f>
        <v>1.0325203847991999</v>
      </c>
      <c r="G137" s="93">
        <f t="shared" si="34"/>
        <v>1</v>
      </c>
      <c r="H137" s="93">
        <f t="shared" ca="1" si="27"/>
        <v>1.03252038</v>
      </c>
      <c r="I137" s="92">
        <f t="shared" si="35"/>
        <v>1.7000000000000001E-2</v>
      </c>
      <c r="J137" s="95">
        <f t="shared" si="36"/>
        <v>44525</v>
      </c>
      <c r="K137" s="102">
        <f t="shared" si="37"/>
        <v>87</v>
      </c>
      <c r="L137" s="96">
        <f t="shared" si="38"/>
        <v>87</v>
      </c>
      <c r="M137" s="97">
        <f t="shared" si="28"/>
        <v>1.0058366860000001</v>
      </c>
      <c r="N137" s="97">
        <f t="shared" ca="1" si="29"/>
        <v>1.0385468769999999</v>
      </c>
      <c r="O137" s="96">
        <f t="shared" si="39"/>
        <v>0</v>
      </c>
      <c r="P137" s="93">
        <f t="shared" ca="1" si="30"/>
        <v>192734.38500000001</v>
      </c>
      <c r="Q137" s="103">
        <f t="shared" si="31"/>
        <v>0</v>
      </c>
      <c r="R137" s="93">
        <f t="shared" si="40"/>
        <v>0</v>
      </c>
      <c r="S137" s="104" t="str">
        <f t="shared" si="41"/>
        <v>A+J=</v>
      </c>
      <c r="T137" s="95">
        <f t="shared" si="42"/>
        <v>44706</v>
      </c>
      <c r="U137" s="3"/>
      <c r="V137" s="4"/>
      <c r="W137" s="126"/>
      <c r="X137" s="132"/>
      <c r="Y137" s="128"/>
      <c r="Z137" s="129"/>
      <c r="AA137" s="128"/>
      <c r="AB137" s="133"/>
      <c r="AC137" s="130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2"/>
        <v>44651</v>
      </c>
      <c r="B138" s="90">
        <f t="shared" ca="1" si="43"/>
        <v>5195353.1900000004</v>
      </c>
      <c r="C138" s="93">
        <f t="shared" si="33"/>
        <v>5000000</v>
      </c>
      <c r="D138" s="92">
        <f ca="1">IF(A138&lt;$B$1,VLOOKUP(A138,[1]DI!$A$4:$B$15000,2,FALSE),0)</f>
        <v>0.11649999999999999</v>
      </c>
      <c r="E138" s="93">
        <f t="shared" ca="1" si="26"/>
        <v>1.0004373900000001</v>
      </c>
      <c r="F138" s="93">
        <f ca="1">(TRUNC(PRODUCT($E$12:$E137),16))</f>
        <v>1.0329719988903101</v>
      </c>
      <c r="G138" s="93">
        <f t="shared" si="34"/>
        <v>1</v>
      </c>
      <c r="H138" s="93">
        <f t="shared" ca="1" si="27"/>
        <v>1.032972</v>
      </c>
      <c r="I138" s="92">
        <f t="shared" si="35"/>
        <v>1.7000000000000001E-2</v>
      </c>
      <c r="J138" s="95">
        <f t="shared" si="36"/>
        <v>44525</v>
      </c>
      <c r="K138" s="102">
        <f t="shared" si="37"/>
        <v>88</v>
      </c>
      <c r="L138" s="96">
        <f t="shared" si="38"/>
        <v>88</v>
      </c>
      <c r="M138" s="97">
        <f t="shared" si="28"/>
        <v>1.005903972</v>
      </c>
      <c r="N138" s="97">
        <f t="shared" ca="1" si="29"/>
        <v>1.0390706380000001</v>
      </c>
      <c r="O138" s="96">
        <f t="shared" si="39"/>
        <v>0</v>
      </c>
      <c r="P138" s="93">
        <f t="shared" ca="1" si="30"/>
        <v>195353.19</v>
      </c>
      <c r="Q138" s="103">
        <f t="shared" si="31"/>
        <v>0</v>
      </c>
      <c r="R138" s="93">
        <f t="shared" si="40"/>
        <v>0</v>
      </c>
      <c r="S138" s="104" t="str">
        <f t="shared" si="41"/>
        <v>A+J=</v>
      </c>
      <c r="T138" s="95">
        <f t="shared" si="42"/>
        <v>44706</v>
      </c>
      <c r="U138" s="3"/>
      <c r="V138" s="4"/>
      <c r="W138" s="126"/>
      <c r="X138" s="132"/>
      <c r="Y138" s="128"/>
      <c r="Z138" s="129"/>
      <c r="AA138" s="128"/>
      <c r="AB138" s="133"/>
      <c r="AC138" s="130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2"/>
        <v>44652</v>
      </c>
      <c r="B139" s="90">
        <f t="shared" ca="1" si="43"/>
        <v>5197973.2750000004</v>
      </c>
      <c r="C139" s="93">
        <f t="shared" si="33"/>
        <v>5000000</v>
      </c>
      <c r="D139" s="92">
        <f ca="1">IF(A139&lt;$B$1,VLOOKUP(A139,[1]DI!$A$4:$B$15000,2,FALSE),0)</f>
        <v>0.11649999999999999</v>
      </c>
      <c r="E139" s="93">
        <f t="shared" ca="1" si="26"/>
        <v>1.0004373900000001</v>
      </c>
      <c r="F139" s="93">
        <f ca="1">(TRUNC(PRODUCT($E$12:$E138),16))</f>
        <v>1.0334238105129001</v>
      </c>
      <c r="G139" s="93">
        <f t="shared" si="34"/>
        <v>1</v>
      </c>
      <c r="H139" s="93">
        <f t="shared" ca="1" si="27"/>
        <v>1.0334238099999999</v>
      </c>
      <c r="I139" s="92">
        <f t="shared" si="35"/>
        <v>1.7000000000000001E-2</v>
      </c>
      <c r="J139" s="95">
        <f t="shared" si="36"/>
        <v>44525</v>
      </c>
      <c r="K139" s="102">
        <f t="shared" si="37"/>
        <v>89</v>
      </c>
      <c r="L139" s="96">
        <f t="shared" si="38"/>
        <v>89</v>
      </c>
      <c r="M139" s="97">
        <f t="shared" si="28"/>
        <v>1.0059712629999999</v>
      </c>
      <c r="N139" s="97">
        <f t="shared" ca="1" si="29"/>
        <v>1.0395946549999999</v>
      </c>
      <c r="O139" s="96">
        <f t="shared" si="39"/>
        <v>0</v>
      </c>
      <c r="P139" s="93">
        <f t="shared" ca="1" si="30"/>
        <v>197973.27499999999</v>
      </c>
      <c r="Q139" s="103">
        <f t="shared" si="31"/>
        <v>0</v>
      </c>
      <c r="R139" s="93">
        <f t="shared" si="40"/>
        <v>0</v>
      </c>
      <c r="S139" s="104" t="str">
        <f t="shared" si="41"/>
        <v>A+J=</v>
      </c>
      <c r="T139" s="95">
        <f t="shared" si="42"/>
        <v>44706</v>
      </c>
      <c r="U139" s="3"/>
      <c r="V139" s="4"/>
      <c r="W139" s="126"/>
      <c r="X139" s="132"/>
      <c r="Y139" s="128"/>
      <c r="Z139" s="129"/>
      <c r="AA139" s="128"/>
      <c r="AB139" s="133"/>
      <c r="AC139" s="130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2"/>
        <v>44653</v>
      </c>
      <c r="B140" s="90">
        <f t="shared" ca="1" si="43"/>
        <v>5200594.6950000003</v>
      </c>
      <c r="C140" s="93">
        <f t="shared" si="33"/>
        <v>5000000</v>
      </c>
      <c r="D140" s="92">
        <f ca="1">IF(A140&lt;$B$1,VLOOKUP(A140,[1]DI!$A$4:$B$15000,2,FALSE),0)</f>
        <v>0</v>
      </c>
      <c r="E140" s="93">
        <f t="shared" ref="E140:E193" ca="1" si="44">ROUND(((1+D140)^(1/252)),8)</f>
        <v>1</v>
      </c>
      <c r="F140" s="93">
        <f ca="1">(TRUNC(PRODUCT($E$12:$E139),16))</f>
        <v>1.0338758197533799</v>
      </c>
      <c r="G140" s="93">
        <f t="shared" si="34"/>
        <v>1</v>
      </c>
      <c r="H140" s="93">
        <f t="shared" ref="H140:H193" ca="1" si="45">ROUND(F140/G140,8)</f>
        <v>1.03387582</v>
      </c>
      <c r="I140" s="92">
        <f t="shared" si="35"/>
        <v>1.7000000000000001E-2</v>
      </c>
      <c r="J140" s="95">
        <f t="shared" si="36"/>
        <v>44525</v>
      </c>
      <c r="K140" s="102">
        <f t="shared" si="37"/>
        <v>89</v>
      </c>
      <c r="L140" s="96">
        <f t="shared" si="38"/>
        <v>90</v>
      </c>
      <c r="M140" s="97">
        <f t="shared" ref="M140:M193" si="46">ROUND((I140+1)^(L140/252),9)</f>
        <v>1.006038558</v>
      </c>
      <c r="N140" s="97">
        <f t="shared" ref="N140:N193" ca="1" si="47">ROUND(H140*M140,9)</f>
        <v>1.0401189390000001</v>
      </c>
      <c r="O140" s="96">
        <f t="shared" si="39"/>
        <v>0</v>
      </c>
      <c r="P140" s="93">
        <f t="shared" ref="P140:P193" ca="1" si="48">TRUNC(((N140-1)*C140),8)</f>
        <v>200594.69500000001</v>
      </c>
      <c r="Q140" s="103">
        <f t="shared" ref="Q140:Q193" si="49">IF($O140&gt;0,VLOOKUP($O140,$W$12:$AC$150,7),0)</f>
        <v>0</v>
      </c>
      <c r="R140" s="93">
        <f t="shared" si="40"/>
        <v>0</v>
      </c>
      <c r="S140" s="104" t="str">
        <f t="shared" si="41"/>
        <v>A+J=</v>
      </c>
      <c r="T140" s="95">
        <f t="shared" si="42"/>
        <v>44706</v>
      </c>
      <c r="U140" s="3"/>
      <c r="V140" s="4"/>
      <c r="W140" s="126"/>
      <c r="X140" s="132"/>
      <c r="Y140" s="128"/>
      <c r="Z140" s="129"/>
      <c r="AA140" s="128"/>
      <c r="AB140" s="133"/>
      <c r="AC140" s="130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194" si="50">(A140+1)</f>
        <v>44654</v>
      </c>
      <c r="B141" s="90">
        <f t="shared" ca="1" si="43"/>
        <v>5200594.6950000003</v>
      </c>
      <c r="C141" s="93">
        <f t="shared" ref="C141:C194" si="51">(C140-R140)</f>
        <v>5000000</v>
      </c>
      <c r="D141" s="92">
        <f ca="1">IF(A141&lt;$B$1,VLOOKUP(A141,[1]DI!$A$4:$B$15000,2,FALSE),0)</f>
        <v>0</v>
      </c>
      <c r="E141" s="93">
        <f t="shared" ca="1" si="44"/>
        <v>1</v>
      </c>
      <c r="F141" s="93">
        <f ca="1">(TRUNC(PRODUCT($E$12:$E140),16))</f>
        <v>1.0338758197533799</v>
      </c>
      <c r="G141" s="93">
        <f t="shared" ref="G141:G193" si="52">IF(O140&gt;0,F140,G140)</f>
        <v>1</v>
      </c>
      <c r="H141" s="93">
        <f t="shared" ca="1" si="45"/>
        <v>1.03387582</v>
      </c>
      <c r="I141" s="92">
        <f t="shared" ref="I141:I193" si="53">I140</f>
        <v>1.7000000000000001E-2</v>
      </c>
      <c r="J141" s="95">
        <f t="shared" ref="J141:J193" si="54">IF(O140&gt;0,VLOOKUP(O140,W$12:AG$150,2),J140)</f>
        <v>44525</v>
      </c>
      <c r="K141" s="102">
        <f t="shared" ref="K141:K193" si="55">IF(A141&gt;J141,IF(NETWORKDAYS(J141,A141,$W$160:$W$544)-1=0,1,NETWORKDAYS(J141,A141,$W$160:$W$544)-1),0)</f>
        <v>89</v>
      </c>
      <c r="L141" s="96">
        <f t="shared" ref="L141:L193" si="56">IF(AND(K141=1,K140=1),1,IF(K141&gt;0,IF(K141=K140,K141+1,K141),0))</f>
        <v>90</v>
      </c>
      <c r="M141" s="97">
        <f t="shared" si="46"/>
        <v>1.006038558</v>
      </c>
      <c r="N141" s="97">
        <f t="shared" ca="1" si="47"/>
        <v>1.0401189390000001</v>
      </c>
      <c r="O141" s="96">
        <f t="shared" ref="O141:O193" si="57">IF(VLOOKUP(A141,X$12:AE$150,8)=VLOOKUP(A140,X$12:AE$150,8),0,VLOOKUP(A141,X$12:AE$150,8))</f>
        <v>0</v>
      </c>
      <c r="P141" s="93">
        <f t="shared" ca="1" si="48"/>
        <v>200594.69500000001</v>
      </c>
      <c r="Q141" s="103">
        <f t="shared" si="49"/>
        <v>0</v>
      </c>
      <c r="R141" s="93">
        <f t="shared" ref="R141:R193" si="58">IF(Q141&gt;0,TRUNC(Q141*C141,8),0)</f>
        <v>0</v>
      </c>
      <c r="S141" s="104" t="str">
        <f t="shared" ref="S141:S193" si="59">IF(O140&gt;0,VLOOKUP(O140,W$12:AG$150,10),S140)</f>
        <v>A+J=</v>
      </c>
      <c r="T141" s="95">
        <f t="shared" ref="T141:T193" si="60">IF(O140&gt;0,VLOOKUP(O140,W$12:AG$150,11),T140)</f>
        <v>44706</v>
      </c>
      <c r="U141" s="3"/>
      <c r="V141" s="4"/>
      <c r="W141" s="126"/>
      <c r="X141" s="132"/>
      <c r="Y141" s="128"/>
      <c r="Z141" s="129"/>
      <c r="AA141" s="128"/>
      <c r="AB141" s="133"/>
      <c r="AC141" s="130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0"/>
        <v>44655</v>
      </c>
      <c r="B142" s="90">
        <f t="shared" ref="B142:B193" ca="1" si="61">IF(A142&lt;=TODAY(),C142+P142,IF(AND(A142&gt;TODAY(),A142&lt;=$B$1),IF(VLOOKUP(TODAY(),$A$10:$D$5000,4,FALSE)=0,"n.d",C142+P142),"n.d"))</f>
        <v>5200594.6950000003</v>
      </c>
      <c r="C142" s="93">
        <f t="shared" si="51"/>
        <v>5000000</v>
      </c>
      <c r="D142" s="92">
        <f ca="1">IF(A142&lt;$B$1,VLOOKUP(A142,[1]DI!$A$4:$B$15000,2,FALSE),0)</f>
        <v>0.11649999999999999</v>
      </c>
      <c r="E142" s="93">
        <f t="shared" ca="1" si="44"/>
        <v>1.0004373900000001</v>
      </c>
      <c r="F142" s="93">
        <f ca="1">(TRUNC(PRODUCT($E$12:$E141),16))</f>
        <v>1.0338758197533799</v>
      </c>
      <c r="G142" s="93">
        <f t="shared" si="52"/>
        <v>1</v>
      </c>
      <c r="H142" s="93">
        <f t="shared" ca="1" si="45"/>
        <v>1.03387582</v>
      </c>
      <c r="I142" s="92">
        <f t="shared" si="53"/>
        <v>1.7000000000000001E-2</v>
      </c>
      <c r="J142" s="95">
        <f t="shared" si="54"/>
        <v>44525</v>
      </c>
      <c r="K142" s="102">
        <f t="shared" si="55"/>
        <v>90</v>
      </c>
      <c r="L142" s="96">
        <f t="shared" si="56"/>
        <v>90</v>
      </c>
      <c r="M142" s="97">
        <f t="shared" si="46"/>
        <v>1.006038558</v>
      </c>
      <c r="N142" s="97">
        <f t="shared" ca="1" si="47"/>
        <v>1.0401189390000001</v>
      </c>
      <c r="O142" s="96">
        <f t="shared" si="57"/>
        <v>0</v>
      </c>
      <c r="P142" s="93">
        <f t="shared" ca="1" si="48"/>
        <v>200594.69500000001</v>
      </c>
      <c r="Q142" s="103">
        <f t="shared" si="49"/>
        <v>0</v>
      </c>
      <c r="R142" s="93">
        <f t="shared" si="58"/>
        <v>0</v>
      </c>
      <c r="S142" s="104" t="str">
        <f t="shared" si="59"/>
        <v>A+J=</v>
      </c>
      <c r="T142" s="95">
        <f t="shared" si="60"/>
        <v>44706</v>
      </c>
      <c r="U142" s="3"/>
      <c r="V142" s="3"/>
      <c r="W142" s="126"/>
      <c r="X142" s="132"/>
      <c r="Y142" s="128"/>
      <c r="Z142" s="129"/>
      <c r="AA142" s="128"/>
      <c r="AB142" s="133"/>
      <c r="AC142" s="130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0"/>
        <v>44656</v>
      </c>
      <c r="B143" s="90">
        <f t="shared" ca="1" si="61"/>
        <v>5203217.4450000003</v>
      </c>
      <c r="C143" s="93">
        <f t="shared" si="51"/>
        <v>5000000</v>
      </c>
      <c r="D143" s="92">
        <f ca="1">IF(A143&lt;$B$1,VLOOKUP(A143,[1]DI!$A$4:$B$15000,2,FALSE),0)</f>
        <v>0.11649999999999999</v>
      </c>
      <c r="E143" s="93">
        <f t="shared" ca="1" si="44"/>
        <v>1.0004373900000001</v>
      </c>
      <c r="F143" s="93">
        <f ca="1">(TRUNC(PRODUCT($E$12:$E142),16))</f>
        <v>1.03432802669818</v>
      </c>
      <c r="G143" s="93">
        <f t="shared" si="52"/>
        <v>1</v>
      </c>
      <c r="H143" s="93">
        <f t="shared" ca="1" si="45"/>
        <v>1.03432803</v>
      </c>
      <c r="I143" s="92">
        <f t="shared" si="53"/>
        <v>1.7000000000000001E-2</v>
      </c>
      <c r="J143" s="95">
        <f t="shared" si="54"/>
        <v>44525</v>
      </c>
      <c r="K143" s="102">
        <f t="shared" si="55"/>
        <v>91</v>
      </c>
      <c r="L143" s="96">
        <f t="shared" si="56"/>
        <v>91</v>
      </c>
      <c r="M143" s="97">
        <f t="shared" si="46"/>
        <v>1.0061058570000001</v>
      </c>
      <c r="N143" s="97">
        <f t="shared" ca="1" si="47"/>
        <v>1.040643489</v>
      </c>
      <c r="O143" s="96">
        <f t="shared" si="57"/>
        <v>0</v>
      </c>
      <c r="P143" s="93">
        <f t="shared" ca="1" si="48"/>
        <v>203217.44500000001</v>
      </c>
      <c r="Q143" s="103">
        <f t="shared" si="49"/>
        <v>0</v>
      </c>
      <c r="R143" s="93">
        <f t="shared" si="58"/>
        <v>0</v>
      </c>
      <c r="S143" s="104" t="str">
        <f t="shared" si="59"/>
        <v>A+J=</v>
      </c>
      <c r="T143" s="95">
        <f t="shared" si="60"/>
        <v>44706</v>
      </c>
      <c r="U143" s="3"/>
      <c r="V143" s="3"/>
      <c r="W143" s="126"/>
      <c r="X143" s="132"/>
      <c r="Y143" s="128"/>
      <c r="Z143" s="129"/>
      <c r="AA143" s="128"/>
      <c r="AB143" s="133"/>
      <c r="AC143" s="130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0"/>
        <v>44657</v>
      </c>
      <c r="B144" s="90">
        <f t="shared" ca="1" si="61"/>
        <v>5205841.4850000003</v>
      </c>
      <c r="C144" s="93">
        <f t="shared" si="51"/>
        <v>5000000</v>
      </c>
      <c r="D144" s="92">
        <f ca="1">IF(A144&lt;$B$1,VLOOKUP(A144,[1]DI!$A$4:$B$15000,2,FALSE),0)</f>
        <v>0.11649999999999999</v>
      </c>
      <c r="E144" s="93">
        <f t="shared" ca="1" si="44"/>
        <v>1.0004373900000001</v>
      </c>
      <c r="F144" s="93">
        <f ca="1">(TRUNC(PRODUCT($E$12:$E143),16))</f>
        <v>1.0347804314337801</v>
      </c>
      <c r="G144" s="93">
        <f t="shared" si="52"/>
        <v>1</v>
      </c>
      <c r="H144" s="93">
        <f t="shared" ca="1" si="45"/>
        <v>1.0347804300000001</v>
      </c>
      <c r="I144" s="92">
        <f t="shared" si="53"/>
        <v>1.7000000000000001E-2</v>
      </c>
      <c r="J144" s="95">
        <f t="shared" si="54"/>
        <v>44525</v>
      </c>
      <c r="K144" s="102">
        <f t="shared" si="55"/>
        <v>92</v>
      </c>
      <c r="L144" s="96">
        <f t="shared" si="56"/>
        <v>92</v>
      </c>
      <c r="M144" s="97">
        <f t="shared" si="46"/>
        <v>1.0061731620000001</v>
      </c>
      <c r="N144" s="97">
        <f t="shared" ca="1" si="47"/>
        <v>1.041168297</v>
      </c>
      <c r="O144" s="96">
        <f t="shared" si="57"/>
        <v>0</v>
      </c>
      <c r="P144" s="93">
        <f t="shared" ca="1" si="48"/>
        <v>205841.48499999999</v>
      </c>
      <c r="Q144" s="103">
        <f t="shared" si="49"/>
        <v>0</v>
      </c>
      <c r="R144" s="93">
        <f t="shared" si="58"/>
        <v>0</v>
      </c>
      <c r="S144" s="104" t="str">
        <f t="shared" si="59"/>
        <v>A+J=</v>
      </c>
      <c r="T144" s="95">
        <f t="shared" si="60"/>
        <v>44706</v>
      </c>
      <c r="U144" s="3"/>
      <c r="V144" s="3"/>
      <c r="W144" s="126"/>
      <c r="X144" s="132"/>
      <c r="Y144" s="128"/>
      <c r="Z144" s="129"/>
      <c r="AA144" s="128"/>
      <c r="AB144" s="133"/>
      <c r="AC144" s="130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0"/>
        <v>44658</v>
      </c>
      <c r="B145" s="90">
        <f t="shared" ca="1" si="61"/>
        <v>5208466.8550000004</v>
      </c>
      <c r="C145" s="93">
        <f t="shared" si="51"/>
        <v>5000000</v>
      </c>
      <c r="D145" s="92">
        <f ca="1">IF(A145&lt;$B$1,VLOOKUP(A145,[1]DI!$A$4:$B$15000,2,FALSE),0)</f>
        <v>0.11649999999999999</v>
      </c>
      <c r="E145" s="93">
        <f t="shared" ca="1" si="44"/>
        <v>1.0004373900000001</v>
      </c>
      <c r="F145" s="93">
        <f ca="1">(TRUNC(PRODUCT($E$12:$E144),16))</f>
        <v>1.03523303404669</v>
      </c>
      <c r="G145" s="93">
        <f t="shared" si="52"/>
        <v>1</v>
      </c>
      <c r="H145" s="93">
        <f t="shared" ca="1" si="45"/>
        <v>1.0352330300000001</v>
      </c>
      <c r="I145" s="92">
        <f t="shared" si="53"/>
        <v>1.7000000000000001E-2</v>
      </c>
      <c r="J145" s="95">
        <f t="shared" si="54"/>
        <v>44525</v>
      </c>
      <c r="K145" s="102">
        <f t="shared" si="55"/>
        <v>93</v>
      </c>
      <c r="L145" s="96">
        <f t="shared" si="56"/>
        <v>93</v>
      </c>
      <c r="M145" s="97">
        <f t="shared" si="46"/>
        <v>1.0062404700000001</v>
      </c>
      <c r="N145" s="97">
        <f t="shared" ca="1" si="47"/>
        <v>1.041693371</v>
      </c>
      <c r="O145" s="96">
        <f t="shared" si="57"/>
        <v>0</v>
      </c>
      <c r="P145" s="93">
        <f t="shared" ca="1" si="48"/>
        <v>208466.85500000001</v>
      </c>
      <c r="Q145" s="103">
        <f t="shared" si="49"/>
        <v>0</v>
      </c>
      <c r="R145" s="93">
        <f t="shared" si="58"/>
        <v>0</v>
      </c>
      <c r="S145" s="104" t="str">
        <f t="shared" si="59"/>
        <v>A+J=</v>
      </c>
      <c r="T145" s="95">
        <f t="shared" si="60"/>
        <v>44706</v>
      </c>
      <c r="U145" s="3"/>
      <c r="V145" s="3"/>
      <c r="W145" s="126"/>
      <c r="X145" s="132"/>
      <c r="Y145" s="128"/>
      <c r="Z145" s="129"/>
      <c r="AA145" s="128"/>
      <c r="AB145" s="133"/>
      <c r="AC145" s="130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0"/>
        <v>44659</v>
      </c>
      <c r="B146" s="90">
        <f t="shared" ca="1" si="61"/>
        <v>5211093.5549999997</v>
      </c>
      <c r="C146" s="93">
        <f t="shared" si="51"/>
        <v>5000000</v>
      </c>
      <c r="D146" s="92">
        <f ca="1">IF(A146&lt;$B$1,VLOOKUP(A146,[1]DI!$A$4:$B$15000,2,FALSE),0)</f>
        <v>0.11649999999999999</v>
      </c>
      <c r="E146" s="93">
        <f t="shared" ca="1" si="44"/>
        <v>1.0004373900000001</v>
      </c>
      <c r="F146" s="93">
        <f ca="1">(TRUNC(PRODUCT($E$12:$E145),16))</f>
        <v>1.0356858346234501</v>
      </c>
      <c r="G146" s="93">
        <f t="shared" si="52"/>
        <v>1</v>
      </c>
      <c r="H146" s="93">
        <f t="shared" ca="1" si="45"/>
        <v>1.03568583</v>
      </c>
      <c r="I146" s="92">
        <f t="shared" si="53"/>
        <v>1.7000000000000001E-2</v>
      </c>
      <c r="J146" s="95">
        <f t="shared" si="54"/>
        <v>44525</v>
      </c>
      <c r="K146" s="102">
        <f t="shared" si="55"/>
        <v>94</v>
      </c>
      <c r="L146" s="96">
        <f t="shared" si="56"/>
        <v>94</v>
      </c>
      <c r="M146" s="97">
        <f t="shared" si="46"/>
        <v>1.006307783</v>
      </c>
      <c r="N146" s="97">
        <f t="shared" ca="1" si="47"/>
        <v>1.0422187110000001</v>
      </c>
      <c r="O146" s="96">
        <f t="shared" si="57"/>
        <v>0</v>
      </c>
      <c r="P146" s="93">
        <f t="shared" ca="1" si="48"/>
        <v>211093.55499999999</v>
      </c>
      <c r="Q146" s="103">
        <f t="shared" si="49"/>
        <v>0</v>
      </c>
      <c r="R146" s="93">
        <f t="shared" si="58"/>
        <v>0</v>
      </c>
      <c r="S146" s="104" t="str">
        <f t="shared" si="59"/>
        <v>A+J=</v>
      </c>
      <c r="T146" s="95">
        <f t="shared" si="60"/>
        <v>44706</v>
      </c>
      <c r="U146" s="3"/>
      <c r="V146" s="3"/>
      <c r="W146" s="126"/>
      <c r="X146" s="132"/>
      <c r="Y146" s="128"/>
      <c r="Z146" s="129"/>
      <c r="AA146" s="128"/>
      <c r="AB146" s="133"/>
      <c r="AC146" s="130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0"/>
        <v>44660</v>
      </c>
      <c r="B147" s="90">
        <f t="shared" ca="1" si="61"/>
        <v>5213721.5999999996</v>
      </c>
      <c r="C147" s="93">
        <f t="shared" si="51"/>
        <v>5000000</v>
      </c>
      <c r="D147" s="92">
        <f ca="1">IF(A147&lt;$B$1,VLOOKUP(A147,[1]DI!$A$4:$B$15000,2,FALSE),0)</f>
        <v>0</v>
      </c>
      <c r="E147" s="93">
        <f t="shared" ca="1" si="44"/>
        <v>1</v>
      </c>
      <c r="F147" s="93">
        <f ca="1">(TRUNC(PRODUCT($E$12:$E146),16))</f>
        <v>1.03613883325065</v>
      </c>
      <c r="G147" s="93">
        <f t="shared" si="52"/>
        <v>1</v>
      </c>
      <c r="H147" s="93">
        <f t="shared" ca="1" si="45"/>
        <v>1.0361388300000001</v>
      </c>
      <c r="I147" s="92">
        <f t="shared" si="53"/>
        <v>1.7000000000000001E-2</v>
      </c>
      <c r="J147" s="95">
        <f t="shared" si="54"/>
        <v>44525</v>
      </c>
      <c r="K147" s="102">
        <f t="shared" si="55"/>
        <v>94</v>
      </c>
      <c r="L147" s="96">
        <f t="shared" si="56"/>
        <v>95</v>
      </c>
      <c r="M147" s="97">
        <f t="shared" si="46"/>
        <v>1.0063751009999999</v>
      </c>
      <c r="N147" s="97">
        <f t="shared" ca="1" si="47"/>
        <v>1.0427443199999999</v>
      </c>
      <c r="O147" s="96">
        <f t="shared" si="57"/>
        <v>0</v>
      </c>
      <c r="P147" s="93">
        <f t="shared" ca="1" si="48"/>
        <v>213721.60000000001</v>
      </c>
      <c r="Q147" s="103">
        <f t="shared" si="49"/>
        <v>0</v>
      </c>
      <c r="R147" s="93">
        <f t="shared" si="58"/>
        <v>0</v>
      </c>
      <c r="S147" s="104" t="str">
        <f t="shared" si="59"/>
        <v>A+J=</v>
      </c>
      <c r="T147" s="95">
        <f t="shared" si="60"/>
        <v>44706</v>
      </c>
      <c r="U147" s="3"/>
      <c r="V147" s="3"/>
      <c r="W147" s="126"/>
      <c r="X147" s="132"/>
      <c r="Y147" s="128"/>
      <c r="Z147" s="129"/>
      <c r="AA147" s="128"/>
      <c r="AB147" s="133"/>
      <c r="AC147" s="130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0"/>
        <v>44661</v>
      </c>
      <c r="B148" s="90">
        <f t="shared" ca="1" si="61"/>
        <v>5213721.5999999996</v>
      </c>
      <c r="C148" s="93">
        <f t="shared" si="51"/>
        <v>5000000</v>
      </c>
      <c r="D148" s="92">
        <f ca="1">IF(A148&lt;$B$1,VLOOKUP(A148,[1]DI!$A$4:$B$15000,2,FALSE),0)</f>
        <v>0</v>
      </c>
      <c r="E148" s="93">
        <f t="shared" ca="1" si="44"/>
        <v>1</v>
      </c>
      <c r="F148" s="93">
        <f ca="1">(TRUNC(PRODUCT($E$12:$E147),16))</f>
        <v>1.03613883325065</v>
      </c>
      <c r="G148" s="93">
        <f t="shared" si="52"/>
        <v>1</v>
      </c>
      <c r="H148" s="93">
        <f t="shared" ca="1" si="45"/>
        <v>1.0361388300000001</v>
      </c>
      <c r="I148" s="92">
        <f t="shared" si="53"/>
        <v>1.7000000000000001E-2</v>
      </c>
      <c r="J148" s="95">
        <f t="shared" si="54"/>
        <v>44525</v>
      </c>
      <c r="K148" s="102">
        <f t="shared" si="55"/>
        <v>94</v>
      </c>
      <c r="L148" s="96">
        <f t="shared" si="56"/>
        <v>95</v>
      </c>
      <c r="M148" s="97">
        <f t="shared" si="46"/>
        <v>1.0063751009999999</v>
      </c>
      <c r="N148" s="97">
        <f t="shared" ca="1" si="47"/>
        <v>1.0427443199999999</v>
      </c>
      <c r="O148" s="96">
        <f t="shared" si="57"/>
        <v>0</v>
      </c>
      <c r="P148" s="93">
        <f t="shared" ca="1" si="48"/>
        <v>213721.60000000001</v>
      </c>
      <c r="Q148" s="103">
        <f t="shared" si="49"/>
        <v>0</v>
      </c>
      <c r="R148" s="93">
        <f t="shared" si="58"/>
        <v>0</v>
      </c>
      <c r="S148" s="104" t="str">
        <f t="shared" si="59"/>
        <v>A+J=</v>
      </c>
      <c r="T148" s="95">
        <f t="shared" si="60"/>
        <v>44706</v>
      </c>
      <c r="U148" s="3"/>
      <c r="V148" s="3"/>
      <c r="W148" s="126"/>
      <c r="X148" s="132"/>
      <c r="Y148" s="128"/>
      <c r="Z148" s="129"/>
      <c r="AA148" s="128"/>
      <c r="AB148" s="133"/>
      <c r="AC148" s="130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0"/>
        <v>44662</v>
      </c>
      <c r="B149" s="90">
        <f t="shared" ca="1" si="61"/>
        <v>5213721.5999999996</v>
      </c>
      <c r="C149" s="93">
        <f t="shared" si="51"/>
        <v>5000000</v>
      </c>
      <c r="D149" s="92">
        <f ca="1">IF(A149&lt;$B$1,VLOOKUP(A149,[1]DI!$A$4:$B$15000,2,FALSE),0)</f>
        <v>0.11649999999999999</v>
      </c>
      <c r="E149" s="93">
        <f t="shared" ca="1" si="44"/>
        <v>1.0004373900000001</v>
      </c>
      <c r="F149" s="93">
        <f ca="1">(TRUNC(PRODUCT($E$12:$E148),16))</f>
        <v>1.03613883325065</v>
      </c>
      <c r="G149" s="93">
        <f t="shared" si="52"/>
        <v>1</v>
      </c>
      <c r="H149" s="93">
        <f t="shared" ca="1" si="45"/>
        <v>1.0361388300000001</v>
      </c>
      <c r="I149" s="92">
        <f t="shared" si="53"/>
        <v>1.7000000000000001E-2</v>
      </c>
      <c r="J149" s="95">
        <f t="shared" si="54"/>
        <v>44525</v>
      </c>
      <c r="K149" s="102">
        <f t="shared" si="55"/>
        <v>95</v>
      </c>
      <c r="L149" s="96">
        <f t="shared" si="56"/>
        <v>95</v>
      </c>
      <c r="M149" s="97">
        <f t="shared" si="46"/>
        <v>1.0063751009999999</v>
      </c>
      <c r="N149" s="97">
        <f t="shared" ca="1" si="47"/>
        <v>1.0427443199999999</v>
      </c>
      <c r="O149" s="96">
        <f t="shared" si="57"/>
        <v>0</v>
      </c>
      <c r="P149" s="93">
        <f t="shared" ca="1" si="48"/>
        <v>213721.60000000001</v>
      </c>
      <c r="Q149" s="103">
        <f t="shared" si="49"/>
        <v>0</v>
      </c>
      <c r="R149" s="93">
        <f t="shared" si="58"/>
        <v>0</v>
      </c>
      <c r="S149" s="104" t="str">
        <f t="shared" si="59"/>
        <v>A+J=</v>
      </c>
      <c r="T149" s="95">
        <f t="shared" si="60"/>
        <v>44706</v>
      </c>
      <c r="U149" s="3"/>
      <c r="V149" s="3"/>
      <c r="W149" s="126"/>
      <c r="X149" s="132"/>
      <c r="Y149" s="128"/>
      <c r="Z149" s="129"/>
      <c r="AA149" s="128"/>
      <c r="AB149" s="133"/>
      <c r="AC149" s="130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0"/>
        <v>44663</v>
      </c>
      <c r="B150" s="90">
        <f t="shared" ca="1" si="61"/>
        <v>5216350.97</v>
      </c>
      <c r="C150" s="93">
        <f t="shared" si="51"/>
        <v>5000000</v>
      </c>
      <c r="D150" s="92">
        <f ca="1">IF(A150&lt;$B$1,VLOOKUP(A150,[1]DI!$A$4:$B$15000,2,FALSE),0)</f>
        <v>0.11649999999999999</v>
      </c>
      <c r="E150" s="93">
        <f t="shared" ca="1" si="44"/>
        <v>1.0004373900000001</v>
      </c>
      <c r="F150" s="93">
        <f ca="1">(TRUNC(PRODUCT($E$12:$E149),16))</f>
        <v>1.0365920300149301</v>
      </c>
      <c r="G150" s="93">
        <f t="shared" si="52"/>
        <v>1</v>
      </c>
      <c r="H150" s="93">
        <f t="shared" ca="1" si="45"/>
        <v>1.03659203</v>
      </c>
      <c r="I150" s="92">
        <f t="shared" si="53"/>
        <v>1.7000000000000001E-2</v>
      </c>
      <c r="J150" s="95">
        <f t="shared" si="54"/>
        <v>44525</v>
      </c>
      <c r="K150" s="102">
        <f t="shared" si="55"/>
        <v>96</v>
      </c>
      <c r="L150" s="96">
        <f t="shared" si="56"/>
        <v>96</v>
      </c>
      <c r="M150" s="97">
        <f t="shared" si="46"/>
        <v>1.006442423</v>
      </c>
      <c r="N150" s="97">
        <f t="shared" ca="1" si="47"/>
        <v>1.043270194</v>
      </c>
      <c r="O150" s="96">
        <f t="shared" si="57"/>
        <v>0</v>
      </c>
      <c r="P150" s="93">
        <f t="shared" ca="1" si="48"/>
        <v>216350.97</v>
      </c>
      <c r="Q150" s="103">
        <f t="shared" si="49"/>
        <v>0</v>
      </c>
      <c r="R150" s="93">
        <f t="shared" si="58"/>
        <v>0</v>
      </c>
      <c r="S150" s="104" t="str">
        <f t="shared" si="59"/>
        <v>A+J=</v>
      </c>
      <c r="T150" s="95">
        <f t="shared" si="60"/>
        <v>44706</v>
      </c>
      <c r="U150" s="3"/>
      <c r="V150" s="3"/>
      <c r="W150" s="126"/>
      <c r="X150" s="132"/>
      <c r="Y150" s="128"/>
      <c r="Z150" s="129"/>
      <c r="AA150" s="128"/>
      <c r="AB150" s="133"/>
      <c r="AC150" s="130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0"/>
        <v>44664</v>
      </c>
      <c r="B151" s="90">
        <f t="shared" ca="1" si="61"/>
        <v>5218981.6749999998</v>
      </c>
      <c r="C151" s="93">
        <f t="shared" si="51"/>
        <v>5000000</v>
      </c>
      <c r="D151" s="92">
        <f ca="1">IF(A151&lt;$B$1,VLOOKUP(A151,[1]DI!$A$4:$B$15000,2,FALSE),0)</f>
        <v>0.11649999999999999</v>
      </c>
      <c r="E151" s="93">
        <f t="shared" ca="1" si="44"/>
        <v>1.0004373900000001</v>
      </c>
      <c r="F151" s="93">
        <f ca="1">(TRUNC(PRODUCT($E$12:$E150),16))</f>
        <v>1.0370454250029399</v>
      </c>
      <c r="G151" s="93">
        <f t="shared" si="52"/>
        <v>1</v>
      </c>
      <c r="H151" s="93">
        <f t="shared" ca="1" si="45"/>
        <v>1.03704543</v>
      </c>
      <c r="I151" s="92">
        <f t="shared" si="53"/>
        <v>1.7000000000000001E-2</v>
      </c>
      <c r="J151" s="95">
        <f t="shared" si="54"/>
        <v>44525</v>
      </c>
      <c r="K151" s="102">
        <f t="shared" si="55"/>
        <v>97</v>
      </c>
      <c r="L151" s="96">
        <f t="shared" si="56"/>
        <v>97</v>
      </c>
      <c r="M151" s="97">
        <f t="shared" si="46"/>
        <v>1.0065097489999999</v>
      </c>
      <c r="N151" s="97">
        <f t="shared" ca="1" si="47"/>
        <v>1.0437963349999999</v>
      </c>
      <c r="O151" s="96">
        <f t="shared" si="57"/>
        <v>0</v>
      </c>
      <c r="P151" s="93">
        <f t="shared" ca="1" si="48"/>
        <v>218981.67499999999</v>
      </c>
      <c r="Q151" s="103">
        <f t="shared" si="49"/>
        <v>0</v>
      </c>
      <c r="R151" s="93">
        <f t="shared" si="58"/>
        <v>0</v>
      </c>
      <c r="S151" s="104" t="str">
        <f t="shared" si="59"/>
        <v>A+J=</v>
      </c>
      <c r="T151" s="95">
        <f t="shared" si="60"/>
        <v>44706</v>
      </c>
      <c r="U151" s="3"/>
      <c r="V151" s="3"/>
      <c r="W151" s="135"/>
      <c r="X151" s="136"/>
      <c r="Y151" s="135"/>
      <c r="Z151" s="135"/>
      <c r="AA151" s="135"/>
      <c r="AB151" s="137"/>
      <c r="AC151" s="130"/>
      <c r="AD151" s="135"/>
      <c r="AE151" s="128"/>
      <c r="AF151" s="138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0"/>
        <v>44665</v>
      </c>
      <c r="B152" s="90">
        <f t="shared" ca="1" si="61"/>
        <v>5221613.67</v>
      </c>
      <c r="C152" s="93">
        <f t="shared" si="51"/>
        <v>5000000</v>
      </c>
      <c r="D152" s="92">
        <f ca="1">IF(A152&lt;$B$1,VLOOKUP(A152,[1]DI!$A$4:$B$15000,2,FALSE),0)</f>
        <v>0.11649999999999999</v>
      </c>
      <c r="E152" s="93">
        <f t="shared" ca="1" si="44"/>
        <v>1.0004373900000001</v>
      </c>
      <c r="F152" s="93">
        <f ca="1">(TRUNC(PRODUCT($E$12:$E151),16))</f>
        <v>1.0374990183013799</v>
      </c>
      <c r="G152" s="93">
        <f t="shared" si="52"/>
        <v>1</v>
      </c>
      <c r="H152" s="93">
        <f t="shared" ca="1" si="45"/>
        <v>1.03749902</v>
      </c>
      <c r="I152" s="92">
        <f t="shared" si="53"/>
        <v>1.7000000000000001E-2</v>
      </c>
      <c r="J152" s="95">
        <f t="shared" si="54"/>
        <v>44525</v>
      </c>
      <c r="K152" s="102">
        <f t="shared" si="55"/>
        <v>98</v>
      </c>
      <c r="L152" s="96">
        <f t="shared" si="56"/>
        <v>98</v>
      </c>
      <c r="M152" s="97">
        <f t="shared" si="46"/>
        <v>1.00657708</v>
      </c>
      <c r="N152" s="97">
        <f t="shared" ca="1" si="47"/>
        <v>1.0443227340000001</v>
      </c>
      <c r="O152" s="96">
        <f t="shared" si="57"/>
        <v>0</v>
      </c>
      <c r="P152" s="93">
        <f t="shared" ca="1" si="48"/>
        <v>221613.67</v>
      </c>
      <c r="Q152" s="103">
        <f t="shared" si="49"/>
        <v>0</v>
      </c>
      <c r="R152" s="93">
        <f t="shared" si="58"/>
        <v>0</v>
      </c>
      <c r="S152" s="104" t="str">
        <f t="shared" si="59"/>
        <v>A+J=</v>
      </c>
      <c r="T152" s="95">
        <f t="shared" si="60"/>
        <v>44706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0"/>
        <v>44666</v>
      </c>
      <c r="B153" s="90">
        <f t="shared" ca="1" si="61"/>
        <v>5224247</v>
      </c>
      <c r="C153" s="93">
        <f t="shared" si="51"/>
        <v>5000000</v>
      </c>
      <c r="D153" s="92">
        <f ca="1">IF(A153&lt;$B$1,VLOOKUP(A153,[1]DI!$A$4:$B$15000,2,FALSE),0)</f>
        <v>0</v>
      </c>
      <c r="E153" s="93">
        <f t="shared" ca="1" si="44"/>
        <v>1</v>
      </c>
      <c r="F153" s="93">
        <f ca="1">(TRUNC(PRODUCT($E$12:$E152),16))</f>
        <v>1.0379528099969999</v>
      </c>
      <c r="G153" s="93">
        <f t="shared" si="52"/>
        <v>1</v>
      </c>
      <c r="H153" s="93">
        <f t="shared" ca="1" si="45"/>
        <v>1.0379528099999999</v>
      </c>
      <c r="I153" s="92">
        <f t="shared" si="53"/>
        <v>1.7000000000000001E-2</v>
      </c>
      <c r="J153" s="95">
        <f t="shared" si="54"/>
        <v>44525</v>
      </c>
      <c r="K153" s="102">
        <f t="shared" si="55"/>
        <v>98</v>
      </c>
      <c r="L153" s="96">
        <f t="shared" si="56"/>
        <v>99</v>
      </c>
      <c r="M153" s="97">
        <f t="shared" si="46"/>
        <v>1.0066444160000001</v>
      </c>
      <c r="N153" s="97">
        <f t="shared" ca="1" si="47"/>
        <v>1.0448493999999999</v>
      </c>
      <c r="O153" s="96">
        <f t="shared" si="57"/>
        <v>0</v>
      </c>
      <c r="P153" s="93">
        <f t="shared" ca="1" si="48"/>
        <v>224247</v>
      </c>
      <c r="Q153" s="103">
        <f t="shared" si="49"/>
        <v>0</v>
      </c>
      <c r="R153" s="93">
        <f t="shared" si="58"/>
        <v>0</v>
      </c>
      <c r="S153" s="104" t="str">
        <f t="shared" si="59"/>
        <v>A+J=</v>
      </c>
      <c r="T153" s="95">
        <f t="shared" si="60"/>
        <v>44706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0"/>
        <v>44667</v>
      </c>
      <c r="B154" s="90">
        <f t="shared" ca="1" si="61"/>
        <v>5224247</v>
      </c>
      <c r="C154" s="93">
        <f t="shared" si="51"/>
        <v>5000000</v>
      </c>
      <c r="D154" s="92">
        <f ca="1">IF(A154&lt;$B$1,VLOOKUP(A154,[1]DI!$A$4:$B$15000,2,FALSE),0)</f>
        <v>0</v>
      </c>
      <c r="E154" s="93">
        <f t="shared" ca="1" si="44"/>
        <v>1</v>
      </c>
      <c r="F154" s="93">
        <f ca="1">(TRUNC(PRODUCT($E$12:$E153),16))</f>
        <v>1.0379528099969999</v>
      </c>
      <c r="G154" s="93">
        <f t="shared" si="52"/>
        <v>1</v>
      </c>
      <c r="H154" s="93">
        <f t="shared" ca="1" si="45"/>
        <v>1.0379528099999999</v>
      </c>
      <c r="I154" s="92">
        <f t="shared" si="53"/>
        <v>1.7000000000000001E-2</v>
      </c>
      <c r="J154" s="95">
        <f t="shared" si="54"/>
        <v>44525</v>
      </c>
      <c r="K154" s="102">
        <f t="shared" si="55"/>
        <v>98</v>
      </c>
      <c r="L154" s="96">
        <f t="shared" si="56"/>
        <v>99</v>
      </c>
      <c r="M154" s="97">
        <f t="shared" si="46"/>
        <v>1.0066444160000001</v>
      </c>
      <c r="N154" s="97">
        <f t="shared" ca="1" si="47"/>
        <v>1.0448493999999999</v>
      </c>
      <c r="O154" s="96">
        <f t="shared" si="57"/>
        <v>0</v>
      </c>
      <c r="P154" s="93">
        <f t="shared" ca="1" si="48"/>
        <v>224247</v>
      </c>
      <c r="Q154" s="103">
        <f t="shared" si="49"/>
        <v>0</v>
      </c>
      <c r="R154" s="93">
        <f t="shared" si="58"/>
        <v>0</v>
      </c>
      <c r="S154" s="104" t="str">
        <f t="shared" si="59"/>
        <v>A+J=</v>
      </c>
      <c r="T154" s="95">
        <f t="shared" si="60"/>
        <v>44706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0"/>
        <v>44668</v>
      </c>
      <c r="B155" s="90">
        <f t="shared" ca="1" si="61"/>
        <v>5224247</v>
      </c>
      <c r="C155" s="93">
        <f t="shared" si="51"/>
        <v>5000000</v>
      </c>
      <c r="D155" s="92">
        <f ca="1">IF(A155&lt;$B$1,VLOOKUP(A155,[1]DI!$A$4:$B$15000,2,FALSE),0)</f>
        <v>0</v>
      </c>
      <c r="E155" s="93">
        <f t="shared" ca="1" si="44"/>
        <v>1</v>
      </c>
      <c r="F155" s="93">
        <f ca="1">(TRUNC(PRODUCT($E$12:$E154),16))</f>
        <v>1.0379528099969999</v>
      </c>
      <c r="G155" s="93">
        <f t="shared" si="52"/>
        <v>1</v>
      </c>
      <c r="H155" s="93">
        <f t="shared" ca="1" si="45"/>
        <v>1.0379528099999999</v>
      </c>
      <c r="I155" s="92">
        <f t="shared" si="53"/>
        <v>1.7000000000000001E-2</v>
      </c>
      <c r="J155" s="95">
        <f t="shared" si="54"/>
        <v>44525</v>
      </c>
      <c r="K155" s="102">
        <f t="shared" si="55"/>
        <v>98</v>
      </c>
      <c r="L155" s="96">
        <f t="shared" si="56"/>
        <v>99</v>
      </c>
      <c r="M155" s="97">
        <f t="shared" si="46"/>
        <v>1.0066444160000001</v>
      </c>
      <c r="N155" s="97">
        <f t="shared" ca="1" si="47"/>
        <v>1.0448493999999999</v>
      </c>
      <c r="O155" s="96">
        <f t="shared" si="57"/>
        <v>0</v>
      </c>
      <c r="P155" s="93">
        <f t="shared" ca="1" si="48"/>
        <v>224247</v>
      </c>
      <c r="Q155" s="103">
        <f t="shared" si="49"/>
        <v>0</v>
      </c>
      <c r="R155" s="93">
        <f t="shared" si="58"/>
        <v>0</v>
      </c>
      <c r="S155" s="104" t="str">
        <f t="shared" si="59"/>
        <v>A+J=</v>
      </c>
      <c r="T155" s="95">
        <f t="shared" si="60"/>
        <v>44706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0"/>
        <v>44669</v>
      </c>
      <c r="B156" s="90">
        <f t="shared" ca="1" si="61"/>
        <v>5224247</v>
      </c>
      <c r="C156" s="93">
        <f t="shared" si="51"/>
        <v>5000000</v>
      </c>
      <c r="D156" s="92">
        <f ca="1">IF(A156&lt;$B$1,VLOOKUP(A156,[1]DI!$A$4:$B$15000,2,FALSE),0)</f>
        <v>0.11649999999999999</v>
      </c>
      <c r="E156" s="93">
        <f t="shared" ca="1" si="44"/>
        <v>1.0004373900000001</v>
      </c>
      <c r="F156" s="93">
        <f ca="1">(TRUNC(PRODUCT($E$12:$E155),16))</f>
        <v>1.0379528099969999</v>
      </c>
      <c r="G156" s="93">
        <f t="shared" si="52"/>
        <v>1</v>
      </c>
      <c r="H156" s="93">
        <f t="shared" ca="1" si="45"/>
        <v>1.0379528099999999</v>
      </c>
      <c r="I156" s="92">
        <f t="shared" si="53"/>
        <v>1.7000000000000001E-2</v>
      </c>
      <c r="J156" s="95">
        <f t="shared" si="54"/>
        <v>44525</v>
      </c>
      <c r="K156" s="102">
        <f t="shared" si="55"/>
        <v>99</v>
      </c>
      <c r="L156" s="96">
        <f t="shared" si="56"/>
        <v>99</v>
      </c>
      <c r="M156" s="97">
        <f t="shared" si="46"/>
        <v>1.0066444160000001</v>
      </c>
      <c r="N156" s="97">
        <f t="shared" ca="1" si="47"/>
        <v>1.0448493999999999</v>
      </c>
      <c r="O156" s="96">
        <f t="shared" si="57"/>
        <v>0</v>
      </c>
      <c r="P156" s="93">
        <f t="shared" ca="1" si="48"/>
        <v>224247</v>
      </c>
      <c r="Q156" s="103">
        <f t="shared" si="49"/>
        <v>0</v>
      </c>
      <c r="R156" s="93">
        <f t="shared" si="58"/>
        <v>0</v>
      </c>
      <c r="S156" s="104" t="str">
        <f t="shared" si="59"/>
        <v>A+J=</v>
      </c>
      <c r="T156" s="95">
        <f t="shared" si="60"/>
        <v>44706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0"/>
        <v>44670</v>
      </c>
      <c r="B157" s="90">
        <f t="shared" ca="1" si="61"/>
        <v>5226881.665</v>
      </c>
      <c r="C157" s="93">
        <f t="shared" si="51"/>
        <v>5000000</v>
      </c>
      <c r="D157" s="92">
        <f ca="1">IF(A157&lt;$B$1,VLOOKUP(A157,[1]DI!$A$4:$B$15000,2,FALSE),0)</f>
        <v>0.11649999999999999</v>
      </c>
      <c r="E157" s="93">
        <f t="shared" ca="1" si="44"/>
        <v>1.0004373900000001</v>
      </c>
      <c r="F157" s="93">
        <f ca="1">(TRUNC(PRODUCT($E$12:$E156),16))</f>
        <v>1.0384068001765601</v>
      </c>
      <c r="G157" s="93">
        <f t="shared" si="52"/>
        <v>1</v>
      </c>
      <c r="H157" s="93">
        <f t="shared" ca="1" si="45"/>
        <v>1.0384068</v>
      </c>
      <c r="I157" s="92">
        <f t="shared" si="53"/>
        <v>1.7000000000000001E-2</v>
      </c>
      <c r="J157" s="95">
        <f t="shared" si="54"/>
        <v>44525</v>
      </c>
      <c r="K157" s="102">
        <f t="shared" si="55"/>
        <v>100</v>
      </c>
      <c r="L157" s="96">
        <f t="shared" si="56"/>
        <v>100</v>
      </c>
      <c r="M157" s="97">
        <f t="shared" si="46"/>
        <v>1.0067117560000001</v>
      </c>
      <c r="N157" s="97">
        <f t="shared" ca="1" si="47"/>
        <v>1.0453763330000001</v>
      </c>
      <c r="O157" s="96">
        <f t="shared" si="57"/>
        <v>0</v>
      </c>
      <c r="P157" s="93">
        <f t="shared" ca="1" si="48"/>
        <v>226881.66500000001</v>
      </c>
      <c r="Q157" s="103">
        <f t="shared" si="49"/>
        <v>0</v>
      </c>
      <c r="R157" s="93">
        <f t="shared" si="58"/>
        <v>0</v>
      </c>
      <c r="S157" s="104" t="str">
        <f t="shared" si="59"/>
        <v>A+J=</v>
      </c>
      <c r="T157" s="95">
        <f t="shared" si="60"/>
        <v>44706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0"/>
        <v>44671</v>
      </c>
      <c r="B158" s="90">
        <f t="shared" ca="1" si="61"/>
        <v>5229517.665</v>
      </c>
      <c r="C158" s="93">
        <f t="shared" si="51"/>
        <v>5000000</v>
      </c>
      <c r="D158" s="92">
        <f ca="1">IF(A158&lt;$B$1,VLOOKUP(A158,[1]DI!$A$4:$B$15000,2,FALSE),0)</f>
        <v>0.11649999999999999</v>
      </c>
      <c r="E158" s="93">
        <f t="shared" ca="1" si="44"/>
        <v>1.0004373900000001</v>
      </c>
      <c r="F158" s="93">
        <f ca="1">(TRUNC(PRODUCT($E$12:$E157),16))</f>
        <v>1.03886098892689</v>
      </c>
      <c r="G158" s="93">
        <f t="shared" si="52"/>
        <v>1</v>
      </c>
      <c r="H158" s="93">
        <f t="shared" ca="1" si="45"/>
        <v>1.0388609900000001</v>
      </c>
      <c r="I158" s="92">
        <f t="shared" si="53"/>
        <v>1.7000000000000001E-2</v>
      </c>
      <c r="J158" s="95">
        <f t="shared" si="54"/>
        <v>44525</v>
      </c>
      <c r="K158" s="102">
        <f t="shared" si="55"/>
        <v>101</v>
      </c>
      <c r="L158" s="96">
        <f t="shared" si="56"/>
        <v>101</v>
      </c>
      <c r="M158" s="97">
        <f t="shared" si="46"/>
        <v>1.0067790999999999</v>
      </c>
      <c r="N158" s="97">
        <f t="shared" ca="1" si="47"/>
        <v>1.0459035329999999</v>
      </c>
      <c r="O158" s="96">
        <f t="shared" si="57"/>
        <v>0</v>
      </c>
      <c r="P158" s="93">
        <f t="shared" ca="1" si="48"/>
        <v>229517.66500000001</v>
      </c>
      <c r="Q158" s="103">
        <f t="shared" si="49"/>
        <v>0</v>
      </c>
      <c r="R158" s="93">
        <f t="shared" si="58"/>
        <v>0</v>
      </c>
      <c r="S158" s="104" t="str">
        <f t="shared" si="59"/>
        <v>A+J=</v>
      </c>
      <c r="T158" s="95">
        <f t="shared" si="60"/>
        <v>44706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0"/>
        <v>44672</v>
      </c>
      <c r="B159" s="90">
        <f t="shared" ca="1" si="61"/>
        <v>5232155</v>
      </c>
      <c r="C159" s="93">
        <f t="shared" si="51"/>
        <v>5000000</v>
      </c>
      <c r="D159" s="92">
        <f ca="1">IF(A159&lt;$B$1,VLOOKUP(A159,[1]DI!$A$4:$B$15000,2,FALSE),0)</f>
        <v>0</v>
      </c>
      <c r="E159" s="93">
        <f t="shared" ca="1" si="44"/>
        <v>1</v>
      </c>
      <c r="F159" s="93">
        <f ca="1">(TRUNC(PRODUCT($E$12:$E158),16))</f>
        <v>1.0393153763348399</v>
      </c>
      <c r="G159" s="93">
        <f t="shared" si="52"/>
        <v>1</v>
      </c>
      <c r="H159" s="93">
        <f t="shared" ca="1" si="45"/>
        <v>1.0393153799999999</v>
      </c>
      <c r="I159" s="92">
        <f t="shared" si="53"/>
        <v>1.7000000000000001E-2</v>
      </c>
      <c r="J159" s="95">
        <f t="shared" si="54"/>
        <v>44525</v>
      </c>
      <c r="K159" s="102">
        <f t="shared" si="55"/>
        <v>101</v>
      </c>
      <c r="L159" s="96">
        <f t="shared" si="56"/>
        <v>102</v>
      </c>
      <c r="M159" s="97">
        <f t="shared" si="46"/>
        <v>1.006846449</v>
      </c>
      <c r="N159" s="97">
        <f t="shared" ca="1" si="47"/>
        <v>1.0464310000000001</v>
      </c>
      <c r="O159" s="96">
        <f t="shared" si="57"/>
        <v>0</v>
      </c>
      <c r="P159" s="93">
        <f t="shared" ca="1" si="48"/>
        <v>232155</v>
      </c>
      <c r="Q159" s="103">
        <f t="shared" si="49"/>
        <v>0</v>
      </c>
      <c r="R159" s="93">
        <f t="shared" si="58"/>
        <v>0</v>
      </c>
      <c r="S159" s="104" t="str">
        <f t="shared" si="59"/>
        <v>A+J=</v>
      </c>
      <c r="T159" s="95">
        <f t="shared" si="60"/>
        <v>44706</v>
      </c>
      <c r="U159" s="3"/>
      <c r="V159" s="3"/>
      <c r="W159" s="140" t="s">
        <v>52</v>
      </c>
      <c r="X159" s="141"/>
      <c r="Y159" s="142"/>
      <c r="Z159" s="1"/>
      <c r="AB159" s="143" t="s">
        <v>53</v>
      </c>
      <c r="AC159" s="143" t="s">
        <v>54</v>
      </c>
      <c r="AD159" s="143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0"/>
        <v>44673</v>
      </c>
      <c r="B160" s="90">
        <f t="shared" ca="1" si="61"/>
        <v>5232155</v>
      </c>
      <c r="C160" s="93">
        <f t="shared" si="51"/>
        <v>5000000</v>
      </c>
      <c r="D160" s="92">
        <f ca="1">IF(A160&lt;$B$1,VLOOKUP(A160,[1]DI!$A$4:$B$15000,2,FALSE),0)</f>
        <v>0.11649999999999999</v>
      </c>
      <c r="E160" s="93">
        <f t="shared" ca="1" si="44"/>
        <v>1.0004373900000001</v>
      </c>
      <c r="F160" s="93">
        <f ca="1">(TRUNC(PRODUCT($E$12:$E159),16))</f>
        <v>1.0393153763348399</v>
      </c>
      <c r="G160" s="93">
        <f t="shared" si="52"/>
        <v>1</v>
      </c>
      <c r="H160" s="93">
        <f t="shared" ca="1" si="45"/>
        <v>1.0393153799999999</v>
      </c>
      <c r="I160" s="92">
        <f t="shared" si="53"/>
        <v>1.7000000000000001E-2</v>
      </c>
      <c r="J160" s="95">
        <f t="shared" si="54"/>
        <v>44525</v>
      </c>
      <c r="K160" s="102">
        <f t="shared" si="55"/>
        <v>102</v>
      </c>
      <c r="L160" s="96">
        <f t="shared" si="56"/>
        <v>102</v>
      </c>
      <c r="M160" s="97">
        <f t="shared" si="46"/>
        <v>1.006846449</v>
      </c>
      <c r="N160" s="97">
        <f t="shared" ca="1" si="47"/>
        <v>1.0464310000000001</v>
      </c>
      <c r="O160" s="96">
        <f t="shared" si="57"/>
        <v>0</v>
      </c>
      <c r="P160" s="93">
        <f t="shared" ca="1" si="48"/>
        <v>232155</v>
      </c>
      <c r="Q160" s="103">
        <f t="shared" si="49"/>
        <v>0</v>
      </c>
      <c r="R160" s="93">
        <f t="shared" si="58"/>
        <v>0</v>
      </c>
      <c r="S160" s="104" t="str">
        <f t="shared" si="59"/>
        <v>A+J=</v>
      </c>
      <c r="T160" s="95">
        <f t="shared" si="60"/>
        <v>44706</v>
      </c>
      <c r="U160" s="3"/>
      <c r="V160" s="3"/>
      <c r="W160" s="144">
        <f>[2]Plan1!$A242</f>
        <v>44197</v>
      </c>
      <c r="X160" s="139" t="str">
        <f>[2]Plan1!$C242</f>
        <v>Confraternização Universal</v>
      </c>
      <c r="Y160" s="128"/>
      <c r="Z160" s="1"/>
      <c r="AB160" s="132">
        <f t="shared" ref="AB160" si="62">WORKDAY(AC160,-1,$W$160:$W$544)</f>
        <v>44524</v>
      </c>
      <c r="AC160" s="149">
        <f>A7</f>
        <v>44525</v>
      </c>
      <c r="AD160" s="132">
        <f t="shared" ref="AD160:AD161" si="63">WORKDAY(AB160,1,$W$160:$W$544)</f>
        <v>44525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0"/>
        <v>44674</v>
      </c>
      <c r="B161" s="90">
        <f t="shared" ca="1" si="61"/>
        <v>5234793.625</v>
      </c>
      <c r="C161" s="93">
        <f t="shared" si="51"/>
        <v>5000000</v>
      </c>
      <c r="D161" s="92">
        <f ca="1">IF(A161&lt;$B$1,VLOOKUP(A161,[1]DI!$A$4:$B$15000,2,FALSE),0)</f>
        <v>0</v>
      </c>
      <c r="E161" s="93">
        <f t="shared" ca="1" si="44"/>
        <v>1</v>
      </c>
      <c r="F161" s="93">
        <f ca="1">(TRUNC(PRODUCT($E$12:$E160),16))</f>
        <v>1.03976996248729</v>
      </c>
      <c r="G161" s="93">
        <f t="shared" si="52"/>
        <v>1</v>
      </c>
      <c r="H161" s="93">
        <f t="shared" ca="1" si="45"/>
        <v>1.0397699600000001</v>
      </c>
      <c r="I161" s="92">
        <f t="shared" si="53"/>
        <v>1.7000000000000001E-2</v>
      </c>
      <c r="J161" s="95">
        <f t="shared" si="54"/>
        <v>44525</v>
      </c>
      <c r="K161" s="102">
        <f t="shared" si="55"/>
        <v>102</v>
      </c>
      <c r="L161" s="96">
        <f t="shared" si="56"/>
        <v>103</v>
      </c>
      <c r="M161" s="97">
        <f t="shared" si="46"/>
        <v>1.006913803</v>
      </c>
      <c r="N161" s="97">
        <f t="shared" ca="1" si="47"/>
        <v>1.0469587250000001</v>
      </c>
      <c r="O161" s="96">
        <f t="shared" si="57"/>
        <v>0</v>
      </c>
      <c r="P161" s="93">
        <f t="shared" ca="1" si="48"/>
        <v>234793.625</v>
      </c>
      <c r="Q161" s="103">
        <f t="shared" si="49"/>
        <v>0</v>
      </c>
      <c r="R161" s="93">
        <f t="shared" si="58"/>
        <v>0</v>
      </c>
      <c r="S161" s="104" t="str">
        <f t="shared" si="59"/>
        <v>A+J=</v>
      </c>
      <c r="T161" s="95">
        <f t="shared" si="60"/>
        <v>44706</v>
      </c>
      <c r="U161" s="3"/>
      <c r="V161" s="3"/>
      <c r="W161" s="144">
        <f>[2]Plan1!$A243</f>
        <v>44242</v>
      </c>
      <c r="X161" s="139" t="str">
        <f>[2]Plan1!$C243</f>
        <v>Carnaval</v>
      </c>
      <c r="Y161" s="128"/>
      <c r="Z161" s="1"/>
      <c r="AB161" s="132">
        <f>WORKDAY(AC161,-1,$W$160:$W$544)</f>
        <v>44705</v>
      </c>
      <c r="AC161" s="132">
        <v>44706</v>
      </c>
      <c r="AD161" s="132">
        <f t="shared" si="63"/>
        <v>44706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0"/>
        <v>44675</v>
      </c>
      <c r="B162" s="90">
        <f t="shared" ca="1" si="61"/>
        <v>5234793.625</v>
      </c>
      <c r="C162" s="93">
        <f t="shared" si="51"/>
        <v>5000000</v>
      </c>
      <c r="D162" s="92">
        <f ca="1">IF(A162&lt;$B$1,VLOOKUP(A162,[1]DI!$A$4:$B$15000,2,FALSE),0)</f>
        <v>0</v>
      </c>
      <c r="E162" s="93">
        <f t="shared" ca="1" si="44"/>
        <v>1</v>
      </c>
      <c r="F162" s="93">
        <f ca="1">(TRUNC(PRODUCT($E$12:$E161),16))</f>
        <v>1.03976996248729</v>
      </c>
      <c r="G162" s="93">
        <f t="shared" si="52"/>
        <v>1</v>
      </c>
      <c r="H162" s="93">
        <f t="shared" ca="1" si="45"/>
        <v>1.0397699600000001</v>
      </c>
      <c r="I162" s="92">
        <f t="shared" si="53"/>
        <v>1.7000000000000001E-2</v>
      </c>
      <c r="J162" s="95">
        <f t="shared" si="54"/>
        <v>44525</v>
      </c>
      <c r="K162" s="102">
        <f t="shared" si="55"/>
        <v>102</v>
      </c>
      <c r="L162" s="96">
        <f t="shared" si="56"/>
        <v>103</v>
      </c>
      <c r="M162" s="97">
        <f t="shared" si="46"/>
        <v>1.006913803</v>
      </c>
      <c r="N162" s="97">
        <f t="shared" ca="1" si="47"/>
        <v>1.0469587250000001</v>
      </c>
      <c r="O162" s="96">
        <f t="shared" si="57"/>
        <v>0</v>
      </c>
      <c r="P162" s="93">
        <f t="shared" ca="1" si="48"/>
        <v>234793.625</v>
      </c>
      <c r="Q162" s="103">
        <f t="shared" si="49"/>
        <v>0</v>
      </c>
      <c r="R162" s="93">
        <f t="shared" si="58"/>
        <v>0</v>
      </c>
      <c r="S162" s="104" t="str">
        <f t="shared" si="59"/>
        <v>A+J=</v>
      </c>
      <c r="T162" s="95">
        <f t="shared" si="60"/>
        <v>44706</v>
      </c>
      <c r="U162" s="3"/>
      <c r="V162" s="3"/>
      <c r="W162" s="144">
        <f>[2]Plan1!$A244</f>
        <v>44243</v>
      </c>
      <c r="X162" s="139" t="str">
        <f>[2]Plan1!$C244</f>
        <v>Carnaval</v>
      </c>
      <c r="Y162" s="128"/>
      <c r="Z162" s="1"/>
      <c r="AB162" s="132"/>
      <c r="AC162" s="132"/>
      <c r="AD162" s="132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0"/>
        <v>44676</v>
      </c>
      <c r="B163" s="90">
        <f t="shared" ca="1" si="61"/>
        <v>5234793.625</v>
      </c>
      <c r="C163" s="93">
        <f t="shared" si="51"/>
        <v>5000000</v>
      </c>
      <c r="D163" s="92">
        <f ca="1">IF(A163&lt;$B$1,VLOOKUP(A163,[1]DI!$A$4:$B$15000,2,FALSE),0)</f>
        <v>0.11649999999999999</v>
      </c>
      <c r="E163" s="93">
        <f t="shared" ca="1" si="44"/>
        <v>1.0004373900000001</v>
      </c>
      <c r="F163" s="93">
        <f ca="1">(TRUNC(PRODUCT($E$12:$E162),16))</f>
        <v>1.03976996248729</v>
      </c>
      <c r="G163" s="93">
        <f t="shared" si="52"/>
        <v>1</v>
      </c>
      <c r="H163" s="93">
        <f t="shared" ca="1" si="45"/>
        <v>1.0397699600000001</v>
      </c>
      <c r="I163" s="92">
        <f t="shared" si="53"/>
        <v>1.7000000000000001E-2</v>
      </c>
      <c r="J163" s="95">
        <f t="shared" si="54"/>
        <v>44525</v>
      </c>
      <c r="K163" s="102">
        <f t="shared" si="55"/>
        <v>103</v>
      </c>
      <c r="L163" s="96">
        <f t="shared" si="56"/>
        <v>103</v>
      </c>
      <c r="M163" s="97">
        <f t="shared" si="46"/>
        <v>1.006913803</v>
      </c>
      <c r="N163" s="97">
        <f t="shared" ca="1" si="47"/>
        <v>1.0469587250000001</v>
      </c>
      <c r="O163" s="96">
        <f t="shared" si="57"/>
        <v>0</v>
      </c>
      <c r="P163" s="93">
        <f t="shared" ca="1" si="48"/>
        <v>234793.625</v>
      </c>
      <c r="Q163" s="103">
        <f t="shared" si="49"/>
        <v>0</v>
      </c>
      <c r="R163" s="93">
        <f t="shared" si="58"/>
        <v>0</v>
      </c>
      <c r="S163" s="104" t="str">
        <f t="shared" si="59"/>
        <v>A+J=</v>
      </c>
      <c r="T163" s="95">
        <f t="shared" si="60"/>
        <v>44706</v>
      </c>
      <c r="U163" s="3"/>
      <c r="V163" s="3"/>
      <c r="W163" s="144">
        <f>[2]Plan1!$A245</f>
        <v>44288</v>
      </c>
      <c r="X163" s="139" t="str">
        <f>[2]Plan1!$C245</f>
        <v>Paixão de Cristo</v>
      </c>
      <c r="Y163" s="128"/>
      <c r="Z163" s="1"/>
      <c r="AB163" s="132"/>
      <c r="AC163" s="132"/>
      <c r="AD163" s="132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0"/>
        <v>44677</v>
      </c>
      <c r="B164" s="90">
        <f t="shared" ca="1" si="61"/>
        <v>5237433.63</v>
      </c>
      <c r="C164" s="93">
        <f t="shared" si="51"/>
        <v>5000000</v>
      </c>
      <c r="D164" s="92">
        <f ca="1">IF(A164&lt;$B$1,VLOOKUP(A164,[1]DI!$A$4:$B$15000,2,FALSE),0)</f>
        <v>0.11649999999999999</v>
      </c>
      <c r="E164" s="93">
        <f t="shared" ca="1" si="44"/>
        <v>1.0004373900000001</v>
      </c>
      <c r="F164" s="93">
        <f ca="1">(TRUNC(PRODUCT($E$12:$E163),16))</f>
        <v>1.0402247474711801</v>
      </c>
      <c r="G164" s="93">
        <f t="shared" si="52"/>
        <v>1</v>
      </c>
      <c r="H164" s="93">
        <f t="shared" ca="1" si="45"/>
        <v>1.0402247499999999</v>
      </c>
      <c r="I164" s="92">
        <f t="shared" si="53"/>
        <v>1.7000000000000001E-2</v>
      </c>
      <c r="J164" s="95">
        <f t="shared" si="54"/>
        <v>44525</v>
      </c>
      <c r="K164" s="102">
        <f t="shared" si="55"/>
        <v>104</v>
      </c>
      <c r="L164" s="96">
        <f t="shared" si="56"/>
        <v>104</v>
      </c>
      <c r="M164" s="97">
        <f t="shared" si="46"/>
        <v>1.0069811609999999</v>
      </c>
      <c r="N164" s="97">
        <f t="shared" ca="1" si="47"/>
        <v>1.047486726</v>
      </c>
      <c r="O164" s="96">
        <f t="shared" si="57"/>
        <v>0</v>
      </c>
      <c r="P164" s="93">
        <f t="shared" ca="1" si="48"/>
        <v>237433.63</v>
      </c>
      <c r="Q164" s="103">
        <f t="shared" si="49"/>
        <v>0</v>
      </c>
      <c r="R164" s="93">
        <f t="shared" si="58"/>
        <v>0</v>
      </c>
      <c r="S164" s="104" t="str">
        <f t="shared" si="59"/>
        <v>A+J=</v>
      </c>
      <c r="T164" s="95">
        <f t="shared" si="60"/>
        <v>44706</v>
      </c>
      <c r="U164" s="3"/>
      <c r="V164" s="3"/>
      <c r="W164" s="144">
        <f>[2]Plan1!$A246</f>
        <v>44307</v>
      </c>
      <c r="X164" s="139" t="str">
        <f>[2]Plan1!$C246</f>
        <v>Tiradentes</v>
      </c>
      <c r="Y164" s="128"/>
      <c r="Z164" s="1"/>
      <c r="AB164" s="132"/>
      <c r="AC164" s="132"/>
      <c r="AD164" s="132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0"/>
        <v>44678</v>
      </c>
      <c r="B165" s="90">
        <f t="shared" ca="1" si="61"/>
        <v>5240074.93</v>
      </c>
      <c r="C165" s="93">
        <f t="shared" si="51"/>
        <v>5000000</v>
      </c>
      <c r="D165" s="92">
        <f ca="1">IF(A165&lt;$B$1,VLOOKUP(A165,[1]DI!$A$4:$B$15000,2,FALSE),0)</f>
        <v>0.11649999999999999</v>
      </c>
      <c r="E165" s="93">
        <f t="shared" ca="1" si="44"/>
        <v>1.0004373900000001</v>
      </c>
      <c r="F165" s="93">
        <f ca="1">(TRUNC(PRODUCT($E$12:$E164),16))</f>
        <v>1.0406797313734799</v>
      </c>
      <c r="G165" s="93">
        <f t="shared" si="52"/>
        <v>1</v>
      </c>
      <c r="H165" s="93">
        <f t="shared" ca="1" si="45"/>
        <v>1.0406797299999999</v>
      </c>
      <c r="I165" s="92">
        <f t="shared" si="53"/>
        <v>1.7000000000000001E-2</v>
      </c>
      <c r="J165" s="95">
        <f t="shared" si="54"/>
        <v>44525</v>
      </c>
      <c r="K165" s="102">
        <f t="shared" si="55"/>
        <v>105</v>
      </c>
      <c r="L165" s="96">
        <f t="shared" si="56"/>
        <v>105</v>
      </c>
      <c r="M165" s="97">
        <f t="shared" si="46"/>
        <v>1.007048524</v>
      </c>
      <c r="N165" s="97">
        <f t="shared" ca="1" si="47"/>
        <v>1.0480149860000001</v>
      </c>
      <c r="O165" s="96">
        <f t="shared" si="57"/>
        <v>0</v>
      </c>
      <c r="P165" s="93">
        <f t="shared" ca="1" si="48"/>
        <v>240074.93</v>
      </c>
      <c r="Q165" s="103">
        <f t="shared" si="49"/>
        <v>0</v>
      </c>
      <c r="R165" s="93">
        <f t="shared" si="58"/>
        <v>0</v>
      </c>
      <c r="S165" s="104" t="str">
        <f t="shared" si="59"/>
        <v>A+J=</v>
      </c>
      <c r="T165" s="95">
        <f t="shared" si="60"/>
        <v>44706</v>
      </c>
      <c r="U165" s="3"/>
      <c r="V165" s="3"/>
      <c r="W165" s="144">
        <f>[2]Plan1!$A247</f>
        <v>44317</v>
      </c>
      <c r="X165" s="139" t="str">
        <f>[2]Plan1!$C247</f>
        <v>Dia do Trabalho</v>
      </c>
      <c r="Y165" s="128"/>
      <c r="Z165" s="1"/>
      <c r="AB165" s="132"/>
      <c r="AC165" s="132"/>
      <c r="AD165" s="132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0"/>
        <v>44679</v>
      </c>
      <c r="B166" s="90">
        <f t="shared" ca="1" si="61"/>
        <v>5242717.5650000004</v>
      </c>
      <c r="C166" s="93">
        <f t="shared" si="51"/>
        <v>5000000</v>
      </c>
      <c r="D166" s="92">
        <f ca="1">IF(A166&lt;$B$1,VLOOKUP(A166,[1]DI!$A$4:$B$15000,2,FALSE),0)</f>
        <v>0.11649999999999999</v>
      </c>
      <c r="E166" s="93">
        <f t="shared" ca="1" si="44"/>
        <v>1.0004373900000001</v>
      </c>
      <c r="F166" s="93">
        <f ca="1">(TRUNC(PRODUCT($E$12:$E165),16))</f>
        <v>1.0411349142811901</v>
      </c>
      <c r="G166" s="93">
        <f t="shared" si="52"/>
        <v>1</v>
      </c>
      <c r="H166" s="93">
        <f t="shared" ca="1" si="45"/>
        <v>1.04113491</v>
      </c>
      <c r="I166" s="92">
        <f t="shared" si="53"/>
        <v>1.7000000000000001E-2</v>
      </c>
      <c r="J166" s="95">
        <f t="shared" si="54"/>
        <v>44525</v>
      </c>
      <c r="K166" s="102">
        <f t="shared" si="55"/>
        <v>106</v>
      </c>
      <c r="L166" s="96">
        <f t="shared" si="56"/>
        <v>106</v>
      </c>
      <c r="M166" s="97">
        <f t="shared" si="46"/>
        <v>1.007115891</v>
      </c>
      <c r="N166" s="97">
        <f t="shared" ca="1" si="47"/>
        <v>1.048543513</v>
      </c>
      <c r="O166" s="96">
        <f t="shared" si="57"/>
        <v>0</v>
      </c>
      <c r="P166" s="93">
        <f t="shared" ca="1" si="48"/>
        <v>242717.565</v>
      </c>
      <c r="Q166" s="103">
        <f t="shared" si="49"/>
        <v>0</v>
      </c>
      <c r="R166" s="93">
        <f t="shared" si="58"/>
        <v>0</v>
      </c>
      <c r="S166" s="104" t="str">
        <f t="shared" si="59"/>
        <v>A+J=</v>
      </c>
      <c r="T166" s="95">
        <f t="shared" si="60"/>
        <v>44706</v>
      </c>
      <c r="U166" s="3"/>
      <c r="V166" s="3"/>
      <c r="W166" s="144">
        <f>[2]Plan1!$A248</f>
        <v>44350</v>
      </c>
      <c r="X166" s="139" t="str">
        <f>[2]Plan1!$C248</f>
        <v>Corpus Christi</v>
      </c>
      <c r="Y166" s="128"/>
      <c r="Z166" s="1"/>
      <c r="AB166" s="132"/>
      <c r="AC166" s="132"/>
      <c r="AD166" s="132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0"/>
        <v>44680</v>
      </c>
      <c r="B167" s="90">
        <f t="shared" ca="1" si="61"/>
        <v>5245361.58</v>
      </c>
      <c r="C167" s="93">
        <f t="shared" si="51"/>
        <v>5000000</v>
      </c>
      <c r="D167" s="92">
        <f ca="1">IF(A167&lt;$B$1,VLOOKUP(A167,[1]DI!$A$4:$B$15000,2,FALSE),0)</f>
        <v>0.11649999999999999</v>
      </c>
      <c r="E167" s="93">
        <f t="shared" ca="1" si="44"/>
        <v>1.0004373900000001</v>
      </c>
      <c r="F167" s="93">
        <f ca="1">(TRUNC(PRODUCT($E$12:$E166),16))</f>
        <v>1.0415902962813399</v>
      </c>
      <c r="G167" s="93">
        <f t="shared" si="52"/>
        <v>1</v>
      </c>
      <c r="H167" s="93">
        <f t="shared" ca="1" si="45"/>
        <v>1.0415903</v>
      </c>
      <c r="I167" s="92">
        <f t="shared" si="53"/>
        <v>1.7000000000000001E-2</v>
      </c>
      <c r="J167" s="95">
        <f t="shared" si="54"/>
        <v>44525</v>
      </c>
      <c r="K167" s="102">
        <f t="shared" si="55"/>
        <v>107</v>
      </c>
      <c r="L167" s="96">
        <f t="shared" si="56"/>
        <v>107</v>
      </c>
      <c r="M167" s="97">
        <f t="shared" si="46"/>
        <v>1.0071832620000001</v>
      </c>
      <c r="N167" s="97">
        <f t="shared" ca="1" si="47"/>
        <v>1.0490723159999999</v>
      </c>
      <c r="O167" s="96">
        <f t="shared" si="57"/>
        <v>0</v>
      </c>
      <c r="P167" s="93">
        <f t="shared" ca="1" si="48"/>
        <v>245361.58</v>
      </c>
      <c r="Q167" s="103">
        <f t="shared" si="49"/>
        <v>0</v>
      </c>
      <c r="R167" s="93">
        <f t="shared" si="58"/>
        <v>0</v>
      </c>
      <c r="S167" s="104" t="str">
        <f t="shared" si="59"/>
        <v>A+J=</v>
      </c>
      <c r="T167" s="95">
        <f t="shared" si="60"/>
        <v>44706</v>
      </c>
      <c r="U167" s="3"/>
      <c r="V167" s="3"/>
      <c r="W167" s="144">
        <f>[2]Plan1!$A249</f>
        <v>44446</v>
      </c>
      <c r="X167" s="139" t="str">
        <f>[2]Plan1!$C249</f>
        <v>Independência do Brasil</v>
      </c>
      <c r="Y167" s="128"/>
      <c r="Z167" s="1"/>
      <c r="AB167" s="132"/>
      <c r="AC167" s="132"/>
      <c r="AD167" s="132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0"/>
        <v>44681</v>
      </c>
      <c r="B168" s="90">
        <f t="shared" ca="1" si="61"/>
        <v>5248006.8849999905</v>
      </c>
      <c r="C168" s="93">
        <f t="shared" si="51"/>
        <v>5000000</v>
      </c>
      <c r="D168" s="92">
        <f ca="1">IF(A168&lt;$B$1,VLOOKUP(A168,[1]DI!$A$4:$B$15000,2,FALSE),0)</f>
        <v>0</v>
      </c>
      <c r="E168" s="93">
        <f t="shared" ca="1" si="44"/>
        <v>1</v>
      </c>
      <c r="F168" s="93">
        <f ca="1">(TRUNC(PRODUCT($E$12:$E167),16))</f>
        <v>1.0420458774610299</v>
      </c>
      <c r="G168" s="93">
        <f t="shared" si="52"/>
        <v>1</v>
      </c>
      <c r="H168" s="93">
        <f t="shared" ca="1" si="45"/>
        <v>1.0420458800000001</v>
      </c>
      <c r="I168" s="92">
        <f t="shared" si="53"/>
        <v>1.7000000000000001E-2</v>
      </c>
      <c r="J168" s="95">
        <f t="shared" si="54"/>
        <v>44525</v>
      </c>
      <c r="K168" s="102">
        <f t="shared" si="55"/>
        <v>107</v>
      </c>
      <c r="L168" s="96">
        <f t="shared" si="56"/>
        <v>108</v>
      </c>
      <c r="M168" s="97">
        <f t="shared" si="46"/>
        <v>1.0072506379999999</v>
      </c>
      <c r="N168" s="97">
        <f t="shared" ca="1" si="47"/>
        <v>1.0496013769999999</v>
      </c>
      <c r="O168" s="96">
        <f t="shared" si="57"/>
        <v>0</v>
      </c>
      <c r="P168" s="93">
        <f t="shared" ca="1" si="48"/>
        <v>248006.88499999</v>
      </c>
      <c r="Q168" s="103">
        <f t="shared" si="49"/>
        <v>0</v>
      </c>
      <c r="R168" s="93">
        <f t="shared" si="58"/>
        <v>0</v>
      </c>
      <c r="S168" s="104" t="str">
        <f t="shared" si="59"/>
        <v>A+J=</v>
      </c>
      <c r="T168" s="95">
        <f t="shared" si="60"/>
        <v>44706</v>
      </c>
      <c r="U168" s="3"/>
      <c r="V168" s="3"/>
      <c r="W168" s="144">
        <f>[2]Plan1!$A250</f>
        <v>44481</v>
      </c>
      <c r="X168" s="139" t="str">
        <f>[2]Plan1!$C250</f>
        <v>Nossa Sr.a Aparecida - Padroeira do Brasil</v>
      </c>
      <c r="Y168" s="128"/>
      <c r="Z168" s="1"/>
      <c r="AB168" s="132"/>
      <c r="AC168" s="132"/>
      <c r="AD168" s="132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0"/>
        <v>44682</v>
      </c>
      <c r="B169" s="90">
        <f t="shared" ca="1" si="61"/>
        <v>5248006.8849999905</v>
      </c>
      <c r="C169" s="93">
        <f t="shared" si="51"/>
        <v>5000000</v>
      </c>
      <c r="D169" s="92">
        <f ca="1">IF(A169&lt;$B$1,VLOOKUP(A169,[1]DI!$A$4:$B$15000,2,FALSE),0)</f>
        <v>0</v>
      </c>
      <c r="E169" s="93">
        <f t="shared" ca="1" si="44"/>
        <v>1</v>
      </c>
      <c r="F169" s="93">
        <f ca="1">(TRUNC(PRODUCT($E$12:$E168),16))</f>
        <v>1.0420458774610299</v>
      </c>
      <c r="G169" s="93">
        <f t="shared" si="52"/>
        <v>1</v>
      </c>
      <c r="H169" s="93">
        <f t="shared" ca="1" si="45"/>
        <v>1.0420458800000001</v>
      </c>
      <c r="I169" s="92">
        <f t="shared" si="53"/>
        <v>1.7000000000000001E-2</v>
      </c>
      <c r="J169" s="95">
        <f t="shared" si="54"/>
        <v>44525</v>
      </c>
      <c r="K169" s="102">
        <f t="shared" si="55"/>
        <v>107</v>
      </c>
      <c r="L169" s="96">
        <f t="shared" si="56"/>
        <v>108</v>
      </c>
      <c r="M169" s="97">
        <f t="shared" si="46"/>
        <v>1.0072506379999999</v>
      </c>
      <c r="N169" s="97">
        <f t="shared" ca="1" si="47"/>
        <v>1.0496013769999999</v>
      </c>
      <c r="O169" s="96">
        <f t="shared" si="57"/>
        <v>0</v>
      </c>
      <c r="P169" s="93">
        <f t="shared" ca="1" si="48"/>
        <v>248006.88499999</v>
      </c>
      <c r="Q169" s="103">
        <f t="shared" si="49"/>
        <v>0</v>
      </c>
      <c r="R169" s="93">
        <f t="shared" si="58"/>
        <v>0</v>
      </c>
      <c r="S169" s="104" t="str">
        <f t="shared" si="59"/>
        <v>A+J=</v>
      </c>
      <c r="T169" s="95">
        <f t="shared" si="60"/>
        <v>44706</v>
      </c>
      <c r="U169" s="3"/>
      <c r="V169" s="3"/>
      <c r="W169" s="144">
        <f>[2]Plan1!$A251</f>
        <v>44502</v>
      </c>
      <c r="X169" s="139" t="str">
        <f>[2]Plan1!$C251</f>
        <v>Finados</v>
      </c>
      <c r="Y169" s="128"/>
      <c r="Z169" s="1"/>
      <c r="AB169" s="132"/>
      <c r="AC169" s="132"/>
      <c r="AD169" s="132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0"/>
        <v>44683</v>
      </c>
      <c r="B170" s="90">
        <f t="shared" ca="1" si="61"/>
        <v>5248006.8849999905</v>
      </c>
      <c r="C170" s="93">
        <f t="shared" si="51"/>
        <v>5000000</v>
      </c>
      <c r="D170" s="92">
        <f ca="1">IF(A170&lt;$B$1,VLOOKUP(A170,[1]DI!$A$4:$B$15000,2,FALSE),0)</f>
        <v>0.11649999999999999</v>
      </c>
      <c r="E170" s="93">
        <f t="shared" ca="1" si="44"/>
        <v>1.0004373900000001</v>
      </c>
      <c r="F170" s="93">
        <f ca="1">(TRUNC(PRODUCT($E$12:$E169),16))</f>
        <v>1.0420458774610299</v>
      </c>
      <c r="G170" s="93">
        <f t="shared" si="52"/>
        <v>1</v>
      </c>
      <c r="H170" s="93">
        <f t="shared" ca="1" si="45"/>
        <v>1.0420458800000001</v>
      </c>
      <c r="I170" s="92">
        <f t="shared" si="53"/>
        <v>1.7000000000000001E-2</v>
      </c>
      <c r="J170" s="95">
        <f t="shared" si="54"/>
        <v>44525</v>
      </c>
      <c r="K170" s="102">
        <f t="shared" si="55"/>
        <v>108</v>
      </c>
      <c r="L170" s="96">
        <f t="shared" si="56"/>
        <v>108</v>
      </c>
      <c r="M170" s="97">
        <f t="shared" si="46"/>
        <v>1.0072506379999999</v>
      </c>
      <c r="N170" s="97">
        <f t="shared" ca="1" si="47"/>
        <v>1.0496013769999999</v>
      </c>
      <c r="O170" s="96">
        <f t="shared" si="57"/>
        <v>0</v>
      </c>
      <c r="P170" s="93">
        <f t="shared" ca="1" si="48"/>
        <v>248006.88499999</v>
      </c>
      <c r="Q170" s="103">
        <f t="shared" si="49"/>
        <v>0</v>
      </c>
      <c r="R170" s="93">
        <f t="shared" si="58"/>
        <v>0</v>
      </c>
      <c r="S170" s="104" t="str">
        <f t="shared" si="59"/>
        <v>A+J=</v>
      </c>
      <c r="T170" s="95">
        <f t="shared" si="60"/>
        <v>44706</v>
      </c>
      <c r="U170" s="3"/>
      <c r="V170" s="3"/>
      <c r="W170" s="144">
        <f>[2]Plan1!$A252</f>
        <v>44515</v>
      </c>
      <c r="X170" s="139" t="str">
        <f>[2]Plan1!$C252</f>
        <v>Proclamação da República</v>
      </c>
      <c r="Y170" s="128"/>
      <c r="Z170" s="1"/>
      <c r="AB170" s="132"/>
      <c r="AC170" s="132"/>
      <c r="AD170" s="132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0"/>
        <v>44684</v>
      </c>
      <c r="B171" s="90">
        <f t="shared" ca="1" si="61"/>
        <v>5250653.5350000001</v>
      </c>
      <c r="C171" s="93">
        <f t="shared" si="51"/>
        <v>5000000</v>
      </c>
      <c r="D171" s="92">
        <f ca="1">IF(A171&lt;$B$1,VLOOKUP(A171,[1]DI!$A$4:$B$15000,2,FALSE),0)</f>
        <v>0.11649999999999999</v>
      </c>
      <c r="E171" s="93">
        <f t="shared" ca="1" si="44"/>
        <v>1.0004373900000001</v>
      </c>
      <c r="F171" s="93">
        <f ca="1">(TRUNC(PRODUCT($E$12:$E170),16))</f>
        <v>1.04250165790738</v>
      </c>
      <c r="G171" s="93">
        <f t="shared" si="52"/>
        <v>1</v>
      </c>
      <c r="H171" s="93">
        <f t="shared" ca="1" si="45"/>
        <v>1.0425016600000001</v>
      </c>
      <c r="I171" s="92">
        <f t="shared" si="53"/>
        <v>1.7000000000000001E-2</v>
      </c>
      <c r="J171" s="95">
        <f t="shared" si="54"/>
        <v>44525</v>
      </c>
      <c r="K171" s="102">
        <f t="shared" si="55"/>
        <v>109</v>
      </c>
      <c r="L171" s="96">
        <f t="shared" si="56"/>
        <v>109</v>
      </c>
      <c r="M171" s="97">
        <f t="shared" si="46"/>
        <v>1.007318019</v>
      </c>
      <c r="N171" s="97">
        <f t="shared" ca="1" si="47"/>
        <v>1.0501307070000001</v>
      </c>
      <c r="O171" s="96">
        <f t="shared" si="57"/>
        <v>0</v>
      </c>
      <c r="P171" s="93">
        <f t="shared" ca="1" si="48"/>
        <v>250653.535</v>
      </c>
      <c r="Q171" s="103">
        <f t="shared" si="49"/>
        <v>0</v>
      </c>
      <c r="R171" s="93">
        <f t="shared" si="58"/>
        <v>0</v>
      </c>
      <c r="S171" s="104" t="str">
        <f t="shared" si="59"/>
        <v>A+J=</v>
      </c>
      <c r="T171" s="95">
        <f t="shared" si="60"/>
        <v>44706</v>
      </c>
      <c r="U171" s="3"/>
      <c r="V171" s="3"/>
      <c r="W171" s="144">
        <f>[2]Plan1!$A253</f>
        <v>44555</v>
      </c>
      <c r="X171" s="139" t="str">
        <f>[2]Plan1!$C253</f>
        <v>Natal</v>
      </c>
      <c r="Y171" s="128"/>
      <c r="Z171" s="1"/>
      <c r="AB171" s="132"/>
      <c r="AC171" s="132"/>
      <c r="AD171" s="132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0"/>
        <v>44685</v>
      </c>
      <c r="B172" s="90">
        <f t="shared" ca="1" si="61"/>
        <v>5253301.5199999996</v>
      </c>
      <c r="C172" s="93">
        <f t="shared" si="51"/>
        <v>5000000</v>
      </c>
      <c r="D172" s="92">
        <f ca="1">IF(A172&lt;$B$1,VLOOKUP(A172,[1]DI!$A$4:$B$15000,2,FALSE),0)</f>
        <v>0.11649999999999999</v>
      </c>
      <c r="E172" s="93">
        <f t="shared" ca="1" si="44"/>
        <v>1.0004373900000001</v>
      </c>
      <c r="F172" s="93">
        <f ca="1">(TRUNC(PRODUCT($E$12:$E171),16))</f>
        <v>1.04295763770753</v>
      </c>
      <c r="G172" s="93">
        <f t="shared" si="52"/>
        <v>1</v>
      </c>
      <c r="H172" s="93">
        <f t="shared" ca="1" si="45"/>
        <v>1.04295764</v>
      </c>
      <c r="I172" s="92">
        <f t="shared" si="53"/>
        <v>1.7000000000000001E-2</v>
      </c>
      <c r="J172" s="95">
        <f t="shared" si="54"/>
        <v>44525</v>
      </c>
      <c r="K172" s="102">
        <f t="shared" si="55"/>
        <v>110</v>
      </c>
      <c r="L172" s="96">
        <f t="shared" si="56"/>
        <v>110</v>
      </c>
      <c r="M172" s="97">
        <f t="shared" si="46"/>
        <v>1.0073854040000001</v>
      </c>
      <c r="N172" s="97">
        <f t="shared" ca="1" si="47"/>
        <v>1.050660304</v>
      </c>
      <c r="O172" s="96">
        <f t="shared" si="57"/>
        <v>0</v>
      </c>
      <c r="P172" s="93">
        <f t="shared" ca="1" si="48"/>
        <v>253301.52</v>
      </c>
      <c r="Q172" s="103">
        <f t="shared" si="49"/>
        <v>0</v>
      </c>
      <c r="R172" s="93">
        <f t="shared" si="58"/>
        <v>0</v>
      </c>
      <c r="S172" s="104" t="str">
        <f t="shared" si="59"/>
        <v>A+J=</v>
      </c>
      <c r="T172" s="95">
        <f t="shared" si="60"/>
        <v>44706</v>
      </c>
      <c r="U172" s="3"/>
      <c r="V172" s="3"/>
      <c r="W172" s="144">
        <f>[2]Plan1!$A254</f>
        <v>44562</v>
      </c>
      <c r="X172" s="139" t="str">
        <f>[2]Plan1!$C254</f>
        <v>Confraternização Universal</v>
      </c>
      <c r="Y172" s="128"/>
      <c r="Z172" s="1"/>
      <c r="AB172" s="132"/>
      <c r="AC172" s="132"/>
      <c r="AD172" s="132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0"/>
        <v>44686</v>
      </c>
      <c r="B173" s="90">
        <f t="shared" ca="1" si="61"/>
        <v>5255950.84</v>
      </c>
      <c r="C173" s="93">
        <f t="shared" si="51"/>
        <v>5000000</v>
      </c>
      <c r="D173" s="92">
        <f ca="1">IF(A173&lt;$B$1,VLOOKUP(A173,[1]DI!$A$4:$B$15000,2,FALSE),0)</f>
        <v>0.1265</v>
      </c>
      <c r="E173" s="93">
        <f t="shared" ca="1" si="44"/>
        <v>1.0004727899999999</v>
      </c>
      <c r="F173" s="93">
        <f ca="1">(TRUNC(PRODUCT($E$12:$E172),16))</f>
        <v>1.04341381694869</v>
      </c>
      <c r="G173" s="93">
        <f t="shared" si="52"/>
        <v>1</v>
      </c>
      <c r="H173" s="93">
        <f t="shared" ca="1" si="45"/>
        <v>1.04341382</v>
      </c>
      <c r="I173" s="92">
        <f t="shared" si="53"/>
        <v>1.7000000000000001E-2</v>
      </c>
      <c r="J173" s="95">
        <f t="shared" si="54"/>
        <v>44525</v>
      </c>
      <c r="K173" s="102">
        <f t="shared" si="55"/>
        <v>111</v>
      </c>
      <c r="L173" s="96">
        <f t="shared" si="56"/>
        <v>111</v>
      </c>
      <c r="M173" s="97">
        <f t="shared" si="46"/>
        <v>1.007452794</v>
      </c>
      <c r="N173" s="97">
        <f t="shared" ca="1" si="47"/>
        <v>1.051190168</v>
      </c>
      <c r="O173" s="96">
        <f t="shared" si="57"/>
        <v>0</v>
      </c>
      <c r="P173" s="93">
        <f t="shared" ca="1" si="48"/>
        <v>255950.84</v>
      </c>
      <c r="Q173" s="103">
        <f t="shared" si="49"/>
        <v>0</v>
      </c>
      <c r="R173" s="93">
        <f t="shared" si="58"/>
        <v>0</v>
      </c>
      <c r="S173" s="104" t="str">
        <f t="shared" si="59"/>
        <v>A+J=</v>
      </c>
      <c r="T173" s="95">
        <f t="shared" si="60"/>
        <v>44706</v>
      </c>
      <c r="U173" s="3"/>
      <c r="V173" s="3"/>
      <c r="W173" s="144">
        <f>[2]Plan1!$A255</f>
        <v>44620</v>
      </c>
      <c r="X173" s="139" t="str">
        <f>[2]Plan1!$C255</f>
        <v>Carnaval</v>
      </c>
      <c r="Y173" s="128"/>
      <c r="Z173" s="1"/>
      <c r="AB173" s="132"/>
      <c r="AC173" s="132"/>
      <c r="AD173" s="132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0"/>
        <v>44687</v>
      </c>
      <c r="B174" s="90">
        <f t="shared" ca="1" si="61"/>
        <v>5258787.5399999898</v>
      </c>
      <c r="C174" s="93">
        <f t="shared" si="51"/>
        <v>5000000</v>
      </c>
      <c r="D174" s="92">
        <f ca="1">IF(A174&lt;$B$1,VLOOKUP(A174,[1]DI!$A$4:$B$15000,2,FALSE),0)</f>
        <v>0.1265</v>
      </c>
      <c r="E174" s="93">
        <f t="shared" ca="1" si="44"/>
        <v>1.0004727899999999</v>
      </c>
      <c r="F174" s="93">
        <f ca="1">(TRUNC(PRODUCT($E$12:$E173),16))</f>
        <v>1.0439071325672</v>
      </c>
      <c r="G174" s="93">
        <f t="shared" si="52"/>
        <v>1</v>
      </c>
      <c r="H174" s="93">
        <f t="shared" ca="1" si="45"/>
        <v>1.04390713</v>
      </c>
      <c r="I174" s="92">
        <f t="shared" si="53"/>
        <v>1.7000000000000001E-2</v>
      </c>
      <c r="J174" s="95">
        <f t="shared" si="54"/>
        <v>44525</v>
      </c>
      <c r="K174" s="102">
        <f t="shared" si="55"/>
        <v>112</v>
      </c>
      <c r="L174" s="96">
        <f t="shared" si="56"/>
        <v>112</v>
      </c>
      <c r="M174" s="97">
        <f t="shared" si="46"/>
        <v>1.007520188</v>
      </c>
      <c r="N174" s="97">
        <f t="shared" ca="1" si="47"/>
        <v>1.0517575079999999</v>
      </c>
      <c r="O174" s="96">
        <f t="shared" si="57"/>
        <v>0</v>
      </c>
      <c r="P174" s="93">
        <f t="shared" ca="1" si="48"/>
        <v>258787.53999999</v>
      </c>
      <c r="Q174" s="103">
        <f t="shared" si="49"/>
        <v>0</v>
      </c>
      <c r="R174" s="93">
        <f t="shared" si="58"/>
        <v>0</v>
      </c>
      <c r="S174" s="104" t="str">
        <f t="shared" si="59"/>
        <v>A+J=</v>
      </c>
      <c r="T174" s="95">
        <f t="shared" si="60"/>
        <v>44706</v>
      </c>
      <c r="U174" s="3"/>
      <c r="V174" s="3"/>
      <c r="W174" s="144">
        <f>[2]Plan1!$A256</f>
        <v>44621</v>
      </c>
      <c r="X174" s="139" t="str">
        <f>[2]Plan1!$C256</f>
        <v>Carnaval</v>
      </c>
      <c r="Y174" s="128"/>
      <c r="Z174" s="1"/>
      <c r="AB174" s="132"/>
      <c r="AC174" s="132"/>
      <c r="AD174" s="132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0"/>
        <v>44688</v>
      </c>
      <c r="B175" s="90">
        <f t="shared" ca="1" si="61"/>
        <v>5261625.8</v>
      </c>
      <c r="C175" s="93">
        <f t="shared" si="51"/>
        <v>5000000</v>
      </c>
      <c r="D175" s="92">
        <f ca="1">IF(A175&lt;$B$1,VLOOKUP(A175,[1]DI!$A$4:$B$15000,2,FALSE),0)</f>
        <v>0</v>
      </c>
      <c r="E175" s="93">
        <f t="shared" ca="1" si="44"/>
        <v>1</v>
      </c>
      <c r="F175" s="93">
        <f ca="1">(TRUNC(PRODUCT($E$12:$E174),16))</f>
        <v>1.0444006814204101</v>
      </c>
      <c r="G175" s="93">
        <f t="shared" si="52"/>
        <v>1</v>
      </c>
      <c r="H175" s="93">
        <f t="shared" ca="1" si="45"/>
        <v>1.0444006800000001</v>
      </c>
      <c r="I175" s="92">
        <f t="shared" si="53"/>
        <v>1.7000000000000001E-2</v>
      </c>
      <c r="J175" s="95">
        <f t="shared" si="54"/>
        <v>44525</v>
      </c>
      <c r="K175" s="102">
        <f t="shared" si="55"/>
        <v>112</v>
      </c>
      <c r="L175" s="96">
        <f t="shared" si="56"/>
        <v>113</v>
      </c>
      <c r="M175" s="97">
        <f t="shared" si="46"/>
        <v>1.0075875860000001</v>
      </c>
      <c r="N175" s="97">
        <f t="shared" ca="1" si="47"/>
        <v>1.0523251600000001</v>
      </c>
      <c r="O175" s="96">
        <f t="shared" si="57"/>
        <v>0</v>
      </c>
      <c r="P175" s="93">
        <f t="shared" ca="1" si="48"/>
        <v>261625.8</v>
      </c>
      <c r="Q175" s="103">
        <f t="shared" si="49"/>
        <v>0</v>
      </c>
      <c r="R175" s="93">
        <f t="shared" si="58"/>
        <v>0</v>
      </c>
      <c r="S175" s="104" t="str">
        <f t="shared" si="59"/>
        <v>A+J=</v>
      </c>
      <c r="T175" s="95">
        <f t="shared" si="60"/>
        <v>44706</v>
      </c>
      <c r="U175" s="3"/>
      <c r="V175" s="3"/>
      <c r="W175" s="144">
        <f>[2]Plan1!$A257</f>
        <v>44666</v>
      </c>
      <c r="X175" s="139" t="str">
        <f>[2]Plan1!$C257</f>
        <v>Paixão de Cristo</v>
      </c>
      <c r="Y175" s="128"/>
      <c r="Z175" s="1"/>
      <c r="AB175" s="132"/>
      <c r="AC175" s="132"/>
      <c r="AD175" s="132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0"/>
        <v>44689</v>
      </c>
      <c r="B176" s="90">
        <f t="shared" ca="1" si="61"/>
        <v>5261625.8</v>
      </c>
      <c r="C176" s="93">
        <f t="shared" si="51"/>
        <v>5000000</v>
      </c>
      <c r="D176" s="92">
        <f ca="1">IF(A176&lt;$B$1,VLOOKUP(A176,[1]DI!$A$4:$B$15000,2,FALSE),0)</f>
        <v>0</v>
      </c>
      <c r="E176" s="93">
        <f t="shared" ca="1" si="44"/>
        <v>1</v>
      </c>
      <c r="F176" s="93">
        <f ca="1">(TRUNC(PRODUCT($E$12:$E175),16))</f>
        <v>1.0444006814204101</v>
      </c>
      <c r="G176" s="93">
        <f t="shared" si="52"/>
        <v>1</v>
      </c>
      <c r="H176" s="93">
        <f t="shared" ca="1" si="45"/>
        <v>1.0444006800000001</v>
      </c>
      <c r="I176" s="92">
        <f t="shared" si="53"/>
        <v>1.7000000000000001E-2</v>
      </c>
      <c r="J176" s="95">
        <f t="shared" si="54"/>
        <v>44525</v>
      </c>
      <c r="K176" s="102">
        <f t="shared" si="55"/>
        <v>112</v>
      </c>
      <c r="L176" s="96">
        <f t="shared" si="56"/>
        <v>113</v>
      </c>
      <c r="M176" s="97">
        <f t="shared" si="46"/>
        <v>1.0075875860000001</v>
      </c>
      <c r="N176" s="97">
        <f t="shared" ca="1" si="47"/>
        <v>1.0523251600000001</v>
      </c>
      <c r="O176" s="96">
        <f t="shared" si="57"/>
        <v>0</v>
      </c>
      <c r="P176" s="93">
        <f t="shared" ca="1" si="48"/>
        <v>261625.8</v>
      </c>
      <c r="Q176" s="103">
        <f t="shared" si="49"/>
        <v>0</v>
      </c>
      <c r="R176" s="93">
        <f t="shared" si="58"/>
        <v>0</v>
      </c>
      <c r="S176" s="104" t="str">
        <f t="shared" si="59"/>
        <v>A+J=</v>
      </c>
      <c r="T176" s="95">
        <f t="shared" si="60"/>
        <v>44706</v>
      </c>
      <c r="U176" s="3"/>
      <c r="V176" s="3"/>
      <c r="W176" s="144">
        <f>[2]Plan1!$A258</f>
        <v>44672</v>
      </c>
      <c r="X176" s="139" t="str">
        <f>[2]Plan1!$C258</f>
        <v>Tiradentes</v>
      </c>
      <c r="Y176" s="128"/>
      <c r="Z176" s="1"/>
      <c r="AB176" s="132"/>
      <c r="AC176" s="132"/>
      <c r="AD176" s="132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0"/>
        <v>44690</v>
      </c>
      <c r="B177" s="90">
        <f t="shared" ca="1" si="61"/>
        <v>5261625.8</v>
      </c>
      <c r="C177" s="93">
        <f t="shared" si="51"/>
        <v>5000000</v>
      </c>
      <c r="D177" s="92">
        <f ca="1">IF(A177&lt;$B$1,VLOOKUP(A177,[1]DI!$A$4:$B$15000,2,FALSE),0)</f>
        <v>0.1265</v>
      </c>
      <c r="E177" s="93">
        <f t="shared" ca="1" si="44"/>
        <v>1.0004727899999999</v>
      </c>
      <c r="F177" s="93">
        <f ca="1">(TRUNC(PRODUCT($E$12:$E176),16))</f>
        <v>1.0444006814204101</v>
      </c>
      <c r="G177" s="93">
        <f t="shared" si="52"/>
        <v>1</v>
      </c>
      <c r="H177" s="93">
        <f t="shared" ca="1" si="45"/>
        <v>1.0444006800000001</v>
      </c>
      <c r="I177" s="92">
        <f t="shared" si="53"/>
        <v>1.7000000000000001E-2</v>
      </c>
      <c r="J177" s="95">
        <f t="shared" si="54"/>
        <v>44525</v>
      </c>
      <c r="K177" s="102">
        <f t="shared" si="55"/>
        <v>113</v>
      </c>
      <c r="L177" s="96">
        <f t="shared" si="56"/>
        <v>113</v>
      </c>
      <c r="M177" s="97">
        <f t="shared" si="46"/>
        <v>1.0075875860000001</v>
      </c>
      <c r="N177" s="97">
        <f t="shared" ca="1" si="47"/>
        <v>1.0523251600000001</v>
      </c>
      <c r="O177" s="96">
        <f t="shared" si="57"/>
        <v>0</v>
      </c>
      <c r="P177" s="93">
        <f t="shared" ca="1" si="48"/>
        <v>261625.8</v>
      </c>
      <c r="Q177" s="103">
        <f t="shared" si="49"/>
        <v>0</v>
      </c>
      <c r="R177" s="93">
        <f t="shared" si="58"/>
        <v>0</v>
      </c>
      <c r="S177" s="104" t="str">
        <f t="shared" si="59"/>
        <v>A+J=</v>
      </c>
      <c r="T177" s="95">
        <f t="shared" si="60"/>
        <v>44706</v>
      </c>
      <c r="U177" s="3"/>
      <c r="V177" s="3"/>
      <c r="W177" s="144">
        <f>[2]Plan1!$A259</f>
        <v>44682</v>
      </c>
      <c r="X177" s="139" t="str">
        <f>[2]Plan1!$C259</f>
        <v>Dia do Trabalho</v>
      </c>
      <c r="Y177" s="128"/>
      <c r="Z177" s="1"/>
      <c r="AB177" s="132"/>
      <c r="AC177" s="132"/>
      <c r="AD177" s="132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0"/>
        <v>44691</v>
      </c>
      <c r="B178" s="90">
        <f t="shared" ca="1" si="61"/>
        <v>5264465.58</v>
      </c>
      <c r="C178" s="93">
        <f t="shared" si="51"/>
        <v>5000000</v>
      </c>
      <c r="D178" s="92">
        <f ca="1">IF(A178&lt;$B$1,VLOOKUP(A178,[1]DI!$A$4:$B$15000,2,FALSE),0)</f>
        <v>0.1265</v>
      </c>
      <c r="E178" s="93">
        <f t="shared" ca="1" si="44"/>
        <v>1.0004727899999999</v>
      </c>
      <c r="F178" s="93">
        <f ca="1">(TRUNC(PRODUCT($E$12:$E177),16))</f>
        <v>1.04489446361858</v>
      </c>
      <c r="G178" s="93">
        <f t="shared" si="52"/>
        <v>1</v>
      </c>
      <c r="H178" s="93">
        <f t="shared" ca="1" si="45"/>
        <v>1.0448944600000001</v>
      </c>
      <c r="I178" s="92">
        <f t="shared" si="53"/>
        <v>1.7000000000000001E-2</v>
      </c>
      <c r="J178" s="95">
        <f t="shared" si="54"/>
        <v>44525</v>
      </c>
      <c r="K178" s="102">
        <f t="shared" si="55"/>
        <v>114</v>
      </c>
      <c r="L178" s="96">
        <f t="shared" si="56"/>
        <v>114</v>
      </c>
      <c r="M178" s="97">
        <f t="shared" si="46"/>
        <v>1.0076549889999999</v>
      </c>
      <c r="N178" s="97">
        <f t="shared" ca="1" si="47"/>
        <v>1.0528931159999999</v>
      </c>
      <c r="O178" s="96">
        <f t="shared" si="57"/>
        <v>0</v>
      </c>
      <c r="P178" s="93">
        <f t="shared" ca="1" si="48"/>
        <v>264465.58</v>
      </c>
      <c r="Q178" s="103">
        <f t="shared" si="49"/>
        <v>0</v>
      </c>
      <c r="R178" s="93">
        <f t="shared" si="58"/>
        <v>0</v>
      </c>
      <c r="S178" s="104" t="str">
        <f t="shared" si="59"/>
        <v>A+J=</v>
      </c>
      <c r="T178" s="95">
        <f t="shared" si="60"/>
        <v>44706</v>
      </c>
      <c r="U178" s="3"/>
      <c r="V178" s="3"/>
      <c r="W178" s="144">
        <f>[2]Plan1!$A260</f>
        <v>44728</v>
      </c>
      <c r="X178" s="139" t="str">
        <f>[2]Plan1!$C260</f>
        <v>Corpus Christi</v>
      </c>
      <c r="Y178" s="128"/>
      <c r="Z178" s="1"/>
      <c r="AB178" s="132"/>
      <c r="AC178" s="132"/>
      <c r="AD178" s="132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0"/>
        <v>44692</v>
      </c>
      <c r="B179" s="90">
        <f t="shared" ca="1" si="61"/>
        <v>5267306.9249999998</v>
      </c>
      <c r="C179" s="93">
        <f t="shared" si="51"/>
        <v>5000000</v>
      </c>
      <c r="D179" s="92">
        <f ca="1">IF(A179&lt;$B$1,VLOOKUP(A179,[1]DI!$A$4:$B$15000,2,FALSE),0)</f>
        <v>0.1265</v>
      </c>
      <c r="E179" s="93">
        <f t="shared" ca="1" si="44"/>
        <v>1.0004727899999999</v>
      </c>
      <c r="F179" s="93">
        <f ca="1">(TRUNC(PRODUCT($E$12:$E178),16))</f>
        <v>1.04538847927203</v>
      </c>
      <c r="G179" s="93">
        <f t="shared" si="52"/>
        <v>1</v>
      </c>
      <c r="H179" s="93">
        <f t="shared" ca="1" si="45"/>
        <v>1.04538848</v>
      </c>
      <c r="I179" s="92">
        <f t="shared" si="53"/>
        <v>1.7000000000000001E-2</v>
      </c>
      <c r="J179" s="95">
        <f t="shared" si="54"/>
        <v>44525</v>
      </c>
      <c r="K179" s="102">
        <f t="shared" si="55"/>
        <v>115</v>
      </c>
      <c r="L179" s="96">
        <f t="shared" si="56"/>
        <v>115</v>
      </c>
      <c r="M179" s="97">
        <f t="shared" si="46"/>
        <v>1.007722397</v>
      </c>
      <c r="N179" s="97">
        <f t="shared" ca="1" si="47"/>
        <v>1.0534613850000001</v>
      </c>
      <c r="O179" s="96">
        <f t="shared" si="57"/>
        <v>0</v>
      </c>
      <c r="P179" s="93">
        <f t="shared" ca="1" si="48"/>
        <v>267306.92499999999</v>
      </c>
      <c r="Q179" s="103">
        <f t="shared" si="49"/>
        <v>0</v>
      </c>
      <c r="R179" s="93">
        <f t="shared" si="58"/>
        <v>0</v>
      </c>
      <c r="S179" s="104" t="str">
        <f t="shared" si="59"/>
        <v>A+J=</v>
      </c>
      <c r="T179" s="95">
        <f t="shared" si="60"/>
        <v>44706</v>
      </c>
      <c r="U179" s="3"/>
      <c r="V179" s="3"/>
      <c r="W179" s="144">
        <f>[2]Plan1!$A261</f>
        <v>44811</v>
      </c>
      <c r="X179" s="139" t="str">
        <f>[2]Plan1!$C261</f>
        <v>Independência do Brasil</v>
      </c>
      <c r="Y179" s="128"/>
      <c r="Z179" s="1"/>
      <c r="AB179" s="132"/>
      <c r="AC179" s="132"/>
      <c r="AD179" s="132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0"/>
        <v>44693</v>
      </c>
      <c r="B180" s="90">
        <f t="shared" ca="1" si="61"/>
        <v>5270149.7850000001</v>
      </c>
      <c r="C180" s="93">
        <f t="shared" si="51"/>
        <v>5000000</v>
      </c>
      <c r="D180" s="92">
        <f ca="1">IF(A180&lt;$B$1,VLOOKUP(A180,[1]DI!$A$4:$B$15000,2,FALSE),0)</f>
        <v>0.1265</v>
      </c>
      <c r="E180" s="93">
        <f t="shared" ca="1" si="44"/>
        <v>1.0004727899999999</v>
      </c>
      <c r="F180" s="93">
        <f ca="1">(TRUNC(PRODUCT($E$12:$E179),16))</f>
        <v>1.0458827284911401</v>
      </c>
      <c r="G180" s="93">
        <f t="shared" si="52"/>
        <v>1</v>
      </c>
      <c r="H180" s="93">
        <f t="shared" ca="1" si="45"/>
        <v>1.04588273</v>
      </c>
      <c r="I180" s="92">
        <f t="shared" si="53"/>
        <v>1.7000000000000001E-2</v>
      </c>
      <c r="J180" s="95">
        <f t="shared" si="54"/>
        <v>44525</v>
      </c>
      <c r="K180" s="102">
        <f t="shared" si="55"/>
        <v>116</v>
      </c>
      <c r="L180" s="96">
        <f t="shared" si="56"/>
        <v>116</v>
      </c>
      <c r="M180" s="97">
        <f t="shared" si="46"/>
        <v>1.0077898089999999</v>
      </c>
      <c r="N180" s="97">
        <f t="shared" ca="1" si="47"/>
        <v>1.054029957</v>
      </c>
      <c r="O180" s="96">
        <f t="shared" si="57"/>
        <v>0</v>
      </c>
      <c r="P180" s="93">
        <f t="shared" ca="1" si="48"/>
        <v>270149.78499999997</v>
      </c>
      <c r="Q180" s="103">
        <f t="shared" si="49"/>
        <v>0</v>
      </c>
      <c r="R180" s="93">
        <f t="shared" si="58"/>
        <v>0</v>
      </c>
      <c r="S180" s="104" t="str">
        <f t="shared" si="59"/>
        <v>A+J=</v>
      </c>
      <c r="T180" s="95">
        <f t="shared" si="60"/>
        <v>44706</v>
      </c>
      <c r="U180" s="3"/>
      <c r="V180" s="3"/>
      <c r="W180" s="144">
        <f>[2]Plan1!$A262</f>
        <v>44846</v>
      </c>
      <c r="X180" s="139" t="str">
        <f>[2]Plan1!$C262</f>
        <v>Nossa Sr.a Aparecida - Padroeira do Brasil</v>
      </c>
      <c r="Y180" s="128"/>
      <c r="Z180" s="1"/>
      <c r="AB180" s="132"/>
      <c r="AC180" s="132"/>
      <c r="AD180" s="132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0"/>
        <v>44694</v>
      </c>
      <c r="B181" s="90">
        <f t="shared" ca="1" si="61"/>
        <v>5272994.16</v>
      </c>
      <c r="C181" s="93">
        <f t="shared" si="51"/>
        <v>5000000</v>
      </c>
      <c r="D181" s="92">
        <f ca="1">IF(A181&lt;$B$1,VLOOKUP(A181,[1]DI!$A$4:$B$15000,2,FALSE),0)</f>
        <v>0.1265</v>
      </c>
      <c r="E181" s="93">
        <f t="shared" ca="1" si="44"/>
        <v>1.0004727899999999</v>
      </c>
      <c r="F181" s="93">
        <f ca="1">(TRUNC(PRODUCT($E$12:$E180),16))</f>
        <v>1.0463772113863501</v>
      </c>
      <c r="G181" s="93">
        <f t="shared" si="52"/>
        <v>1</v>
      </c>
      <c r="H181" s="93">
        <f t="shared" ca="1" si="45"/>
        <v>1.0463772099999999</v>
      </c>
      <c r="I181" s="92">
        <f t="shared" si="53"/>
        <v>1.7000000000000001E-2</v>
      </c>
      <c r="J181" s="95">
        <f t="shared" si="54"/>
        <v>44525</v>
      </c>
      <c r="K181" s="102">
        <f t="shared" si="55"/>
        <v>117</v>
      </c>
      <c r="L181" s="96">
        <f t="shared" si="56"/>
        <v>117</v>
      </c>
      <c r="M181" s="97">
        <f t="shared" si="46"/>
        <v>1.0078572260000001</v>
      </c>
      <c r="N181" s="97">
        <f t="shared" ca="1" si="47"/>
        <v>1.0545988319999999</v>
      </c>
      <c r="O181" s="96">
        <f t="shared" si="57"/>
        <v>0</v>
      </c>
      <c r="P181" s="93">
        <f t="shared" ca="1" si="48"/>
        <v>272994.15999999997</v>
      </c>
      <c r="Q181" s="103">
        <f t="shared" si="49"/>
        <v>0</v>
      </c>
      <c r="R181" s="93">
        <f t="shared" si="58"/>
        <v>0</v>
      </c>
      <c r="S181" s="104" t="str">
        <f t="shared" si="59"/>
        <v>A+J=</v>
      </c>
      <c r="T181" s="95">
        <f t="shared" si="60"/>
        <v>44706</v>
      </c>
      <c r="U181" s="3"/>
      <c r="V181" s="3"/>
      <c r="W181" s="144">
        <f>[2]Plan1!$A263</f>
        <v>44867</v>
      </c>
      <c r="X181" s="139" t="str">
        <f>[2]Plan1!$C263</f>
        <v>Finados</v>
      </c>
      <c r="Y181" s="128"/>
      <c r="Z181" s="1"/>
      <c r="AB181" s="132"/>
      <c r="AC181" s="132"/>
      <c r="AD181" s="132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0"/>
        <v>44695</v>
      </c>
      <c r="B182" s="90">
        <f t="shared" ca="1" si="61"/>
        <v>5275840.0999999996</v>
      </c>
      <c r="C182" s="93">
        <f t="shared" si="51"/>
        <v>5000000</v>
      </c>
      <c r="D182" s="92">
        <f ca="1">IF(A182&lt;$B$1,VLOOKUP(A182,[1]DI!$A$4:$B$15000,2,FALSE),0)</f>
        <v>0</v>
      </c>
      <c r="E182" s="93">
        <f t="shared" ca="1" si="44"/>
        <v>1</v>
      </c>
      <c r="F182" s="93">
        <f ca="1">(TRUNC(PRODUCT($E$12:$E181),16))</f>
        <v>1.04687192806812</v>
      </c>
      <c r="G182" s="93">
        <f t="shared" si="52"/>
        <v>1</v>
      </c>
      <c r="H182" s="93">
        <f t="shared" ca="1" si="45"/>
        <v>1.04687193</v>
      </c>
      <c r="I182" s="92">
        <f t="shared" si="53"/>
        <v>1.7000000000000001E-2</v>
      </c>
      <c r="J182" s="95">
        <f t="shared" si="54"/>
        <v>44525</v>
      </c>
      <c r="K182" s="102">
        <f t="shared" si="55"/>
        <v>117</v>
      </c>
      <c r="L182" s="96">
        <f t="shared" si="56"/>
        <v>118</v>
      </c>
      <c r="M182" s="97">
        <f t="shared" si="46"/>
        <v>1.0079246470000001</v>
      </c>
      <c r="N182" s="97">
        <f t="shared" ca="1" si="47"/>
        <v>1.05516802</v>
      </c>
      <c r="O182" s="96">
        <f t="shared" si="57"/>
        <v>0</v>
      </c>
      <c r="P182" s="93">
        <f t="shared" ca="1" si="48"/>
        <v>275840.09999999998</v>
      </c>
      <c r="Q182" s="103">
        <f t="shared" si="49"/>
        <v>0</v>
      </c>
      <c r="R182" s="93">
        <f t="shared" si="58"/>
        <v>0</v>
      </c>
      <c r="S182" s="104" t="str">
        <f t="shared" si="59"/>
        <v>A+J=</v>
      </c>
      <c r="T182" s="95">
        <f t="shared" si="60"/>
        <v>44706</v>
      </c>
      <c r="U182" s="3"/>
      <c r="V182" s="3"/>
      <c r="W182" s="144">
        <f>[2]Plan1!$A264</f>
        <v>44880</v>
      </c>
      <c r="X182" s="139" t="str">
        <f>[2]Plan1!$C264</f>
        <v>Proclamação da República</v>
      </c>
      <c r="Y182" s="128"/>
      <c r="Z182" s="1"/>
      <c r="AB182" s="132"/>
      <c r="AC182" s="132"/>
      <c r="AD182" s="13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0"/>
        <v>44696</v>
      </c>
      <c r="B183" s="90">
        <f t="shared" ca="1" si="61"/>
        <v>5275840.0999999996</v>
      </c>
      <c r="C183" s="93">
        <f t="shared" si="51"/>
        <v>5000000</v>
      </c>
      <c r="D183" s="92">
        <f ca="1">IF(A183&lt;$B$1,VLOOKUP(A183,[1]DI!$A$4:$B$15000,2,FALSE),0)</f>
        <v>0</v>
      </c>
      <c r="E183" s="93">
        <f t="shared" ca="1" si="44"/>
        <v>1</v>
      </c>
      <c r="F183" s="93">
        <f ca="1">(TRUNC(PRODUCT($E$12:$E182),16))</f>
        <v>1.04687192806812</v>
      </c>
      <c r="G183" s="93">
        <f t="shared" si="52"/>
        <v>1</v>
      </c>
      <c r="H183" s="93">
        <f t="shared" ca="1" si="45"/>
        <v>1.04687193</v>
      </c>
      <c r="I183" s="92">
        <f t="shared" si="53"/>
        <v>1.7000000000000001E-2</v>
      </c>
      <c r="J183" s="95">
        <f t="shared" si="54"/>
        <v>44525</v>
      </c>
      <c r="K183" s="102">
        <f t="shared" si="55"/>
        <v>117</v>
      </c>
      <c r="L183" s="96">
        <f t="shared" si="56"/>
        <v>118</v>
      </c>
      <c r="M183" s="97">
        <f t="shared" si="46"/>
        <v>1.0079246470000001</v>
      </c>
      <c r="N183" s="97">
        <f t="shared" ca="1" si="47"/>
        <v>1.05516802</v>
      </c>
      <c r="O183" s="96">
        <f t="shared" si="57"/>
        <v>0</v>
      </c>
      <c r="P183" s="93">
        <f t="shared" ca="1" si="48"/>
        <v>275840.09999999998</v>
      </c>
      <c r="Q183" s="103">
        <f t="shared" si="49"/>
        <v>0</v>
      </c>
      <c r="R183" s="93">
        <f t="shared" si="58"/>
        <v>0</v>
      </c>
      <c r="S183" s="104" t="str">
        <f t="shared" si="59"/>
        <v>A+J=</v>
      </c>
      <c r="T183" s="95">
        <f t="shared" si="60"/>
        <v>44706</v>
      </c>
      <c r="U183" s="3"/>
      <c r="V183" s="3"/>
      <c r="W183" s="144">
        <f>[2]Plan1!$A265</f>
        <v>44920</v>
      </c>
      <c r="X183" s="139" t="str">
        <f>[2]Plan1!$C265</f>
        <v>Natal</v>
      </c>
      <c r="Y183" s="128"/>
      <c r="Z183" s="1"/>
      <c r="AB183" s="132"/>
      <c r="AC183" s="132"/>
      <c r="AD183" s="13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0"/>
        <v>44697</v>
      </c>
      <c r="B184" s="90">
        <f t="shared" ca="1" si="61"/>
        <v>5275840.0999999996</v>
      </c>
      <c r="C184" s="93">
        <f t="shared" si="51"/>
        <v>5000000</v>
      </c>
      <c r="D184" s="92">
        <f ca="1">IF(A184&lt;$B$1,VLOOKUP(A184,[1]DI!$A$4:$B$15000,2,FALSE),0)</f>
        <v>0.1265</v>
      </c>
      <c r="E184" s="93">
        <f t="shared" ca="1" si="44"/>
        <v>1.0004727899999999</v>
      </c>
      <c r="F184" s="93">
        <f ca="1">(TRUNC(PRODUCT($E$12:$E183),16))</f>
        <v>1.04687192806812</v>
      </c>
      <c r="G184" s="93">
        <f t="shared" si="52"/>
        <v>1</v>
      </c>
      <c r="H184" s="93">
        <f t="shared" ca="1" si="45"/>
        <v>1.04687193</v>
      </c>
      <c r="I184" s="92">
        <f t="shared" si="53"/>
        <v>1.7000000000000001E-2</v>
      </c>
      <c r="J184" s="95">
        <f t="shared" si="54"/>
        <v>44525</v>
      </c>
      <c r="K184" s="102">
        <f t="shared" si="55"/>
        <v>118</v>
      </c>
      <c r="L184" s="96">
        <f t="shared" si="56"/>
        <v>118</v>
      </c>
      <c r="M184" s="97">
        <f t="shared" si="46"/>
        <v>1.0079246470000001</v>
      </c>
      <c r="N184" s="97">
        <f t="shared" ca="1" si="47"/>
        <v>1.05516802</v>
      </c>
      <c r="O184" s="96">
        <f t="shared" si="57"/>
        <v>0</v>
      </c>
      <c r="P184" s="93">
        <f t="shared" ca="1" si="48"/>
        <v>275840.09999999998</v>
      </c>
      <c r="Q184" s="103">
        <f t="shared" si="49"/>
        <v>0</v>
      </c>
      <c r="R184" s="93">
        <f t="shared" si="58"/>
        <v>0</v>
      </c>
      <c r="S184" s="104" t="str">
        <f t="shared" si="59"/>
        <v>A+J=</v>
      </c>
      <c r="T184" s="95">
        <f t="shared" si="60"/>
        <v>44706</v>
      </c>
      <c r="U184" s="3"/>
      <c r="V184" s="3"/>
      <c r="W184" s="144">
        <f>[2]Plan1!$A266</f>
        <v>44927</v>
      </c>
      <c r="X184" s="139" t="str">
        <f>[2]Plan1!$C266</f>
        <v>Confraternização Universal</v>
      </c>
      <c r="Y184" s="128"/>
      <c r="Z184" s="1"/>
      <c r="AB184" s="132"/>
      <c r="AC184" s="132"/>
      <c r="AD184" s="13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0"/>
        <v>44698</v>
      </c>
      <c r="B185" s="90">
        <f t="shared" ca="1" si="61"/>
        <v>5278687.5650000004</v>
      </c>
      <c r="C185" s="93">
        <f t="shared" si="51"/>
        <v>5000000</v>
      </c>
      <c r="D185" s="92">
        <f ca="1">IF(A185&lt;$B$1,VLOOKUP(A185,[1]DI!$A$4:$B$15000,2,FALSE),0)</f>
        <v>0.1265</v>
      </c>
      <c r="E185" s="93">
        <f t="shared" ca="1" si="44"/>
        <v>1.0004727899999999</v>
      </c>
      <c r="F185" s="93">
        <f ca="1">(TRUNC(PRODUCT($E$12:$E184),16))</f>
        <v>1.0473668786469901</v>
      </c>
      <c r="G185" s="93">
        <f t="shared" si="52"/>
        <v>1</v>
      </c>
      <c r="H185" s="93">
        <f t="shared" ca="1" si="45"/>
        <v>1.04736688</v>
      </c>
      <c r="I185" s="92">
        <f t="shared" si="53"/>
        <v>1.7000000000000001E-2</v>
      </c>
      <c r="J185" s="95">
        <f t="shared" si="54"/>
        <v>44525</v>
      </c>
      <c r="K185" s="102">
        <f t="shared" si="55"/>
        <v>119</v>
      </c>
      <c r="L185" s="96">
        <f t="shared" si="56"/>
        <v>119</v>
      </c>
      <c r="M185" s="97">
        <f t="shared" si="46"/>
        <v>1.007992073</v>
      </c>
      <c r="N185" s="97">
        <f t="shared" ca="1" si="47"/>
        <v>1.055737513</v>
      </c>
      <c r="O185" s="96">
        <f t="shared" si="57"/>
        <v>0</v>
      </c>
      <c r="P185" s="93">
        <f t="shared" ca="1" si="48"/>
        <v>278687.565</v>
      </c>
      <c r="Q185" s="103">
        <f t="shared" si="49"/>
        <v>0</v>
      </c>
      <c r="R185" s="93">
        <f t="shared" si="58"/>
        <v>0</v>
      </c>
      <c r="S185" s="104" t="str">
        <f t="shared" si="59"/>
        <v>A+J=</v>
      </c>
      <c r="T185" s="95">
        <f t="shared" si="60"/>
        <v>44706</v>
      </c>
      <c r="U185" s="3"/>
      <c r="V185" s="3"/>
      <c r="W185" s="144">
        <f>[2]Plan1!$A267</f>
        <v>44977</v>
      </c>
      <c r="X185" s="139" t="str">
        <f>[2]Plan1!$C267</f>
        <v>Carnaval</v>
      </c>
      <c r="Y185" s="128"/>
      <c r="Z185" s="1"/>
      <c r="AB185" s="132"/>
      <c r="AC185" s="132"/>
      <c r="AD185" s="13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0"/>
        <v>44699</v>
      </c>
      <c r="B186" s="90">
        <f t="shared" ca="1" si="61"/>
        <v>5281536.5350000001</v>
      </c>
      <c r="C186" s="93">
        <f t="shared" si="51"/>
        <v>5000000</v>
      </c>
      <c r="D186" s="92">
        <f ca="1">IF(A186&lt;$B$1,VLOOKUP(A186,[1]DI!$A$4:$B$15000,2,FALSE),0)</f>
        <v>0.1265</v>
      </c>
      <c r="E186" s="93">
        <f t="shared" ca="1" si="44"/>
        <v>1.0004727899999999</v>
      </c>
      <c r="F186" s="93">
        <f ca="1">(TRUNC(PRODUCT($E$12:$E185),16))</f>
        <v>1.04786206323355</v>
      </c>
      <c r="G186" s="93">
        <f t="shared" si="52"/>
        <v>1</v>
      </c>
      <c r="H186" s="93">
        <f t="shared" ca="1" si="45"/>
        <v>1.0478620599999999</v>
      </c>
      <c r="I186" s="92">
        <f t="shared" si="53"/>
        <v>1.7000000000000001E-2</v>
      </c>
      <c r="J186" s="95">
        <f t="shared" si="54"/>
        <v>44525</v>
      </c>
      <c r="K186" s="102">
        <f t="shared" si="55"/>
        <v>120</v>
      </c>
      <c r="L186" s="96">
        <f t="shared" si="56"/>
        <v>120</v>
      </c>
      <c r="M186" s="97">
        <f t="shared" si="46"/>
        <v>1.0080595029999999</v>
      </c>
      <c r="N186" s="97">
        <f t="shared" ca="1" si="47"/>
        <v>1.056307307</v>
      </c>
      <c r="O186" s="96">
        <f t="shared" si="57"/>
        <v>0</v>
      </c>
      <c r="P186" s="93">
        <f t="shared" ca="1" si="48"/>
        <v>281536.53499999997</v>
      </c>
      <c r="Q186" s="103">
        <f t="shared" si="49"/>
        <v>0</v>
      </c>
      <c r="R186" s="93">
        <f t="shared" si="58"/>
        <v>0</v>
      </c>
      <c r="S186" s="104" t="str">
        <f t="shared" si="59"/>
        <v>A+J=</v>
      </c>
      <c r="T186" s="95">
        <f t="shared" si="60"/>
        <v>44706</v>
      </c>
      <c r="U186" s="3"/>
      <c r="V186" s="3"/>
      <c r="W186" s="144">
        <f>[2]Plan1!$A268</f>
        <v>44978</v>
      </c>
      <c r="X186" s="139" t="str">
        <f>[2]Plan1!$C268</f>
        <v>Carnaval</v>
      </c>
      <c r="Y186" s="128"/>
      <c r="Z186" s="1"/>
      <c r="AB186" s="132"/>
      <c r="AC186" s="132"/>
      <c r="AD186" s="13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0"/>
        <v>44700</v>
      </c>
      <c r="B187" s="90">
        <f t="shared" ca="1" si="61"/>
        <v>5284387.08</v>
      </c>
      <c r="C187" s="93">
        <f t="shared" si="51"/>
        <v>5000000</v>
      </c>
      <c r="D187" s="92">
        <f ca="1">IF(A187&lt;$B$1,VLOOKUP(A187,[1]DI!$A$4:$B$15000,2,FALSE),0)</f>
        <v>0.1265</v>
      </c>
      <c r="E187" s="93">
        <f t="shared" ca="1" si="44"/>
        <v>1.0004727899999999</v>
      </c>
      <c r="F187" s="93">
        <f ca="1">(TRUNC(PRODUCT($E$12:$E186),16))</f>
        <v>1.04835748193842</v>
      </c>
      <c r="G187" s="93">
        <f t="shared" si="52"/>
        <v>1</v>
      </c>
      <c r="H187" s="93">
        <f t="shared" ca="1" si="45"/>
        <v>1.04835748</v>
      </c>
      <c r="I187" s="92">
        <f t="shared" si="53"/>
        <v>1.7000000000000001E-2</v>
      </c>
      <c r="J187" s="95">
        <f t="shared" si="54"/>
        <v>44525</v>
      </c>
      <c r="K187" s="102">
        <f t="shared" si="55"/>
        <v>121</v>
      </c>
      <c r="L187" s="96">
        <f t="shared" si="56"/>
        <v>121</v>
      </c>
      <c r="M187" s="97">
        <f t="shared" si="46"/>
        <v>1.008126938</v>
      </c>
      <c r="N187" s="97">
        <f t="shared" ca="1" si="47"/>
        <v>1.0568774160000001</v>
      </c>
      <c r="O187" s="96">
        <f t="shared" si="57"/>
        <v>0</v>
      </c>
      <c r="P187" s="93">
        <f t="shared" ca="1" si="48"/>
        <v>284387.08</v>
      </c>
      <c r="Q187" s="103">
        <f t="shared" si="49"/>
        <v>0</v>
      </c>
      <c r="R187" s="93">
        <f t="shared" si="58"/>
        <v>0</v>
      </c>
      <c r="S187" s="104" t="str">
        <f t="shared" si="59"/>
        <v>A+J=</v>
      </c>
      <c r="T187" s="95">
        <f t="shared" si="60"/>
        <v>44706</v>
      </c>
      <c r="U187" s="3"/>
      <c r="V187" s="3"/>
      <c r="W187" s="144">
        <f>[2]Plan1!$A269</f>
        <v>45023</v>
      </c>
      <c r="X187" s="139" t="str">
        <f>[2]Plan1!$C269</f>
        <v>Paixão de Cristo</v>
      </c>
      <c r="Y187" s="128"/>
      <c r="Z187" s="1"/>
      <c r="AB187" s="132"/>
      <c r="AC187" s="132"/>
      <c r="AD187" s="13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0"/>
        <v>44701</v>
      </c>
      <c r="B188" s="90">
        <f t="shared" ca="1" si="61"/>
        <v>5287239.1399999997</v>
      </c>
      <c r="C188" s="93">
        <f t="shared" si="51"/>
        <v>5000000</v>
      </c>
      <c r="D188" s="92">
        <f ca="1">IF(A188&lt;$B$1,VLOOKUP(A188,[1]DI!$A$4:$B$15000,2,FALSE),0)</f>
        <v>0.1265</v>
      </c>
      <c r="E188" s="93">
        <f t="shared" ca="1" si="44"/>
        <v>1.0004727899999999</v>
      </c>
      <c r="F188" s="93">
        <f ca="1">(TRUNC(PRODUCT($E$12:$E187),16))</f>
        <v>1.04885313487231</v>
      </c>
      <c r="G188" s="93">
        <f t="shared" si="52"/>
        <v>1</v>
      </c>
      <c r="H188" s="93">
        <f t="shared" ca="1" si="45"/>
        <v>1.0488531299999999</v>
      </c>
      <c r="I188" s="92">
        <f t="shared" si="53"/>
        <v>1.7000000000000001E-2</v>
      </c>
      <c r="J188" s="95">
        <f t="shared" si="54"/>
        <v>44525</v>
      </c>
      <c r="K188" s="102">
        <f t="shared" si="55"/>
        <v>122</v>
      </c>
      <c r="L188" s="96">
        <f t="shared" si="56"/>
        <v>122</v>
      </c>
      <c r="M188" s="97">
        <f t="shared" si="46"/>
        <v>1.0081943769999999</v>
      </c>
      <c r="N188" s="97">
        <f t="shared" ca="1" si="47"/>
        <v>1.0574478279999999</v>
      </c>
      <c r="O188" s="96">
        <f t="shared" si="57"/>
        <v>0</v>
      </c>
      <c r="P188" s="93">
        <f t="shared" ca="1" si="48"/>
        <v>287239.14</v>
      </c>
      <c r="Q188" s="103">
        <f t="shared" si="49"/>
        <v>0</v>
      </c>
      <c r="R188" s="93">
        <f t="shared" si="58"/>
        <v>0</v>
      </c>
      <c r="S188" s="104" t="str">
        <f t="shared" si="59"/>
        <v>A+J=</v>
      </c>
      <c r="T188" s="95">
        <f t="shared" si="60"/>
        <v>44706</v>
      </c>
      <c r="U188" s="3"/>
      <c r="V188" s="3"/>
      <c r="W188" s="144">
        <f>[2]Plan1!$A270</f>
        <v>45037</v>
      </c>
      <c r="X188" s="139" t="str">
        <f>[2]Plan1!$C270</f>
        <v>Tiradentes</v>
      </c>
      <c r="Y188" s="128"/>
      <c r="Z188" s="1"/>
      <c r="AB188" s="132"/>
      <c r="AC188" s="132"/>
      <c r="AD188" s="13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0"/>
        <v>44702</v>
      </c>
      <c r="B189" s="90">
        <f t="shared" ca="1" si="61"/>
        <v>5290092.7699999996</v>
      </c>
      <c r="C189" s="93">
        <f t="shared" si="51"/>
        <v>5000000</v>
      </c>
      <c r="D189" s="92">
        <f ca="1">IF(A189&lt;$B$1,VLOOKUP(A189,[1]DI!$A$4:$B$15000,2,FALSE),0)</f>
        <v>0</v>
      </c>
      <c r="E189" s="93">
        <f t="shared" ca="1" si="44"/>
        <v>1</v>
      </c>
      <c r="F189" s="93">
        <f ca="1">(TRUNC(PRODUCT($E$12:$E188),16))</f>
        <v>1.0493490221459401</v>
      </c>
      <c r="G189" s="93">
        <f t="shared" si="52"/>
        <v>1</v>
      </c>
      <c r="H189" s="93">
        <f t="shared" ca="1" si="45"/>
        <v>1.04934902</v>
      </c>
      <c r="I189" s="92">
        <f t="shared" si="53"/>
        <v>1.7000000000000001E-2</v>
      </c>
      <c r="J189" s="95">
        <f t="shared" si="54"/>
        <v>44525</v>
      </c>
      <c r="K189" s="102">
        <f t="shared" si="55"/>
        <v>122</v>
      </c>
      <c r="L189" s="96">
        <f t="shared" si="56"/>
        <v>123</v>
      </c>
      <c r="M189" s="97">
        <f t="shared" si="46"/>
        <v>1.0082618210000001</v>
      </c>
      <c r="N189" s="97">
        <f t="shared" ca="1" si="47"/>
        <v>1.058018554</v>
      </c>
      <c r="O189" s="96">
        <f t="shared" si="57"/>
        <v>0</v>
      </c>
      <c r="P189" s="93">
        <f t="shared" ca="1" si="48"/>
        <v>290092.77</v>
      </c>
      <c r="Q189" s="103">
        <f t="shared" si="49"/>
        <v>0</v>
      </c>
      <c r="R189" s="93">
        <f t="shared" si="58"/>
        <v>0</v>
      </c>
      <c r="S189" s="104" t="str">
        <f t="shared" si="59"/>
        <v>A+J=</v>
      </c>
      <c r="T189" s="95">
        <f t="shared" si="60"/>
        <v>44706</v>
      </c>
      <c r="U189" s="3"/>
      <c r="V189" s="3"/>
      <c r="W189" s="144">
        <f>[2]Plan1!$A271</f>
        <v>45047</v>
      </c>
      <c r="X189" s="139" t="str">
        <f>[2]Plan1!$C271</f>
        <v>Dia do Trabalho</v>
      </c>
      <c r="Y189" s="128"/>
      <c r="Z189" s="1"/>
      <c r="AB189" s="132"/>
      <c r="AC189" s="132"/>
      <c r="AD189" s="13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0"/>
        <v>44703</v>
      </c>
      <c r="B190" s="90">
        <f t="shared" ca="1" si="61"/>
        <v>5290092.7699999996</v>
      </c>
      <c r="C190" s="93">
        <f t="shared" si="51"/>
        <v>5000000</v>
      </c>
      <c r="D190" s="92">
        <f ca="1">IF(A190&lt;$B$1,VLOOKUP(A190,[1]DI!$A$4:$B$15000,2,FALSE),0)</f>
        <v>0</v>
      </c>
      <c r="E190" s="93">
        <f t="shared" ca="1" si="44"/>
        <v>1</v>
      </c>
      <c r="F190" s="93">
        <f ca="1">(TRUNC(PRODUCT($E$12:$E189),16))</f>
        <v>1.0493490221459401</v>
      </c>
      <c r="G190" s="93">
        <f t="shared" si="52"/>
        <v>1</v>
      </c>
      <c r="H190" s="93">
        <f t="shared" ca="1" si="45"/>
        <v>1.04934902</v>
      </c>
      <c r="I190" s="92">
        <f t="shared" si="53"/>
        <v>1.7000000000000001E-2</v>
      </c>
      <c r="J190" s="95">
        <f t="shared" si="54"/>
        <v>44525</v>
      </c>
      <c r="K190" s="102">
        <f t="shared" si="55"/>
        <v>122</v>
      </c>
      <c r="L190" s="96">
        <f t="shared" si="56"/>
        <v>123</v>
      </c>
      <c r="M190" s="97">
        <f t="shared" si="46"/>
        <v>1.0082618210000001</v>
      </c>
      <c r="N190" s="97">
        <f t="shared" ca="1" si="47"/>
        <v>1.058018554</v>
      </c>
      <c r="O190" s="96">
        <f t="shared" si="57"/>
        <v>0</v>
      </c>
      <c r="P190" s="93">
        <f t="shared" ca="1" si="48"/>
        <v>290092.77</v>
      </c>
      <c r="Q190" s="103">
        <f t="shared" si="49"/>
        <v>0</v>
      </c>
      <c r="R190" s="93">
        <f t="shared" si="58"/>
        <v>0</v>
      </c>
      <c r="S190" s="104" t="str">
        <f t="shared" si="59"/>
        <v>A+J=</v>
      </c>
      <c r="T190" s="95">
        <f t="shared" si="60"/>
        <v>44706</v>
      </c>
      <c r="U190" s="3"/>
      <c r="V190" s="3"/>
      <c r="W190" s="144">
        <f>[2]Plan1!$A272</f>
        <v>45085</v>
      </c>
      <c r="X190" s="139" t="str">
        <f>[2]Plan1!$C272</f>
        <v>Corpus Christi</v>
      </c>
      <c r="Y190" s="128"/>
      <c r="Z190" s="1"/>
      <c r="AB190" s="132"/>
      <c r="AC190" s="132"/>
      <c r="AD190" s="13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0"/>
        <v>44704</v>
      </c>
      <c r="B191" s="90">
        <f t="shared" ca="1" si="61"/>
        <v>5290092.7699999996</v>
      </c>
      <c r="C191" s="93">
        <f t="shared" si="51"/>
        <v>5000000</v>
      </c>
      <c r="D191" s="92">
        <f ca="1">IF(A191&lt;$B$1,VLOOKUP(A191,[1]DI!$A$4:$B$15000,2,FALSE),0)</f>
        <v>0.1265</v>
      </c>
      <c r="E191" s="93">
        <f t="shared" ca="1" si="44"/>
        <v>1.0004727899999999</v>
      </c>
      <c r="F191" s="93">
        <f ca="1">(TRUNC(PRODUCT($E$12:$E190),16))</f>
        <v>1.0493490221459401</v>
      </c>
      <c r="G191" s="93">
        <f t="shared" si="52"/>
        <v>1</v>
      </c>
      <c r="H191" s="93">
        <f t="shared" ca="1" si="45"/>
        <v>1.04934902</v>
      </c>
      <c r="I191" s="92">
        <f t="shared" si="53"/>
        <v>1.7000000000000001E-2</v>
      </c>
      <c r="J191" s="95">
        <f t="shared" si="54"/>
        <v>44525</v>
      </c>
      <c r="K191" s="102">
        <f t="shared" si="55"/>
        <v>123</v>
      </c>
      <c r="L191" s="96">
        <f t="shared" si="56"/>
        <v>123</v>
      </c>
      <c r="M191" s="97">
        <f t="shared" si="46"/>
        <v>1.0082618210000001</v>
      </c>
      <c r="N191" s="97">
        <f t="shared" ca="1" si="47"/>
        <v>1.058018554</v>
      </c>
      <c r="O191" s="96">
        <f t="shared" si="57"/>
        <v>0</v>
      </c>
      <c r="P191" s="93">
        <f t="shared" ca="1" si="48"/>
        <v>290092.77</v>
      </c>
      <c r="Q191" s="103">
        <f t="shared" si="49"/>
        <v>0</v>
      </c>
      <c r="R191" s="93">
        <f t="shared" si="58"/>
        <v>0</v>
      </c>
      <c r="S191" s="104" t="str">
        <f t="shared" si="59"/>
        <v>A+J=</v>
      </c>
      <c r="T191" s="95">
        <f t="shared" si="60"/>
        <v>44706</v>
      </c>
      <c r="U191" s="3"/>
      <c r="V191" s="3"/>
      <c r="W191" s="144">
        <f>[2]Plan1!$A273</f>
        <v>45176</v>
      </c>
      <c r="X191" s="139" t="str">
        <f>[2]Plan1!$C273</f>
        <v>Independência do Brasil</v>
      </c>
      <c r="Y191" s="128"/>
      <c r="Z191" s="1"/>
      <c r="AB191" s="132"/>
      <c r="AC191" s="132"/>
      <c r="AD191" s="13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0"/>
        <v>44705</v>
      </c>
      <c r="B192" s="90">
        <f t="shared" ca="1" si="61"/>
        <v>5292947.915</v>
      </c>
      <c r="C192" s="93">
        <f t="shared" si="51"/>
        <v>5000000</v>
      </c>
      <c r="D192" s="92">
        <f ca="1">IF(A192&lt;$B$1,VLOOKUP(A192,[1]DI!$A$4:$B$15000,2,FALSE),0)</f>
        <v>0.1265</v>
      </c>
      <c r="E192" s="93">
        <f t="shared" ca="1" si="44"/>
        <v>1.0004727899999999</v>
      </c>
      <c r="F192" s="93">
        <f ca="1">(TRUNC(PRODUCT($E$12:$E191),16))</f>
        <v>1.04984514387012</v>
      </c>
      <c r="G192" s="93">
        <f t="shared" si="52"/>
        <v>1</v>
      </c>
      <c r="H192" s="93">
        <f t="shared" ca="1" si="45"/>
        <v>1.04984514</v>
      </c>
      <c r="I192" s="92">
        <f t="shared" si="53"/>
        <v>1.7000000000000001E-2</v>
      </c>
      <c r="J192" s="95">
        <f t="shared" si="54"/>
        <v>44525</v>
      </c>
      <c r="K192" s="102">
        <f t="shared" si="55"/>
        <v>124</v>
      </c>
      <c r="L192" s="96">
        <f t="shared" si="56"/>
        <v>124</v>
      </c>
      <c r="M192" s="97">
        <f t="shared" si="46"/>
        <v>1.0083292690000001</v>
      </c>
      <c r="N192" s="97">
        <f t="shared" ca="1" si="47"/>
        <v>1.0585895830000001</v>
      </c>
      <c r="O192" s="96">
        <f t="shared" si="57"/>
        <v>0</v>
      </c>
      <c r="P192" s="93">
        <f t="shared" ca="1" si="48"/>
        <v>292947.91499999998</v>
      </c>
      <c r="Q192" s="103">
        <f t="shared" si="49"/>
        <v>0</v>
      </c>
      <c r="R192" s="93">
        <f t="shared" si="58"/>
        <v>0</v>
      </c>
      <c r="S192" s="104" t="str">
        <f t="shared" si="59"/>
        <v>A+J=</v>
      </c>
      <c r="T192" s="95">
        <f t="shared" si="60"/>
        <v>44706</v>
      </c>
      <c r="U192" s="3"/>
      <c r="V192" s="3"/>
      <c r="W192" s="144">
        <f>[2]Plan1!$A274</f>
        <v>45211</v>
      </c>
      <c r="X192" s="139" t="str">
        <f>[2]Plan1!$C274</f>
        <v>Nossa Sr.a Aparecida - Padroeira do Brasil</v>
      </c>
      <c r="Y192" s="128"/>
      <c r="Z192" s="1"/>
      <c r="AB192" s="132"/>
      <c r="AC192" s="132"/>
      <c r="AD192" s="13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0"/>
        <v>44706</v>
      </c>
      <c r="B193" s="90">
        <f t="shared" ca="1" si="61"/>
        <v>5295804.6299999896</v>
      </c>
      <c r="C193" s="93">
        <f t="shared" si="51"/>
        <v>5000000</v>
      </c>
      <c r="D193" s="92">
        <f ca="1">IF(A193&lt;$B$1,VLOOKUP(A193,[1]DI!$A$4:$B$15000,2,FALSE),0)</f>
        <v>0.1265</v>
      </c>
      <c r="E193" s="93">
        <f t="shared" ca="1" si="44"/>
        <v>1.0004727899999999</v>
      </c>
      <c r="F193" s="93">
        <f ca="1">(TRUNC(PRODUCT($E$12:$E192),16))</f>
        <v>1.0503415001556899</v>
      </c>
      <c r="G193" s="93">
        <f t="shared" si="52"/>
        <v>1</v>
      </c>
      <c r="H193" s="93">
        <f t="shared" ca="1" si="45"/>
        <v>1.0503415</v>
      </c>
      <c r="I193" s="92">
        <f t="shared" si="53"/>
        <v>1.7000000000000001E-2</v>
      </c>
      <c r="J193" s="95">
        <f t="shared" si="54"/>
        <v>44525</v>
      </c>
      <c r="K193" s="102">
        <f t="shared" si="55"/>
        <v>125</v>
      </c>
      <c r="L193" s="96">
        <f t="shared" si="56"/>
        <v>125</v>
      </c>
      <c r="M193" s="97">
        <f t="shared" si="46"/>
        <v>1.0083967220000001</v>
      </c>
      <c r="N193" s="97">
        <f t="shared" ca="1" si="47"/>
        <v>1.0591609259999999</v>
      </c>
      <c r="O193" s="96">
        <f t="shared" si="57"/>
        <v>1</v>
      </c>
      <c r="P193" s="93">
        <f t="shared" ca="1" si="48"/>
        <v>295804.62999998999</v>
      </c>
      <c r="Q193" s="103">
        <f t="shared" si="49"/>
        <v>1</v>
      </c>
      <c r="R193" s="93">
        <f t="shared" si="58"/>
        <v>5000000</v>
      </c>
      <c r="S193" s="104" t="str">
        <f t="shared" si="59"/>
        <v>A+J=</v>
      </c>
      <c r="T193" s="95">
        <f t="shared" si="60"/>
        <v>44706</v>
      </c>
      <c r="U193" s="3"/>
      <c r="V193" s="3"/>
      <c r="W193" s="144">
        <f>[2]Plan1!$A275</f>
        <v>45232</v>
      </c>
      <c r="X193" s="139" t="str">
        <f>[2]Plan1!$C275</f>
        <v>Finados</v>
      </c>
      <c r="Y193" s="128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0"/>
        <v>44707</v>
      </c>
      <c r="B194" s="90"/>
      <c r="C194" s="93">
        <f t="shared" si="51"/>
        <v>0</v>
      </c>
      <c r="D194" s="92"/>
      <c r="E194" s="93"/>
      <c r="F194" s="93"/>
      <c r="G194" s="93"/>
      <c r="H194" s="93"/>
      <c r="I194" s="92"/>
      <c r="J194" s="95"/>
      <c r="K194" s="102"/>
      <c r="L194" s="96"/>
      <c r="M194" s="97"/>
      <c r="N194" s="97"/>
      <c r="O194" s="96"/>
      <c r="P194" s="93"/>
      <c r="Q194" s="103"/>
      <c r="R194" s="93"/>
      <c r="S194" s="104"/>
      <c r="T194" s="95"/>
      <c r="U194" s="20"/>
      <c r="V194" s="20"/>
      <c r="W194" s="144">
        <f>[2]Plan1!$A276</f>
        <v>45245</v>
      </c>
      <c r="X194" s="139" t="str">
        <f>[2]Plan1!$C276</f>
        <v>Proclamação da República</v>
      </c>
      <c r="Y194" s="128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/>
      <c r="B195" s="90"/>
      <c r="C195" s="93"/>
      <c r="D195" s="92"/>
      <c r="E195" s="93"/>
      <c r="F195" s="93"/>
      <c r="G195" s="93"/>
      <c r="H195" s="93"/>
      <c r="I195" s="92"/>
      <c r="J195" s="95"/>
      <c r="K195" s="102"/>
      <c r="L195" s="96"/>
      <c r="M195" s="97"/>
      <c r="N195" s="97"/>
      <c r="O195" s="96"/>
      <c r="P195" s="93"/>
      <c r="Q195" s="103"/>
      <c r="R195" s="93"/>
      <c r="S195" s="104"/>
      <c r="T195" s="95"/>
      <c r="U195" s="3"/>
      <c r="V195" s="3"/>
      <c r="W195" s="144">
        <f>[2]Plan1!$A277</f>
        <v>45285</v>
      </c>
      <c r="X195" s="139" t="str">
        <f>[2]Plan1!$C277</f>
        <v>Natal</v>
      </c>
      <c r="Y195" s="128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/>
      <c r="B196" s="90"/>
      <c r="C196" s="93"/>
      <c r="D196" s="92"/>
      <c r="E196" s="93"/>
      <c r="F196" s="93"/>
      <c r="G196" s="93"/>
      <c r="H196" s="93"/>
      <c r="I196" s="92"/>
      <c r="J196" s="95"/>
      <c r="K196" s="102"/>
      <c r="L196" s="96"/>
      <c r="M196" s="97"/>
      <c r="N196" s="97"/>
      <c r="O196" s="96"/>
      <c r="P196" s="93"/>
      <c r="Q196" s="103"/>
      <c r="R196" s="93"/>
      <c r="S196" s="104"/>
      <c r="T196" s="95"/>
      <c r="U196" s="3"/>
      <c r="V196" s="3"/>
      <c r="W196" s="144">
        <f>[2]Plan1!$A278</f>
        <v>45292</v>
      </c>
      <c r="X196" s="139" t="str">
        <f>[2]Plan1!$C278</f>
        <v>Confraternização Universal</v>
      </c>
      <c r="Y196" s="128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/>
      <c r="B197" s="90"/>
      <c r="C197" s="93"/>
      <c r="D197" s="92"/>
      <c r="E197" s="93"/>
      <c r="F197" s="93"/>
      <c r="G197" s="93"/>
      <c r="H197" s="93"/>
      <c r="I197" s="92"/>
      <c r="J197" s="95"/>
      <c r="K197" s="102"/>
      <c r="L197" s="96"/>
      <c r="M197" s="97"/>
      <c r="N197" s="97"/>
      <c r="O197" s="96"/>
      <c r="P197" s="93"/>
      <c r="Q197" s="103"/>
      <c r="R197" s="93"/>
      <c r="S197" s="104"/>
      <c r="T197" s="95"/>
      <c r="U197" s="20"/>
      <c r="V197" s="20"/>
      <c r="W197" s="144">
        <f>[2]Plan1!$A279</f>
        <v>45334</v>
      </c>
      <c r="X197" s="139" t="str">
        <f>[2]Plan1!$C279</f>
        <v>Carnaval</v>
      </c>
      <c r="Y197" s="128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/>
      <c r="B198" s="90"/>
      <c r="C198" s="93"/>
      <c r="D198" s="92"/>
      <c r="E198" s="93"/>
      <c r="F198" s="93"/>
      <c r="G198" s="93"/>
      <c r="H198" s="93"/>
      <c r="I198" s="92"/>
      <c r="J198" s="95"/>
      <c r="K198" s="102"/>
      <c r="L198" s="96"/>
      <c r="M198" s="97"/>
      <c r="N198" s="97"/>
      <c r="O198" s="96"/>
      <c r="P198" s="93"/>
      <c r="Q198" s="103"/>
      <c r="R198" s="93"/>
      <c r="S198" s="104"/>
      <c r="T198" s="95"/>
      <c r="U198" s="3"/>
      <c r="V198" s="3"/>
      <c r="W198" s="144">
        <f>[2]Plan1!$A280</f>
        <v>45335</v>
      </c>
      <c r="X198" s="139" t="str">
        <f>[2]Plan1!$C280</f>
        <v>Carnaval</v>
      </c>
      <c r="Y198" s="128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/>
      <c r="B199" s="90"/>
      <c r="C199" s="93"/>
      <c r="D199" s="92"/>
      <c r="E199" s="93"/>
      <c r="F199" s="93"/>
      <c r="G199" s="93"/>
      <c r="H199" s="93"/>
      <c r="I199" s="92"/>
      <c r="J199" s="95"/>
      <c r="K199" s="102"/>
      <c r="L199" s="96"/>
      <c r="M199" s="97"/>
      <c r="N199" s="97"/>
      <c r="O199" s="96"/>
      <c r="P199" s="93"/>
      <c r="Q199" s="103"/>
      <c r="R199" s="93"/>
      <c r="S199" s="104"/>
      <c r="T199" s="95"/>
      <c r="U199" s="3"/>
      <c r="V199" s="3"/>
      <c r="W199" s="144">
        <f>[2]Plan1!$A281</f>
        <v>45380</v>
      </c>
      <c r="X199" s="139" t="str">
        <f>[2]Plan1!$C281</f>
        <v>Paixão de Cristo</v>
      </c>
      <c r="Y199" s="128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/>
      <c r="B200" s="90"/>
      <c r="C200" s="93"/>
      <c r="D200" s="92"/>
      <c r="E200" s="93"/>
      <c r="F200" s="93"/>
      <c r="G200" s="93"/>
      <c r="H200" s="93"/>
      <c r="I200" s="92"/>
      <c r="J200" s="95"/>
      <c r="K200" s="102"/>
      <c r="L200" s="96"/>
      <c r="M200" s="97"/>
      <c r="N200" s="97"/>
      <c r="O200" s="96"/>
      <c r="P200" s="93"/>
      <c r="Q200" s="103"/>
      <c r="R200" s="93"/>
      <c r="S200" s="104"/>
      <c r="T200" s="95"/>
      <c r="U200" s="3"/>
      <c r="V200" s="3"/>
      <c r="W200" s="144">
        <f>[2]Plan1!$A282</f>
        <v>45403</v>
      </c>
      <c r="X200" s="139" t="str">
        <f>[2]Plan1!$C282</f>
        <v>Tiradentes</v>
      </c>
      <c r="Y200" s="128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/>
      <c r="B201" s="90"/>
      <c r="C201" s="93"/>
      <c r="D201" s="92"/>
      <c r="E201" s="93"/>
      <c r="F201" s="93"/>
      <c r="G201" s="93"/>
      <c r="H201" s="93"/>
      <c r="I201" s="92"/>
      <c r="J201" s="95"/>
      <c r="K201" s="102"/>
      <c r="L201" s="96"/>
      <c r="M201" s="97"/>
      <c r="N201" s="97"/>
      <c r="O201" s="96"/>
      <c r="P201" s="93"/>
      <c r="Q201" s="103"/>
      <c r="R201" s="93"/>
      <c r="S201" s="104"/>
      <c r="T201" s="95"/>
      <c r="U201" s="3"/>
      <c r="V201" s="3"/>
      <c r="W201" s="144">
        <f>[2]Plan1!$A283</f>
        <v>45413</v>
      </c>
      <c r="X201" s="139" t="str">
        <f>[2]Plan1!$C283</f>
        <v>Dia do Trabalho</v>
      </c>
      <c r="Y201" s="128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/>
      <c r="B202" s="90"/>
      <c r="C202" s="93"/>
      <c r="D202" s="92"/>
      <c r="E202" s="93"/>
      <c r="F202" s="93"/>
      <c r="G202" s="93"/>
      <c r="H202" s="93"/>
      <c r="I202" s="92"/>
      <c r="J202" s="95"/>
      <c r="K202" s="102"/>
      <c r="L202" s="96"/>
      <c r="M202" s="97"/>
      <c r="N202" s="97"/>
      <c r="O202" s="96"/>
      <c r="P202" s="93"/>
      <c r="Q202" s="103"/>
      <c r="R202" s="93"/>
      <c r="S202" s="104"/>
      <c r="T202" s="95"/>
      <c r="U202" s="3"/>
      <c r="V202" s="3"/>
      <c r="W202" s="144">
        <f>[2]Plan1!$A284</f>
        <v>45442</v>
      </c>
      <c r="X202" s="139" t="str">
        <f>[2]Plan1!$C284</f>
        <v>Corpus Christi</v>
      </c>
      <c r="Y202" s="128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/>
      <c r="B203" s="90"/>
      <c r="C203" s="93"/>
      <c r="D203" s="92"/>
      <c r="E203" s="93"/>
      <c r="F203" s="93"/>
      <c r="G203" s="93"/>
      <c r="H203" s="93"/>
      <c r="I203" s="92"/>
      <c r="J203" s="95"/>
      <c r="K203" s="102"/>
      <c r="L203" s="96"/>
      <c r="M203" s="97"/>
      <c r="N203" s="97"/>
      <c r="O203" s="96"/>
      <c r="P203" s="93"/>
      <c r="Q203" s="103"/>
      <c r="R203" s="93"/>
      <c r="S203" s="104"/>
      <c r="T203" s="95"/>
      <c r="U203" s="3"/>
      <c r="V203" s="3"/>
      <c r="W203" s="144">
        <f>[2]Plan1!$A285</f>
        <v>45542</v>
      </c>
      <c r="X203" s="139" t="str">
        <f>[2]Plan1!$C285</f>
        <v>Independência do Brasil</v>
      </c>
      <c r="Y203" s="128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/>
      <c r="B204" s="90"/>
      <c r="C204" s="93"/>
      <c r="D204" s="92"/>
      <c r="E204" s="93"/>
      <c r="F204" s="93"/>
      <c r="G204" s="93"/>
      <c r="H204" s="93"/>
      <c r="I204" s="92"/>
      <c r="J204" s="95"/>
      <c r="K204" s="102"/>
      <c r="L204" s="96"/>
      <c r="M204" s="97"/>
      <c r="N204" s="97"/>
      <c r="O204" s="96"/>
      <c r="P204" s="93"/>
      <c r="Q204" s="103"/>
      <c r="R204" s="93"/>
      <c r="S204" s="104"/>
      <c r="T204" s="95"/>
      <c r="U204" s="3"/>
      <c r="V204" s="3"/>
      <c r="W204" s="144">
        <f>[2]Plan1!$A286</f>
        <v>45577</v>
      </c>
      <c r="X204" s="139" t="str">
        <f>[2]Plan1!$C286</f>
        <v>Nossa Sr.a Aparecida - Padroeira do Brasil</v>
      </c>
      <c r="Y204" s="128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/>
      <c r="B205" s="90"/>
      <c r="C205" s="93"/>
      <c r="D205" s="92"/>
      <c r="E205" s="93"/>
      <c r="F205" s="93"/>
      <c r="G205" s="93"/>
      <c r="H205" s="93"/>
      <c r="I205" s="92"/>
      <c r="J205" s="95"/>
      <c r="K205" s="102"/>
      <c r="L205" s="96"/>
      <c r="M205" s="97"/>
      <c r="N205" s="97"/>
      <c r="O205" s="96"/>
      <c r="P205" s="93"/>
      <c r="Q205" s="103"/>
      <c r="R205" s="93"/>
      <c r="S205" s="104"/>
      <c r="T205" s="95"/>
      <c r="U205" s="3"/>
      <c r="V205" s="3"/>
      <c r="W205" s="144">
        <f>[2]Plan1!$A287</f>
        <v>45598</v>
      </c>
      <c r="X205" s="139" t="str">
        <f>[2]Plan1!$C287</f>
        <v>Finados</v>
      </c>
      <c r="Y205" s="128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/>
      <c r="B206" s="90"/>
      <c r="C206" s="93"/>
      <c r="D206" s="92"/>
      <c r="E206" s="93"/>
      <c r="F206" s="93"/>
      <c r="G206" s="93"/>
      <c r="H206" s="93"/>
      <c r="I206" s="92"/>
      <c r="J206" s="95"/>
      <c r="K206" s="102"/>
      <c r="L206" s="96"/>
      <c r="M206" s="97"/>
      <c r="N206" s="97"/>
      <c r="O206" s="96"/>
      <c r="P206" s="93"/>
      <c r="Q206" s="103"/>
      <c r="R206" s="93"/>
      <c r="S206" s="104"/>
      <c r="T206" s="95"/>
      <c r="U206" s="3"/>
      <c r="V206" s="3"/>
      <c r="W206" s="144">
        <f>[2]Plan1!$A288</f>
        <v>45611</v>
      </c>
      <c r="X206" s="139" t="str">
        <f>[2]Plan1!$C288</f>
        <v>Proclamação da República</v>
      </c>
      <c r="Y206" s="128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/>
      <c r="B207" s="90"/>
      <c r="C207" s="93"/>
      <c r="D207" s="92"/>
      <c r="E207" s="93"/>
      <c r="F207" s="93"/>
      <c r="G207" s="93"/>
      <c r="H207" s="93"/>
      <c r="I207" s="92"/>
      <c r="J207" s="95"/>
      <c r="K207" s="102"/>
      <c r="L207" s="96"/>
      <c r="M207" s="97"/>
      <c r="N207" s="97"/>
      <c r="O207" s="96"/>
      <c r="P207" s="93"/>
      <c r="Q207" s="103"/>
      <c r="R207" s="93"/>
      <c r="S207" s="104"/>
      <c r="T207" s="95"/>
      <c r="U207" s="3"/>
      <c r="V207" s="3"/>
      <c r="W207" s="144">
        <f>[2]Plan1!$A289</f>
        <v>45651</v>
      </c>
      <c r="X207" s="139" t="str">
        <f>[2]Plan1!$C289</f>
        <v>Natal</v>
      </c>
      <c r="Y207" s="128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/>
      <c r="B208" s="90"/>
      <c r="C208" s="93"/>
      <c r="D208" s="92"/>
      <c r="E208" s="93"/>
      <c r="F208" s="93"/>
      <c r="G208" s="93"/>
      <c r="H208" s="93"/>
      <c r="I208" s="92"/>
      <c r="J208" s="95"/>
      <c r="K208" s="102"/>
      <c r="L208" s="96"/>
      <c r="M208" s="97"/>
      <c r="N208" s="97"/>
      <c r="O208" s="96"/>
      <c r="P208" s="93"/>
      <c r="Q208" s="103"/>
      <c r="R208" s="93"/>
      <c r="S208" s="104"/>
      <c r="T208" s="95"/>
      <c r="U208" s="3"/>
      <c r="V208" s="3"/>
      <c r="W208" s="144">
        <f>[2]Plan1!$A290</f>
        <v>45658</v>
      </c>
      <c r="X208" s="139" t="str">
        <f>[2]Plan1!$C290</f>
        <v>Confraternização Universal</v>
      </c>
      <c r="Y208" s="128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/>
      <c r="B209" s="90"/>
      <c r="C209" s="93"/>
      <c r="D209" s="92"/>
      <c r="E209" s="93"/>
      <c r="F209" s="93"/>
      <c r="G209" s="93"/>
      <c r="H209" s="93"/>
      <c r="I209" s="92"/>
      <c r="J209" s="95"/>
      <c r="K209" s="102"/>
      <c r="L209" s="96"/>
      <c r="M209" s="97"/>
      <c r="N209" s="97"/>
      <c r="O209" s="96"/>
      <c r="P209" s="93"/>
      <c r="Q209" s="103"/>
      <c r="R209" s="93"/>
      <c r="S209" s="104"/>
      <c r="T209" s="95"/>
      <c r="U209" s="3"/>
      <c r="V209" s="3"/>
      <c r="W209" s="144">
        <f>[2]Plan1!$A291</f>
        <v>45719</v>
      </c>
      <c r="X209" s="139" t="str">
        <f>[2]Plan1!$C291</f>
        <v>Carnaval</v>
      </c>
      <c r="Y209" s="128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/>
      <c r="B210" s="90"/>
      <c r="C210" s="93"/>
      <c r="D210" s="92"/>
      <c r="E210" s="93"/>
      <c r="F210" s="93"/>
      <c r="G210" s="93"/>
      <c r="H210" s="93"/>
      <c r="I210" s="92"/>
      <c r="J210" s="95"/>
      <c r="K210" s="102"/>
      <c r="L210" s="96"/>
      <c r="M210" s="97"/>
      <c r="N210" s="97"/>
      <c r="O210" s="96"/>
      <c r="P210" s="93"/>
      <c r="Q210" s="103"/>
      <c r="R210" s="93"/>
      <c r="S210" s="104"/>
      <c r="T210" s="95"/>
      <c r="U210" s="3"/>
      <c r="V210" s="3"/>
      <c r="W210" s="144">
        <f>[2]Plan1!$A292</f>
        <v>45720</v>
      </c>
      <c r="X210" s="139" t="str">
        <f>[2]Plan1!$C292</f>
        <v>Carnaval</v>
      </c>
      <c r="Y210" s="129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/>
      <c r="B211" s="90"/>
      <c r="C211" s="93"/>
      <c r="D211" s="92"/>
      <c r="E211" s="93"/>
      <c r="F211" s="93"/>
      <c r="G211" s="93"/>
      <c r="H211" s="93"/>
      <c r="I211" s="92"/>
      <c r="J211" s="95"/>
      <c r="K211" s="102"/>
      <c r="L211" s="96"/>
      <c r="M211" s="97"/>
      <c r="N211" s="97"/>
      <c r="O211" s="96"/>
      <c r="P211" s="93"/>
      <c r="Q211" s="103"/>
      <c r="R211" s="93"/>
      <c r="S211" s="104"/>
      <c r="T211" s="95"/>
      <c r="U211" s="3"/>
      <c r="V211" s="3"/>
      <c r="W211" s="144">
        <f>[2]Plan1!$A293</f>
        <v>45765</v>
      </c>
      <c r="X211" s="139" t="str">
        <f>[2]Plan1!$C293</f>
        <v>Paixão de Cristo</v>
      </c>
      <c r="Y211" s="129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/>
      <c r="B212" s="90"/>
      <c r="C212" s="93"/>
      <c r="D212" s="92"/>
      <c r="E212" s="93"/>
      <c r="F212" s="93"/>
      <c r="G212" s="93"/>
      <c r="H212" s="93"/>
      <c r="I212" s="92"/>
      <c r="J212" s="95"/>
      <c r="K212" s="102"/>
      <c r="L212" s="96"/>
      <c r="M212" s="97"/>
      <c r="N212" s="97"/>
      <c r="O212" s="96"/>
      <c r="P212" s="93"/>
      <c r="Q212" s="103"/>
      <c r="R212" s="93"/>
      <c r="S212" s="104"/>
      <c r="T212" s="95"/>
      <c r="U212" s="3"/>
      <c r="V212" s="3"/>
      <c r="W212" s="144">
        <f>[2]Plan1!$A294</f>
        <v>45768</v>
      </c>
      <c r="X212" s="139" t="str">
        <f>[2]Plan1!$C294</f>
        <v>Tiradentes</v>
      </c>
      <c r="Y212" s="128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/>
      <c r="B213" s="90"/>
      <c r="C213" s="93"/>
      <c r="D213" s="92"/>
      <c r="E213" s="93"/>
      <c r="F213" s="93"/>
      <c r="G213" s="93"/>
      <c r="H213" s="93"/>
      <c r="I213" s="92"/>
      <c r="J213" s="95"/>
      <c r="K213" s="102"/>
      <c r="L213" s="96"/>
      <c r="M213" s="97"/>
      <c r="N213" s="97"/>
      <c r="O213" s="96"/>
      <c r="P213" s="93"/>
      <c r="Q213" s="103"/>
      <c r="R213" s="93"/>
      <c r="S213" s="104"/>
      <c r="T213" s="95"/>
      <c r="U213" s="3"/>
      <c r="V213" s="3"/>
      <c r="W213" s="144">
        <f>[2]Plan1!$A295</f>
        <v>45778</v>
      </c>
      <c r="X213" s="139" t="str">
        <f>[2]Plan1!$C295</f>
        <v>Dia do Trabalho</v>
      </c>
      <c r="Y213" s="128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/>
      <c r="B214" s="90"/>
      <c r="C214" s="93"/>
      <c r="D214" s="92"/>
      <c r="E214" s="93"/>
      <c r="F214" s="93"/>
      <c r="G214" s="93"/>
      <c r="H214" s="93"/>
      <c r="I214" s="92"/>
      <c r="J214" s="95"/>
      <c r="K214" s="102"/>
      <c r="L214" s="96"/>
      <c r="M214" s="97"/>
      <c r="N214" s="97"/>
      <c r="O214" s="96"/>
      <c r="P214" s="93"/>
      <c r="Q214" s="103"/>
      <c r="R214" s="93"/>
      <c r="S214" s="104"/>
      <c r="T214" s="95"/>
      <c r="U214" s="3"/>
      <c r="V214" s="3"/>
      <c r="W214" s="144">
        <f>[2]Plan1!$A296</f>
        <v>45827</v>
      </c>
      <c r="X214" s="139" t="str">
        <f>[2]Plan1!$C296</f>
        <v>Corpus Christi</v>
      </c>
      <c r="Y214" s="128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/>
      <c r="B215" s="90"/>
      <c r="C215" s="93"/>
      <c r="D215" s="92"/>
      <c r="E215" s="93"/>
      <c r="F215" s="93"/>
      <c r="G215" s="93"/>
      <c r="H215" s="93"/>
      <c r="I215" s="92"/>
      <c r="J215" s="95"/>
      <c r="K215" s="102"/>
      <c r="L215" s="96"/>
      <c r="M215" s="97"/>
      <c r="N215" s="97"/>
      <c r="O215" s="96"/>
      <c r="P215" s="93"/>
      <c r="Q215" s="103"/>
      <c r="R215" s="93"/>
      <c r="S215" s="104"/>
      <c r="T215" s="95"/>
      <c r="U215" s="3"/>
      <c r="V215" s="3"/>
      <c r="W215" s="144">
        <f>[2]Plan1!$A297</f>
        <v>45907</v>
      </c>
      <c r="X215" s="139" t="str">
        <f>[2]Plan1!$C297</f>
        <v>Independência do Brasil</v>
      </c>
      <c r="Y215" s="128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/>
      <c r="B216" s="90"/>
      <c r="C216" s="93"/>
      <c r="D216" s="92"/>
      <c r="E216" s="93"/>
      <c r="F216" s="93"/>
      <c r="G216" s="93"/>
      <c r="H216" s="93"/>
      <c r="I216" s="92"/>
      <c r="J216" s="95"/>
      <c r="K216" s="102"/>
      <c r="L216" s="96"/>
      <c r="M216" s="97"/>
      <c r="N216" s="97"/>
      <c r="O216" s="96"/>
      <c r="P216" s="93"/>
      <c r="Q216" s="103"/>
      <c r="R216" s="93"/>
      <c r="S216" s="104"/>
      <c r="T216" s="95"/>
      <c r="U216" s="3"/>
      <c r="V216" s="3"/>
      <c r="W216" s="144">
        <f>[2]Plan1!$A298</f>
        <v>45942</v>
      </c>
      <c r="X216" s="139" t="str">
        <f>[2]Plan1!$C298</f>
        <v>Nossa Sr.a Aparecida - Padroeira do Brasil</v>
      </c>
      <c r="Y216" s="128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/>
      <c r="B217" s="90"/>
      <c r="C217" s="93"/>
      <c r="D217" s="92"/>
      <c r="E217" s="93"/>
      <c r="F217" s="93"/>
      <c r="G217" s="93"/>
      <c r="H217" s="93"/>
      <c r="I217" s="92"/>
      <c r="J217" s="95"/>
      <c r="K217" s="102"/>
      <c r="L217" s="96"/>
      <c r="M217" s="97"/>
      <c r="N217" s="97"/>
      <c r="O217" s="96"/>
      <c r="P217" s="93"/>
      <c r="Q217" s="103"/>
      <c r="R217" s="93"/>
      <c r="S217" s="104"/>
      <c r="T217" s="95"/>
      <c r="U217" s="3"/>
      <c r="V217" s="3"/>
      <c r="W217" s="144">
        <f>[2]Plan1!$A299</f>
        <v>45963</v>
      </c>
      <c r="X217" s="139" t="str">
        <f>[2]Plan1!$C299</f>
        <v>Finados</v>
      </c>
      <c r="Y217" s="128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/>
      <c r="B218" s="90"/>
      <c r="C218" s="93"/>
      <c r="D218" s="92"/>
      <c r="E218" s="93"/>
      <c r="F218" s="93"/>
      <c r="G218" s="93"/>
      <c r="H218" s="93"/>
      <c r="I218" s="92"/>
      <c r="J218" s="95"/>
      <c r="K218" s="102"/>
      <c r="L218" s="96"/>
      <c r="M218" s="97"/>
      <c r="N218" s="97"/>
      <c r="O218" s="96"/>
      <c r="P218" s="93"/>
      <c r="Q218" s="103"/>
      <c r="R218" s="93"/>
      <c r="S218" s="104"/>
      <c r="T218" s="95"/>
      <c r="U218" s="3"/>
      <c r="V218" s="3"/>
      <c r="W218" s="144">
        <f>[2]Plan1!$A300</f>
        <v>45976</v>
      </c>
      <c r="X218" s="139" t="str">
        <f>[2]Plan1!$C300</f>
        <v>Proclamação da República</v>
      </c>
      <c r="Y218" s="128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/>
      <c r="B219" s="90"/>
      <c r="C219" s="93"/>
      <c r="D219" s="92"/>
      <c r="E219" s="93"/>
      <c r="F219" s="93"/>
      <c r="G219" s="93"/>
      <c r="H219" s="93"/>
      <c r="I219" s="92"/>
      <c r="J219" s="95"/>
      <c r="K219" s="102"/>
      <c r="L219" s="96"/>
      <c r="M219" s="97"/>
      <c r="N219" s="97"/>
      <c r="O219" s="96"/>
      <c r="P219" s="93"/>
      <c r="Q219" s="103"/>
      <c r="R219" s="93"/>
      <c r="S219" s="104"/>
      <c r="T219" s="95"/>
      <c r="U219" s="3"/>
      <c r="V219" s="3"/>
      <c r="W219" s="144">
        <f>[2]Plan1!$A301</f>
        <v>46016</v>
      </c>
      <c r="X219" s="139" t="str">
        <f>[2]Plan1!$C301</f>
        <v>Natal</v>
      </c>
      <c r="Y219" s="128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/>
      <c r="B220" s="90"/>
      <c r="C220" s="93"/>
      <c r="D220" s="92"/>
      <c r="E220" s="93"/>
      <c r="F220" s="93"/>
      <c r="G220" s="93"/>
      <c r="H220" s="93"/>
      <c r="I220" s="92"/>
      <c r="J220" s="95"/>
      <c r="K220" s="102"/>
      <c r="L220" s="96"/>
      <c r="M220" s="97"/>
      <c r="N220" s="97"/>
      <c r="O220" s="96"/>
      <c r="P220" s="93"/>
      <c r="Q220" s="103"/>
      <c r="R220" s="93"/>
      <c r="S220" s="104"/>
      <c r="T220" s="95"/>
      <c r="U220" s="3"/>
      <c r="V220" s="3"/>
      <c r="W220" s="144">
        <f>[2]Plan1!$A302</f>
        <v>46023</v>
      </c>
      <c r="X220" s="139" t="str">
        <f>[2]Plan1!$C302</f>
        <v>Confraternização Universal</v>
      </c>
      <c r="Y220" s="128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/>
      <c r="B221" s="90"/>
      <c r="C221" s="93"/>
      <c r="D221" s="92"/>
      <c r="E221" s="93"/>
      <c r="F221" s="93"/>
      <c r="G221" s="93"/>
      <c r="H221" s="93"/>
      <c r="I221" s="92"/>
      <c r="J221" s="95"/>
      <c r="K221" s="102"/>
      <c r="L221" s="96"/>
      <c r="M221" s="97"/>
      <c r="N221" s="97"/>
      <c r="O221" s="96"/>
      <c r="P221" s="93"/>
      <c r="Q221" s="103"/>
      <c r="R221" s="93"/>
      <c r="S221" s="104"/>
      <c r="T221" s="95"/>
      <c r="U221" s="3"/>
      <c r="V221" s="3"/>
      <c r="W221" s="144">
        <f>[2]Plan1!$A303</f>
        <v>46069</v>
      </c>
      <c r="X221" s="139" t="str">
        <f>[2]Plan1!$C303</f>
        <v>Carnaval</v>
      </c>
      <c r="Y221" s="128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/>
      <c r="B222" s="90"/>
      <c r="C222" s="93"/>
      <c r="D222" s="92"/>
      <c r="E222" s="93"/>
      <c r="F222" s="93"/>
      <c r="G222" s="93"/>
      <c r="H222" s="93"/>
      <c r="I222" s="92"/>
      <c r="J222" s="95"/>
      <c r="K222" s="102"/>
      <c r="L222" s="96"/>
      <c r="M222" s="97"/>
      <c r="N222" s="97"/>
      <c r="O222" s="96"/>
      <c r="P222" s="93"/>
      <c r="Q222" s="103"/>
      <c r="R222" s="93"/>
      <c r="S222" s="104"/>
      <c r="T222" s="95"/>
      <c r="U222" s="3"/>
      <c r="V222" s="3"/>
      <c r="W222" s="144">
        <f>[2]Plan1!$A304</f>
        <v>46070</v>
      </c>
      <c r="X222" s="139" t="str">
        <f>[2]Plan1!$C304</f>
        <v>Carnaval</v>
      </c>
      <c r="Y222" s="128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/>
      <c r="B223" s="90"/>
      <c r="C223" s="93"/>
      <c r="D223" s="92"/>
      <c r="E223" s="93"/>
      <c r="F223" s="93"/>
      <c r="G223" s="93"/>
      <c r="H223" s="93"/>
      <c r="I223" s="92"/>
      <c r="J223" s="95"/>
      <c r="K223" s="102"/>
      <c r="L223" s="96"/>
      <c r="M223" s="97"/>
      <c r="N223" s="97"/>
      <c r="O223" s="96"/>
      <c r="P223" s="93"/>
      <c r="Q223" s="103"/>
      <c r="R223" s="93"/>
      <c r="S223" s="104"/>
      <c r="T223" s="95"/>
      <c r="U223" s="3"/>
      <c r="V223" s="3"/>
      <c r="W223" s="144">
        <f>[2]Plan1!$A305</f>
        <v>46115</v>
      </c>
      <c r="X223" s="139" t="str">
        <f>[2]Plan1!$C305</f>
        <v>Paixão de Cristo</v>
      </c>
      <c r="Y223" s="128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/>
      <c r="B224" s="90"/>
      <c r="C224" s="93"/>
      <c r="D224" s="92"/>
      <c r="E224" s="93"/>
      <c r="F224" s="93"/>
      <c r="G224" s="93"/>
      <c r="H224" s="93"/>
      <c r="I224" s="92"/>
      <c r="J224" s="95"/>
      <c r="K224" s="102"/>
      <c r="L224" s="96"/>
      <c r="M224" s="97"/>
      <c r="N224" s="97"/>
      <c r="O224" s="96"/>
      <c r="P224" s="93"/>
      <c r="Q224" s="103"/>
      <c r="R224" s="93"/>
      <c r="S224" s="104"/>
      <c r="T224" s="95"/>
      <c r="U224" s="3"/>
      <c r="V224" s="3"/>
      <c r="W224" s="144">
        <f>[2]Plan1!$A306</f>
        <v>46133</v>
      </c>
      <c r="X224" s="139" t="str">
        <f>[2]Plan1!$C306</f>
        <v>Tiradentes</v>
      </c>
      <c r="Y224" s="128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/>
      <c r="B225" s="90"/>
      <c r="C225" s="93"/>
      <c r="D225" s="92"/>
      <c r="E225" s="93"/>
      <c r="F225" s="93"/>
      <c r="G225" s="93"/>
      <c r="H225" s="93"/>
      <c r="I225" s="92"/>
      <c r="J225" s="95"/>
      <c r="K225" s="102"/>
      <c r="L225" s="96"/>
      <c r="M225" s="97"/>
      <c r="N225" s="97"/>
      <c r="O225" s="96"/>
      <c r="P225" s="93"/>
      <c r="Q225" s="103"/>
      <c r="R225" s="93"/>
      <c r="S225" s="104"/>
      <c r="T225" s="95"/>
      <c r="U225" s="3"/>
      <c r="V225" s="3"/>
      <c r="W225" s="144">
        <f>[2]Plan1!$A307</f>
        <v>46143</v>
      </c>
      <c r="X225" s="139" t="str">
        <f>[2]Plan1!$C307</f>
        <v>Dia do Trabalho</v>
      </c>
      <c r="Y225" s="128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/>
      <c r="B226" s="90"/>
      <c r="C226" s="93"/>
      <c r="D226" s="92"/>
      <c r="E226" s="93"/>
      <c r="F226" s="93"/>
      <c r="G226" s="93"/>
      <c r="H226" s="93"/>
      <c r="I226" s="92"/>
      <c r="J226" s="95"/>
      <c r="K226" s="102"/>
      <c r="L226" s="96"/>
      <c r="M226" s="97"/>
      <c r="N226" s="97"/>
      <c r="O226" s="96"/>
      <c r="P226" s="93"/>
      <c r="Q226" s="103"/>
      <c r="R226" s="93"/>
      <c r="S226" s="104"/>
      <c r="T226" s="95"/>
      <c r="U226" s="3"/>
      <c r="V226" s="3"/>
      <c r="W226" s="144">
        <f>[2]Plan1!$A308</f>
        <v>46177</v>
      </c>
      <c r="X226" s="139" t="str">
        <f>[2]Plan1!$C308</f>
        <v>Corpus Christi</v>
      </c>
      <c r="Y226" s="128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/>
      <c r="B227" s="90"/>
      <c r="C227" s="93"/>
      <c r="D227" s="92"/>
      <c r="E227" s="93"/>
      <c r="F227" s="93"/>
      <c r="G227" s="93"/>
      <c r="H227" s="93"/>
      <c r="I227" s="92"/>
      <c r="J227" s="95"/>
      <c r="K227" s="102"/>
      <c r="L227" s="96"/>
      <c r="M227" s="97"/>
      <c r="N227" s="97"/>
      <c r="O227" s="96"/>
      <c r="P227" s="93"/>
      <c r="Q227" s="103"/>
      <c r="R227" s="93"/>
      <c r="S227" s="104"/>
      <c r="T227" s="95"/>
      <c r="U227" s="3"/>
      <c r="V227" s="3"/>
      <c r="W227" s="144">
        <f>[2]Plan1!$A309</f>
        <v>46272</v>
      </c>
      <c r="X227" s="139" t="str">
        <f>[2]Plan1!$C309</f>
        <v>Independência do Brasil</v>
      </c>
      <c r="Y227" s="128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/>
      <c r="B228" s="90"/>
      <c r="C228" s="93"/>
      <c r="D228" s="92"/>
      <c r="E228" s="93"/>
      <c r="F228" s="93"/>
      <c r="G228" s="93"/>
      <c r="H228" s="93"/>
      <c r="I228" s="92"/>
      <c r="J228" s="95"/>
      <c r="K228" s="102"/>
      <c r="L228" s="96"/>
      <c r="M228" s="97"/>
      <c r="N228" s="97"/>
      <c r="O228" s="96"/>
      <c r="P228" s="93"/>
      <c r="Q228" s="103"/>
      <c r="R228" s="93"/>
      <c r="S228" s="104"/>
      <c r="T228" s="95"/>
      <c r="U228" s="3"/>
      <c r="V228" s="3"/>
      <c r="W228" s="144">
        <f>[2]Plan1!$A310</f>
        <v>46307</v>
      </c>
      <c r="X228" s="139" t="str">
        <f>[2]Plan1!$C310</f>
        <v>Nossa Sr.a Aparecida - Padroeira do Brasil</v>
      </c>
      <c r="Y228" s="128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/>
      <c r="B229" s="90"/>
      <c r="C229" s="93"/>
      <c r="D229" s="92"/>
      <c r="E229" s="93"/>
      <c r="F229" s="93"/>
      <c r="G229" s="93"/>
      <c r="H229" s="93"/>
      <c r="I229" s="92"/>
      <c r="J229" s="95"/>
      <c r="K229" s="102"/>
      <c r="L229" s="96"/>
      <c r="M229" s="97"/>
      <c r="N229" s="97"/>
      <c r="O229" s="96"/>
      <c r="P229" s="93"/>
      <c r="Q229" s="103"/>
      <c r="R229" s="93"/>
      <c r="S229" s="104"/>
      <c r="T229" s="95"/>
      <c r="U229" s="3"/>
      <c r="V229" s="3"/>
      <c r="W229" s="144">
        <f>[2]Plan1!$A311</f>
        <v>46328</v>
      </c>
      <c r="X229" s="139" t="str">
        <f>[2]Plan1!$C311</f>
        <v>Finados</v>
      </c>
      <c r="Y229" s="128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/>
      <c r="B230" s="90"/>
      <c r="C230" s="93"/>
      <c r="D230" s="92"/>
      <c r="E230" s="93"/>
      <c r="F230" s="93"/>
      <c r="G230" s="93"/>
      <c r="H230" s="93"/>
      <c r="I230" s="92"/>
      <c r="J230" s="95"/>
      <c r="K230" s="102"/>
      <c r="L230" s="96"/>
      <c r="M230" s="97"/>
      <c r="N230" s="97"/>
      <c r="O230" s="96"/>
      <c r="P230" s="93"/>
      <c r="Q230" s="103"/>
      <c r="R230" s="93"/>
      <c r="S230" s="104"/>
      <c r="T230" s="95"/>
      <c r="U230" s="3"/>
      <c r="V230" s="3"/>
      <c r="W230" s="144">
        <f>[2]Plan1!$A312</f>
        <v>46341</v>
      </c>
      <c r="X230" s="139" t="str">
        <f>[2]Plan1!$C312</f>
        <v>Proclamação da República</v>
      </c>
      <c r="Y230" s="128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/>
      <c r="B231" s="90"/>
      <c r="C231" s="93"/>
      <c r="D231" s="92"/>
      <c r="E231" s="93"/>
      <c r="F231" s="93"/>
      <c r="G231" s="93"/>
      <c r="H231" s="93"/>
      <c r="I231" s="92"/>
      <c r="J231" s="95"/>
      <c r="K231" s="102"/>
      <c r="L231" s="96"/>
      <c r="M231" s="97"/>
      <c r="N231" s="97"/>
      <c r="O231" s="96"/>
      <c r="P231" s="93"/>
      <c r="Q231" s="103"/>
      <c r="R231" s="93"/>
      <c r="S231" s="104"/>
      <c r="T231" s="95"/>
      <c r="U231" s="3"/>
      <c r="V231" s="3"/>
      <c r="W231" s="144">
        <f>[2]Plan1!$A313</f>
        <v>46381</v>
      </c>
      <c r="X231" s="139" t="str">
        <f>[2]Plan1!$C313</f>
        <v>Natal</v>
      </c>
      <c r="Y231" s="128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/>
      <c r="B232" s="90"/>
      <c r="C232" s="93"/>
      <c r="D232" s="92"/>
      <c r="E232" s="93"/>
      <c r="F232" s="93"/>
      <c r="G232" s="93"/>
      <c r="H232" s="93"/>
      <c r="I232" s="92"/>
      <c r="J232" s="95"/>
      <c r="K232" s="102"/>
      <c r="L232" s="96"/>
      <c r="M232" s="97"/>
      <c r="N232" s="97"/>
      <c r="O232" s="96"/>
      <c r="P232" s="93"/>
      <c r="Q232" s="103"/>
      <c r="R232" s="93"/>
      <c r="S232" s="104"/>
      <c r="T232" s="95"/>
      <c r="U232" s="3"/>
      <c r="V232" s="3"/>
      <c r="W232" s="144">
        <f>[2]Plan1!$A314</f>
        <v>46388</v>
      </c>
      <c r="X232" s="139" t="str">
        <f>[2]Plan1!$C314</f>
        <v>Confraternização Universal</v>
      </c>
      <c r="Y232" s="128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/>
      <c r="B233" s="90"/>
      <c r="C233" s="93"/>
      <c r="D233" s="92"/>
      <c r="E233" s="93"/>
      <c r="F233" s="93"/>
      <c r="G233" s="93"/>
      <c r="H233" s="93"/>
      <c r="I233" s="92"/>
      <c r="J233" s="95"/>
      <c r="K233" s="102"/>
      <c r="L233" s="96"/>
      <c r="M233" s="97"/>
      <c r="N233" s="97"/>
      <c r="O233" s="96"/>
      <c r="P233" s="93"/>
      <c r="Q233" s="103"/>
      <c r="R233" s="93"/>
      <c r="S233" s="104"/>
      <c r="T233" s="95"/>
      <c r="U233" s="3"/>
      <c r="V233" s="3"/>
      <c r="W233" s="144">
        <f>[2]Plan1!$A315</f>
        <v>46426</v>
      </c>
      <c r="X233" s="139" t="str">
        <f>[2]Plan1!$C315</f>
        <v>Carnaval</v>
      </c>
      <c r="Y233" s="128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/>
      <c r="B234" s="90"/>
      <c r="C234" s="93"/>
      <c r="D234" s="92"/>
      <c r="E234" s="93"/>
      <c r="F234" s="93"/>
      <c r="G234" s="93"/>
      <c r="H234" s="93"/>
      <c r="I234" s="92"/>
      <c r="J234" s="95"/>
      <c r="K234" s="102"/>
      <c r="L234" s="96"/>
      <c r="M234" s="97"/>
      <c r="N234" s="97"/>
      <c r="O234" s="96"/>
      <c r="P234" s="93"/>
      <c r="Q234" s="103"/>
      <c r="R234" s="93"/>
      <c r="S234" s="104"/>
      <c r="T234" s="95"/>
      <c r="U234" s="3"/>
      <c r="V234" s="3"/>
      <c r="W234" s="144">
        <f>[2]Plan1!$A316</f>
        <v>46427</v>
      </c>
      <c r="X234" s="139" t="str">
        <f>[2]Plan1!$C316</f>
        <v>Carnaval</v>
      </c>
      <c r="Y234" s="128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/>
      <c r="B235" s="90"/>
      <c r="C235" s="93"/>
      <c r="D235" s="92"/>
      <c r="E235" s="93"/>
      <c r="F235" s="93"/>
      <c r="G235" s="93"/>
      <c r="H235" s="93"/>
      <c r="I235" s="92"/>
      <c r="J235" s="95"/>
      <c r="K235" s="102"/>
      <c r="L235" s="96"/>
      <c r="M235" s="97"/>
      <c r="N235" s="97"/>
      <c r="O235" s="96"/>
      <c r="P235" s="93"/>
      <c r="Q235" s="103"/>
      <c r="R235" s="93"/>
      <c r="S235" s="104"/>
      <c r="T235" s="95"/>
      <c r="U235" s="3"/>
      <c r="V235" s="3"/>
      <c r="W235" s="144">
        <f>[2]Plan1!$A317</f>
        <v>46472</v>
      </c>
      <c r="X235" s="139" t="str">
        <f>[2]Plan1!$C317</f>
        <v>Paixão de Cristo</v>
      </c>
      <c r="Y235" s="128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/>
      <c r="B236" s="90"/>
      <c r="C236" s="93"/>
      <c r="D236" s="92"/>
      <c r="E236" s="93"/>
      <c r="F236" s="93"/>
      <c r="G236" s="93"/>
      <c r="H236" s="93"/>
      <c r="I236" s="92"/>
      <c r="J236" s="95"/>
      <c r="K236" s="102"/>
      <c r="L236" s="96"/>
      <c r="M236" s="97"/>
      <c r="N236" s="97"/>
      <c r="O236" s="96"/>
      <c r="P236" s="93"/>
      <c r="Q236" s="103"/>
      <c r="R236" s="93"/>
      <c r="S236" s="104"/>
      <c r="T236" s="95"/>
      <c r="U236" s="3"/>
      <c r="V236" s="3"/>
      <c r="W236" s="144">
        <f>[2]Plan1!$A318</f>
        <v>46498</v>
      </c>
      <c r="X236" s="139" t="str">
        <f>[2]Plan1!$C318</f>
        <v>Tiradentes</v>
      </c>
      <c r="Y236" s="128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/>
      <c r="B237" s="90"/>
      <c r="C237" s="93"/>
      <c r="D237" s="92"/>
      <c r="E237" s="93"/>
      <c r="F237" s="93"/>
      <c r="G237" s="93"/>
      <c r="H237" s="93"/>
      <c r="I237" s="92"/>
      <c r="J237" s="95"/>
      <c r="K237" s="102"/>
      <c r="L237" s="96"/>
      <c r="M237" s="97"/>
      <c r="N237" s="97"/>
      <c r="O237" s="96"/>
      <c r="P237" s="93"/>
      <c r="Q237" s="103"/>
      <c r="R237" s="93"/>
      <c r="S237" s="104"/>
      <c r="T237" s="95"/>
      <c r="U237" s="3"/>
      <c r="V237" s="3"/>
      <c r="W237" s="144">
        <f>[2]Plan1!$A319</f>
        <v>46508</v>
      </c>
      <c r="X237" s="139" t="str">
        <f>[2]Plan1!$C319</f>
        <v>Dia do Trabalho</v>
      </c>
      <c r="Y237" s="128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/>
      <c r="B238" s="90"/>
      <c r="C238" s="93"/>
      <c r="D238" s="92"/>
      <c r="E238" s="93"/>
      <c r="F238" s="93"/>
      <c r="G238" s="93"/>
      <c r="H238" s="93"/>
      <c r="I238" s="92"/>
      <c r="J238" s="95"/>
      <c r="K238" s="102"/>
      <c r="L238" s="96"/>
      <c r="M238" s="97"/>
      <c r="N238" s="97"/>
      <c r="O238" s="96"/>
      <c r="P238" s="93"/>
      <c r="Q238" s="103"/>
      <c r="R238" s="93"/>
      <c r="S238" s="104"/>
      <c r="T238" s="95"/>
      <c r="U238" s="3"/>
      <c r="V238" s="3"/>
      <c r="W238" s="144">
        <f>[2]Plan1!$A320</f>
        <v>46534</v>
      </c>
      <c r="X238" s="139" t="str">
        <f>[2]Plan1!$C320</f>
        <v>Corpus Christi</v>
      </c>
      <c r="Y238" s="128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/>
      <c r="B239" s="90"/>
      <c r="C239" s="93"/>
      <c r="D239" s="92"/>
      <c r="E239" s="93"/>
      <c r="F239" s="93"/>
      <c r="G239" s="93"/>
      <c r="H239" s="93"/>
      <c r="I239" s="92"/>
      <c r="J239" s="95"/>
      <c r="K239" s="102"/>
      <c r="L239" s="96"/>
      <c r="M239" s="97"/>
      <c r="N239" s="97"/>
      <c r="O239" s="96"/>
      <c r="P239" s="93"/>
      <c r="Q239" s="103"/>
      <c r="R239" s="93"/>
      <c r="S239" s="104"/>
      <c r="T239" s="95"/>
      <c r="U239" s="3"/>
      <c r="V239" s="3"/>
      <c r="W239" s="144">
        <f>[2]Plan1!$A321</f>
        <v>46637</v>
      </c>
      <c r="X239" s="139" t="str">
        <f>[2]Plan1!$C321</f>
        <v>Independência do Brasil</v>
      </c>
      <c r="Y239" s="128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/>
      <c r="B240" s="90"/>
      <c r="C240" s="93"/>
      <c r="D240" s="92"/>
      <c r="E240" s="93"/>
      <c r="F240" s="93"/>
      <c r="G240" s="93"/>
      <c r="H240" s="93"/>
      <c r="I240" s="92"/>
      <c r="J240" s="95"/>
      <c r="K240" s="102"/>
      <c r="L240" s="96"/>
      <c r="M240" s="97"/>
      <c r="N240" s="97"/>
      <c r="O240" s="96"/>
      <c r="P240" s="93"/>
      <c r="Q240" s="103"/>
      <c r="R240" s="93"/>
      <c r="S240" s="104"/>
      <c r="T240" s="95"/>
      <c r="U240" s="3"/>
      <c r="V240" s="3"/>
      <c r="W240" s="144">
        <f>[2]Plan1!$A322</f>
        <v>46672</v>
      </c>
      <c r="X240" s="139" t="str">
        <f>[2]Plan1!$C322</f>
        <v>Nossa Sr.a Aparecida - Padroeira do Brasil</v>
      </c>
      <c r="Y240" s="128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/>
      <c r="B241" s="90"/>
      <c r="C241" s="93"/>
      <c r="D241" s="92"/>
      <c r="E241" s="93"/>
      <c r="F241" s="93"/>
      <c r="G241" s="93"/>
      <c r="H241" s="93"/>
      <c r="I241" s="92"/>
      <c r="J241" s="95"/>
      <c r="K241" s="102"/>
      <c r="L241" s="96"/>
      <c r="M241" s="97"/>
      <c r="N241" s="97"/>
      <c r="O241" s="96"/>
      <c r="P241" s="93"/>
      <c r="Q241" s="103"/>
      <c r="R241" s="93"/>
      <c r="S241" s="104"/>
      <c r="T241" s="95"/>
      <c r="U241" s="3"/>
      <c r="V241" s="3"/>
      <c r="W241" s="144">
        <f>[2]Plan1!$A323</f>
        <v>46693</v>
      </c>
      <c r="X241" s="139" t="str">
        <f>[2]Plan1!$C323</f>
        <v>Finados</v>
      </c>
      <c r="Y241" s="128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/>
      <c r="B242" s="90"/>
      <c r="C242" s="93"/>
      <c r="D242" s="92"/>
      <c r="E242" s="93"/>
      <c r="F242" s="93"/>
      <c r="G242" s="93"/>
      <c r="H242" s="93"/>
      <c r="I242" s="92"/>
      <c r="J242" s="95"/>
      <c r="K242" s="102"/>
      <c r="L242" s="96"/>
      <c r="M242" s="97"/>
      <c r="N242" s="97"/>
      <c r="O242" s="96"/>
      <c r="P242" s="93"/>
      <c r="Q242" s="103"/>
      <c r="R242" s="93"/>
      <c r="S242" s="104"/>
      <c r="T242" s="95"/>
      <c r="U242" s="3"/>
      <c r="V242" s="3"/>
      <c r="W242" s="144">
        <f>[2]Plan1!$A324</f>
        <v>46706</v>
      </c>
      <c r="X242" s="139" t="str">
        <f>[2]Plan1!$C324</f>
        <v>Proclamação da República</v>
      </c>
      <c r="Y242" s="128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/>
      <c r="B243" s="90"/>
      <c r="C243" s="93"/>
      <c r="D243" s="92"/>
      <c r="E243" s="93"/>
      <c r="F243" s="93"/>
      <c r="G243" s="93"/>
      <c r="H243" s="93"/>
      <c r="I243" s="92"/>
      <c r="J243" s="95"/>
      <c r="K243" s="102"/>
      <c r="L243" s="96"/>
      <c r="M243" s="97"/>
      <c r="N243" s="97"/>
      <c r="O243" s="96"/>
      <c r="P243" s="93"/>
      <c r="Q243" s="103"/>
      <c r="R243" s="93"/>
      <c r="S243" s="104"/>
      <c r="T243" s="95"/>
      <c r="U243" s="3"/>
      <c r="V243" s="3"/>
      <c r="W243" s="144">
        <f>[2]Plan1!$A325</f>
        <v>46746</v>
      </c>
      <c r="X243" s="139" t="str">
        <f>[2]Plan1!$C325</f>
        <v>Natal</v>
      </c>
      <c r="Y243" s="128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/>
      <c r="B244" s="90"/>
      <c r="C244" s="93"/>
      <c r="D244" s="92"/>
      <c r="E244" s="93"/>
      <c r="F244" s="93"/>
      <c r="G244" s="93"/>
      <c r="H244" s="93"/>
      <c r="I244" s="92"/>
      <c r="J244" s="95"/>
      <c r="K244" s="102"/>
      <c r="L244" s="96"/>
      <c r="M244" s="97"/>
      <c r="N244" s="97"/>
      <c r="O244" s="96"/>
      <c r="P244" s="93"/>
      <c r="Q244" s="103"/>
      <c r="R244" s="93"/>
      <c r="S244" s="104"/>
      <c r="T244" s="95"/>
      <c r="U244" s="3"/>
      <c r="V244" s="3"/>
      <c r="W244" s="144">
        <f>[2]Plan1!$A326</f>
        <v>46753</v>
      </c>
      <c r="X244" s="139" t="str">
        <f>[2]Plan1!$C326</f>
        <v>Confraternização Universal</v>
      </c>
      <c r="Y244" s="128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/>
      <c r="B245" s="90"/>
      <c r="C245" s="93"/>
      <c r="D245" s="92"/>
      <c r="E245" s="93"/>
      <c r="F245" s="93"/>
      <c r="G245" s="93"/>
      <c r="H245" s="93"/>
      <c r="I245" s="92"/>
      <c r="J245" s="95"/>
      <c r="K245" s="102"/>
      <c r="L245" s="96"/>
      <c r="M245" s="97"/>
      <c r="N245" s="97"/>
      <c r="O245" s="96"/>
      <c r="P245" s="93"/>
      <c r="Q245" s="103"/>
      <c r="R245" s="93"/>
      <c r="S245" s="104"/>
      <c r="T245" s="95"/>
      <c r="U245" s="3"/>
      <c r="V245" s="3"/>
      <c r="W245" s="144">
        <f>[2]Plan1!$A327</f>
        <v>46811</v>
      </c>
      <c r="X245" s="139" t="str">
        <f>[2]Plan1!$C327</f>
        <v>Carnaval</v>
      </c>
      <c r="Y245" s="128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/>
      <c r="B246" s="90"/>
      <c r="C246" s="93"/>
      <c r="D246" s="92"/>
      <c r="E246" s="93"/>
      <c r="F246" s="93"/>
      <c r="G246" s="93"/>
      <c r="H246" s="93"/>
      <c r="I246" s="92"/>
      <c r="J246" s="95"/>
      <c r="K246" s="102"/>
      <c r="L246" s="96"/>
      <c r="M246" s="97"/>
      <c r="N246" s="97"/>
      <c r="O246" s="96"/>
      <c r="P246" s="93"/>
      <c r="Q246" s="103"/>
      <c r="R246" s="93"/>
      <c r="S246" s="104"/>
      <c r="T246" s="95"/>
      <c r="U246" s="3"/>
      <c r="V246" s="3"/>
      <c r="W246" s="144">
        <f>[2]Plan1!$A328</f>
        <v>46812</v>
      </c>
      <c r="X246" s="139" t="str">
        <f>[2]Plan1!$C328</f>
        <v>Carnaval</v>
      </c>
      <c r="Y246" s="128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/>
      <c r="B247" s="90"/>
      <c r="C247" s="93"/>
      <c r="D247" s="92"/>
      <c r="E247" s="93"/>
      <c r="F247" s="93"/>
      <c r="G247" s="93"/>
      <c r="H247" s="93"/>
      <c r="I247" s="92"/>
      <c r="J247" s="95"/>
      <c r="K247" s="102"/>
      <c r="L247" s="96"/>
      <c r="M247" s="97"/>
      <c r="N247" s="97"/>
      <c r="O247" s="96"/>
      <c r="P247" s="93"/>
      <c r="Q247" s="103"/>
      <c r="R247" s="93"/>
      <c r="S247" s="104"/>
      <c r="T247" s="95"/>
      <c r="U247" s="3"/>
      <c r="V247" s="3"/>
      <c r="W247" s="144">
        <f>[2]Plan1!$A329</f>
        <v>46857</v>
      </c>
      <c r="X247" s="139" t="str">
        <f>[2]Plan1!$C329</f>
        <v>Paixão de Cristo</v>
      </c>
      <c r="Y247" s="128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/>
      <c r="B248" s="90"/>
      <c r="C248" s="93"/>
      <c r="D248" s="92"/>
      <c r="E248" s="93"/>
      <c r="F248" s="93"/>
      <c r="G248" s="93"/>
      <c r="H248" s="93"/>
      <c r="I248" s="92"/>
      <c r="J248" s="95"/>
      <c r="K248" s="102"/>
      <c r="L248" s="96"/>
      <c r="M248" s="97"/>
      <c r="N248" s="97"/>
      <c r="O248" s="96"/>
      <c r="P248" s="93"/>
      <c r="Q248" s="103"/>
      <c r="R248" s="93"/>
      <c r="S248" s="104"/>
      <c r="T248" s="95"/>
      <c r="U248" s="3"/>
      <c r="V248" s="3"/>
      <c r="W248" s="144">
        <f>[2]Plan1!$A330</f>
        <v>46864</v>
      </c>
      <c r="X248" s="139" t="str">
        <f>[2]Plan1!$C330</f>
        <v>Tiradentes</v>
      </c>
      <c r="Y248" s="128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/>
      <c r="B249" s="90"/>
      <c r="C249" s="93"/>
      <c r="D249" s="92"/>
      <c r="E249" s="93"/>
      <c r="F249" s="93"/>
      <c r="G249" s="93"/>
      <c r="H249" s="93"/>
      <c r="I249" s="92"/>
      <c r="J249" s="95"/>
      <c r="K249" s="102"/>
      <c r="L249" s="96"/>
      <c r="M249" s="97"/>
      <c r="N249" s="97"/>
      <c r="O249" s="96"/>
      <c r="P249" s="93"/>
      <c r="Q249" s="103"/>
      <c r="R249" s="93"/>
      <c r="S249" s="104"/>
      <c r="T249" s="95"/>
      <c r="U249" s="3"/>
      <c r="V249" s="3"/>
      <c r="W249" s="144">
        <f>[2]Plan1!$A331</f>
        <v>46874</v>
      </c>
      <c r="X249" s="139" t="str">
        <f>[2]Plan1!$C331</f>
        <v>Dia do Trabalho</v>
      </c>
      <c r="Y249" s="128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/>
      <c r="B250" s="90"/>
      <c r="C250" s="93"/>
      <c r="D250" s="92"/>
      <c r="E250" s="93"/>
      <c r="F250" s="93"/>
      <c r="G250" s="93"/>
      <c r="H250" s="93"/>
      <c r="I250" s="92"/>
      <c r="J250" s="95"/>
      <c r="K250" s="102"/>
      <c r="L250" s="96"/>
      <c r="M250" s="97"/>
      <c r="N250" s="97"/>
      <c r="O250" s="96"/>
      <c r="P250" s="93"/>
      <c r="Q250" s="103"/>
      <c r="R250" s="93"/>
      <c r="S250" s="104"/>
      <c r="T250" s="95"/>
      <c r="U250" s="3"/>
      <c r="V250" s="3"/>
      <c r="W250" s="144">
        <f>[2]Plan1!$A332</f>
        <v>46919</v>
      </c>
      <c r="X250" s="139" t="str">
        <f>[2]Plan1!$C332</f>
        <v>Corpus Christi</v>
      </c>
      <c r="Y250" s="128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/>
      <c r="B251" s="90"/>
      <c r="C251" s="93"/>
      <c r="D251" s="92"/>
      <c r="E251" s="93"/>
      <c r="F251" s="93"/>
      <c r="G251" s="93"/>
      <c r="H251" s="93"/>
      <c r="I251" s="92"/>
      <c r="J251" s="95"/>
      <c r="K251" s="102"/>
      <c r="L251" s="96"/>
      <c r="M251" s="97"/>
      <c r="N251" s="97"/>
      <c r="O251" s="96"/>
      <c r="P251" s="93"/>
      <c r="Q251" s="103"/>
      <c r="R251" s="93"/>
      <c r="S251" s="104"/>
      <c r="T251" s="95"/>
      <c r="U251" s="3"/>
      <c r="V251" s="3"/>
      <c r="W251" s="144">
        <f>[2]Plan1!$A333</f>
        <v>47003</v>
      </c>
      <c r="X251" s="139" t="str">
        <f>[2]Plan1!$C333</f>
        <v>Independência do Brasil</v>
      </c>
      <c r="Y251" s="128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/>
      <c r="B252" s="90"/>
      <c r="C252" s="93"/>
      <c r="D252" s="92"/>
      <c r="E252" s="93"/>
      <c r="F252" s="93"/>
      <c r="G252" s="93"/>
      <c r="H252" s="93"/>
      <c r="I252" s="92"/>
      <c r="J252" s="95"/>
      <c r="K252" s="102"/>
      <c r="L252" s="96"/>
      <c r="M252" s="97"/>
      <c r="N252" s="97"/>
      <c r="O252" s="96"/>
      <c r="P252" s="93"/>
      <c r="Q252" s="103"/>
      <c r="R252" s="93"/>
      <c r="S252" s="104"/>
      <c r="T252" s="95"/>
      <c r="U252" s="3"/>
      <c r="V252" s="3"/>
      <c r="W252" s="144">
        <f>[2]Plan1!$A334</f>
        <v>47038</v>
      </c>
      <c r="X252" s="139" t="str">
        <f>[2]Plan1!$C334</f>
        <v>Nossa Sr.a Aparecida - Padroeira do Brasil</v>
      </c>
      <c r="Y252" s="128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/>
      <c r="B253" s="90"/>
      <c r="C253" s="93"/>
      <c r="D253" s="92"/>
      <c r="E253" s="93"/>
      <c r="F253" s="93"/>
      <c r="G253" s="93"/>
      <c r="H253" s="93"/>
      <c r="I253" s="92"/>
      <c r="J253" s="95"/>
      <c r="K253" s="102"/>
      <c r="L253" s="96"/>
      <c r="M253" s="97"/>
      <c r="N253" s="97"/>
      <c r="O253" s="96"/>
      <c r="P253" s="93"/>
      <c r="Q253" s="103"/>
      <c r="R253" s="93"/>
      <c r="S253" s="104"/>
      <c r="T253" s="95"/>
      <c r="U253" s="3"/>
      <c r="V253" s="3"/>
      <c r="W253" s="144">
        <f>[2]Plan1!$A335</f>
        <v>47059</v>
      </c>
      <c r="X253" s="139" t="str">
        <f>[2]Plan1!$C335</f>
        <v>Finados</v>
      </c>
      <c r="Y253" s="128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/>
      <c r="B254" s="90"/>
      <c r="C254" s="93"/>
      <c r="D254" s="92"/>
      <c r="E254" s="93"/>
      <c r="F254" s="93"/>
      <c r="G254" s="93"/>
      <c r="H254" s="93"/>
      <c r="I254" s="92"/>
      <c r="J254" s="95"/>
      <c r="K254" s="102"/>
      <c r="L254" s="96"/>
      <c r="M254" s="97"/>
      <c r="N254" s="97"/>
      <c r="O254" s="96"/>
      <c r="P254" s="93"/>
      <c r="Q254" s="103"/>
      <c r="R254" s="93"/>
      <c r="S254" s="104"/>
      <c r="T254" s="95"/>
      <c r="U254" s="3"/>
      <c r="V254" s="3"/>
      <c r="W254" s="144">
        <f>[2]Plan1!$A336</f>
        <v>47072</v>
      </c>
      <c r="X254" s="139" t="str">
        <f>[2]Plan1!$C336</f>
        <v>Proclamação da República</v>
      </c>
      <c r="Y254" s="128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/>
      <c r="B255" s="90"/>
      <c r="C255" s="93"/>
      <c r="D255" s="92"/>
      <c r="E255" s="93"/>
      <c r="F255" s="93"/>
      <c r="G255" s="93"/>
      <c r="H255" s="93"/>
      <c r="I255" s="92"/>
      <c r="J255" s="95"/>
      <c r="K255" s="102"/>
      <c r="L255" s="96"/>
      <c r="M255" s="97"/>
      <c r="N255" s="97"/>
      <c r="O255" s="96"/>
      <c r="P255" s="93"/>
      <c r="Q255" s="103"/>
      <c r="R255" s="93"/>
      <c r="S255" s="104"/>
      <c r="T255" s="95"/>
      <c r="U255" s="3"/>
      <c r="V255" s="3"/>
      <c r="W255" s="144">
        <f>[2]Plan1!$A337</f>
        <v>47112</v>
      </c>
      <c r="X255" s="139" t="str">
        <f>[2]Plan1!$C337</f>
        <v>Natal</v>
      </c>
      <c r="Y255" s="128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/>
      <c r="B256" s="90"/>
      <c r="C256" s="93"/>
      <c r="D256" s="92"/>
      <c r="E256" s="93"/>
      <c r="F256" s="93"/>
      <c r="G256" s="93"/>
      <c r="H256" s="93"/>
      <c r="I256" s="92"/>
      <c r="J256" s="95"/>
      <c r="K256" s="102"/>
      <c r="L256" s="96"/>
      <c r="M256" s="97"/>
      <c r="N256" s="97"/>
      <c r="O256" s="96"/>
      <c r="P256" s="93"/>
      <c r="Q256" s="103"/>
      <c r="R256" s="93"/>
      <c r="S256" s="104"/>
      <c r="T256" s="95"/>
      <c r="U256" s="3"/>
      <c r="V256" s="3"/>
      <c r="W256" s="144">
        <f>[2]Plan1!$A338</f>
        <v>47119</v>
      </c>
      <c r="X256" s="139" t="str">
        <f>[2]Plan1!$C338</f>
        <v>Confraternização Universal</v>
      </c>
      <c r="Y256" s="128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/>
      <c r="B257" s="90"/>
      <c r="C257" s="93"/>
      <c r="D257" s="92"/>
      <c r="E257" s="93"/>
      <c r="F257" s="93"/>
      <c r="G257" s="93"/>
      <c r="H257" s="93"/>
      <c r="I257" s="92"/>
      <c r="J257" s="95"/>
      <c r="K257" s="102"/>
      <c r="L257" s="96"/>
      <c r="M257" s="97"/>
      <c r="N257" s="97"/>
      <c r="O257" s="96"/>
      <c r="P257" s="93"/>
      <c r="Q257" s="103"/>
      <c r="R257" s="93"/>
      <c r="S257" s="104"/>
      <c r="T257" s="95"/>
      <c r="U257" s="3"/>
      <c r="V257" s="3"/>
      <c r="W257" s="144">
        <f>[2]Plan1!$A339</f>
        <v>47161</v>
      </c>
      <c r="X257" s="139" t="str">
        <f>[2]Plan1!$C339</f>
        <v>Carnaval</v>
      </c>
      <c r="Y257" s="128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/>
      <c r="B258" s="90"/>
      <c r="C258" s="93"/>
      <c r="D258" s="92"/>
      <c r="E258" s="93"/>
      <c r="F258" s="93"/>
      <c r="G258" s="93"/>
      <c r="H258" s="93"/>
      <c r="I258" s="92"/>
      <c r="J258" s="95"/>
      <c r="K258" s="102"/>
      <c r="L258" s="96"/>
      <c r="M258" s="97"/>
      <c r="N258" s="97"/>
      <c r="O258" s="96"/>
      <c r="P258" s="93"/>
      <c r="Q258" s="103"/>
      <c r="R258" s="93"/>
      <c r="S258" s="104"/>
      <c r="T258" s="95"/>
      <c r="U258" s="3"/>
      <c r="V258" s="3"/>
      <c r="W258" s="144">
        <f>[2]Plan1!$A340</f>
        <v>47162</v>
      </c>
      <c r="X258" s="139" t="str">
        <f>[2]Plan1!$C340</f>
        <v>Carnaval</v>
      </c>
      <c r="Y258" s="128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/>
      <c r="B259" s="90"/>
      <c r="C259" s="93"/>
      <c r="D259" s="92"/>
      <c r="E259" s="93"/>
      <c r="F259" s="93"/>
      <c r="G259" s="93"/>
      <c r="H259" s="93"/>
      <c r="I259" s="92"/>
      <c r="J259" s="95"/>
      <c r="K259" s="102"/>
      <c r="L259" s="96"/>
      <c r="M259" s="97"/>
      <c r="N259" s="97"/>
      <c r="O259" s="96"/>
      <c r="P259" s="93"/>
      <c r="Q259" s="103"/>
      <c r="R259" s="93"/>
      <c r="S259" s="104"/>
      <c r="T259" s="95"/>
      <c r="U259" s="3"/>
      <c r="V259" s="3"/>
      <c r="W259" s="144">
        <f>[2]Plan1!$A341</f>
        <v>47207</v>
      </c>
      <c r="X259" s="139" t="str">
        <f>[2]Plan1!$C341</f>
        <v>Paixão de Cristo</v>
      </c>
      <c r="Y259" s="128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/>
      <c r="B260" s="90"/>
      <c r="C260" s="93"/>
      <c r="D260" s="92"/>
      <c r="E260" s="93"/>
      <c r="F260" s="93"/>
      <c r="G260" s="93"/>
      <c r="H260" s="93"/>
      <c r="I260" s="92"/>
      <c r="J260" s="95"/>
      <c r="K260" s="102"/>
      <c r="L260" s="96"/>
      <c r="M260" s="97"/>
      <c r="N260" s="97"/>
      <c r="O260" s="96"/>
      <c r="P260" s="93"/>
      <c r="Q260" s="103"/>
      <c r="R260" s="93"/>
      <c r="S260" s="104"/>
      <c r="T260" s="95"/>
      <c r="U260" s="3"/>
      <c r="V260" s="3"/>
      <c r="W260" s="144">
        <f>[2]Plan1!$A342</f>
        <v>47229</v>
      </c>
      <c r="X260" s="139" t="str">
        <f>[2]Plan1!$C342</f>
        <v>Tiradentes</v>
      </c>
      <c r="Y260" s="128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/>
      <c r="B261" s="90"/>
      <c r="C261" s="93"/>
      <c r="D261" s="92"/>
      <c r="E261" s="93"/>
      <c r="F261" s="93"/>
      <c r="G261" s="93"/>
      <c r="H261" s="93"/>
      <c r="I261" s="92"/>
      <c r="J261" s="95"/>
      <c r="K261" s="102"/>
      <c r="L261" s="96"/>
      <c r="M261" s="97"/>
      <c r="N261" s="97"/>
      <c r="O261" s="96"/>
      <c r="P261" s="93"/>
      <c r="Q261" s="103"/>
      <c r="R261" s="93"/>
      <c r="S261" s="104"/>
      <c r="T261" s="95"/>
      <c r="U261" s="3"/>
      <c r="V261" s="3"/>
      <c r="W261" s="144">
        <f>[2]Plan1!$A343</f>
        <v>47239</v>
      </c>
      <c r="X261" s="139" t="str">
        <f>[2]Plan1!$C343</f>
        <v>Dia do Trabalho</v>
      </c>
      <c r="Y261" s="128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/>
      <c r="B262" s="90"/>
      <c r="C262" s="93"/>
      <c r="D262" s="92"/>
      <c r="E262" s="93"/>
      <c r="F262" s="93"/>
      <c r="G262" s="93"/>
      <c r="H262" s="93"/>
      <c r="I262" s="92"/>
      <c r="J262" s="95"/>
      <c r="K262" s="102"/>
      <c r="L262" s="96"/>
      <c r="M262" s="97"/>
      <c r="N262" s="97"/>
      <c r="O262" s="96"/>
      <c r="P262" s="93"/>
      <c r="Q262" s="103"/>
      <c r="R262" s="93"/>
      <c r="S262" s="104"/>
      <c r="T262" s="95"/>
      <c r="U262" s="3"/>
      <c r="V262" s="3"/>
      <c r="W262" s="144">
        <f>[2]Plan1!$A344</f>
        <v>47269</v>
      </c>
      <c r="X262" s="139" t="str">
        <f>[2]Plan1!$C344</f>
        <v>Corpus Christi</v>
      </c>
      <c r="Y262" s="128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/>
      <c r="B263" s="90"/>
      <c r="C263" s="93"/>
      <c r="D263" s="92"/>
      <c r="E263" s="93"/>
      <c r="F263" s="93"/>
      <c r="G263" s="93"/>
      <c r="H263" s="93"/>
      <c r="I263" s="92"/>
      <c r="J263" s="95"/>
      <c r="K263" s="102"/>
      <c r="L263" s="96"/>
      <c r="M263" s="97"/>
      <c r="N263" s="97"/>
      <c r="O263" s="96"/>
      <c r="P263" s="93"/>
      <c r="Q263" s="103"/>
      <c r="R263" s="93"/>
      <c r="S263" s="104"/>
      <c r="T263" s="95"/>
      <c r="U263" s="3"/>
      <c r="V263" s="3"/>
      <c r="W263" s="144">
        <f>[2]Plan1!$A345</f>
        <v>47368</v>
      </c>
      <c r="X263" s="139" t="str">
        <f>[2]Plan1!$C345</f>
        <v>Independência do Brasil</v>
      </c>
      <c r="Y263" s="128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/>
      <c r="B264" s="90"/>
      <c r="C264" s="93"/>
      <c r="D264" s="92"/>
      <c r="E264" s="93"/>
      <c r="F264" s="93"/>
      <c r="G264" s="93"/>
      <c r="H264" s="93"/>
      <c r="I264" s="92"/>
      <c r="J264" s="95"/>
      <c r="K264" s="102"/>
      <c r="L264" s="96"/>
      <c r="M264" s="97"/>
      <c r="N264" s="97"/>
      <c r="O264" s="96"/>
      <c r="P264" s="93"/>
      <c r="Q264" s="103"/>
      <c r="R264" s="93"/>
      <c r="S264" s="104"/>
      <c r="T264" s="95"/>
      <c r="U264" s="3"/>
      <c r="V264" s="3"/>
      <c r="W264" s="144">
        <f>[2]Plan1!$A346</f>
        <v>47403</v>
      </c>
      <c r="X264" s="139" t="str">
        <f>[2]Plan1!$C346</f>
        <v>Nossa Sr.a Aparecida - Padroeira do Brasil</v>
      </c>
      <c r="Y264" s="128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/>
      <c r="B265" s="90"/>
      <c r="C265" s="93"/>
      <c r="D265" s="92"/>
      <c r="E265" s="93"/>
      <c r="F265" s="93"/>
      <c r="G265" s="93"/>
      <c r="H265" s="93"/>
      <c r="I265" s="92"/>
      <c r="J265" s="95"/>
      <c r="K265" s="102"/>
      <c r="L265" s="96"/>
      <c r="M265" s="97"/>
      <c r="N265" s="97"/>
      <c r="O265" s="96"/>
      <c r="P265" s="93"/>
      <c r="Q265" s="103"/>
      <c r="R265" s="93"/>
      <c r="S265" s="104"/>
      <c r="T265" s="95"/>
      <c r="U265" s="3"/>
      <c r="V265" s="3"/>
      <c r="W265" s="144">
        <f>[2]Plan1!$A347</f>
        <v>47424</v>
      </c>
      <c r="X265" s="139" t="str">
        <f>[2]Plan1!$C347</f>
        <v>Finados</v>
      </c>
      <c r="Y265" s="128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/>
      <c r="B266" s="90"/>
      <c r="C266" s="93"/>
      <c r="D266" s="92"/>
      <c r="E266" s="93"/>
      <c r="F266" s="93"/>
      <c r="G266" s="93"/>
      <c r="H266" s="93"/>
      <c r="I266" s="92"/>
      <c r="J266" s="95"/>
      <c r="K266" s="102"/>
      <c r="L266" s="96"/>
      <c r="M266" s="97"/>
      <c r="N266" s="97"/>
      <c r="O266" s="96"/>
      <c r="P266" s="93"/>
      <c r="Q266" s="103"/>
      <c r="R266" s="93"/>
      <c r="S266" s="104"/>
      <c r="T266" s="95"/>
      <c r="U266" s="3"/>
      <c r="V266" s="3"/>
      <c r="W266" s="144">
        <f>[2]Plan1!$A348</f>
        <v>47437</v>
      </c>
      <c r="X266" s="139" t="str">
        <f>[2]Plan1!$C348</f>
        <v>Proclamação da República</v>
      </c>
      <c r="Y266" s="128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/>
      <c r="B267" s="90"/>
      <c r="C267" s="93"/>
      <c r="D267" s="92"/>
      <c r="E267" s="93"/>
      <c r="F267" s="93"/>
      <c r="G267" s="93"/>
      <c r="H267" s="93"/>
      <c r="I267" s="92"/>
      <c r="J267" s="95"/>
      <c r="K267" s="102"/>
      <c r="L267" s="96"/>
      <c r="M267" s="97"/>
      <c r="N267" s="97"/>
      <c r="O267" s="96"/>
      <c r="P267" s="93"/>
      <c r="Q267" s="103"/>
      <c r="R267" s="93"/>
      <c r="S267" s="104"/>
      <c r="T267" s="95"/>
      <c r="U267" s="3"/>
      <c r="V267" s="3"/>
      <c r="W267" s="144">
        <f>[2]Plan1!$A349</f>
        <v>47477</v>
      </c>
      <c r="X267" s="139" t="str">
        <f>[2]Plan1!$C349</f>
        <v>Natal</v>
      </c>
      <c r="Y267" s="128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/>
      <c r="B268" s="90"/>
      <c r="C268" s="93"/>
      <c r="D268" s="92"/>
      <c r="E268" s="93"/>
      <c r="F268" s="93"/>
      <c r="G268" s="93"/>
      <c r="H268" s="93"/>
      <c r="I268" s="92"/>
      <c r="J268" s="95"/>
      <c r="K268" s="102"/>
      <c r="L268" s="96"/>
      <c r="M268" s="97"/>
      <c r="N268" s="97"/>
      <c r="O268" s="96"/>
      <c r="P268" s="93"/>
      <c r="Q268" s="103"/>
      <c r="R268" s="93"/>
      <c r="S268" s="104"/>
      <c r="T268" s="95"/>
      <c r="U268" s="3"/>
      <c r="V268" s="3"/>
      <c r="W268" s="144">
        <f>[2]Plan1!$A350</f>
        <v>47484</v>
      </c>
      <c r="X268" s="139" t="str">
        <f>[2]Plan1!$C350</f>
        <v>Confraternização Universal</v>
      </c>
      <c r="Y268" s="128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/>
      <c r="B269" s="90"/>
      <c r="C269" s="93"/>
      <c r="D269" s="92"/>
      <c r="E269" s="93"/>
      <c r="F269" s="93"/>
      <c r="G269" s="93"/>
      <c r="H269" s="93"/>
      <c r="I269" s="92"/>
      <c r="J269" s="95"/>
      <c r="K269" s="102"/>
      <c r="L269" s="96"/>
      <c r="M269" s="97"/>
      <c r="N269" s="97"/>
      <c r="O269" s="96"/>
      <c r="P269" s="93"/>
      <c r="Q269" s="103"/>
      <c r="R269" s="93"/>
      <c r="S269" s="104"/>
      <c r="T269" s="95"/>
      <c r="U269" s="3"/>
      <c r="V269" s="3"/>
      <c r="W269" s="144">
        <f>[2]Plan1!$A351</f>
        <v>47546</v>
      </c>
      <c r="X269" s="139" t="str">
        <f>[2]Plan1!$C351</f>
        <v>Carnaval</v>
      </c>
      <c r="Y269" s="128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/>
      <c r="B270" s="90"/>
      <c r="C270" s="93"/>
      <c r="D270" s="92"/>
      <c r="E270" s="93"/>
      <c r="F270" s="93"/>
      <c r="G270" s="93"/>
      <c r="H270" s="93"/>
      <c r="I270" s="92"/>
      <c r="J270" s="95"/>
      <c r="K270" s="102"/>
      <c r="L270" s="96"/>
      <c r="M270" s="97"/>
      <c r="N270" s="97"/>
      <c r="O270" s="96"/>
      <c r="P270" s="93"/>
      <c r="Q270" s="103"/>
      <c r="R270" s="93"/>
      <c r="S270" s="104"/>
      <c r="T270" s="95"/>
      <c r="U270" s="3"/>
      <c r="V270" s="3"/>
      <c r="W270" s="144">
        <f>[2]Plan1!$A352</f>
        <v>47547</v>
      </c>
      <c r="X270" s="139" t="str">
        <f>[2]Plan1!$C352</f>
        <v>Carnaval</v>
      </c>
      <c r="Y270" s="128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/>
      <c r="B271" s="90"/>
      <c r="C271" s="93"/>
      <c r="D271" s="92"/>
      <c r="E271" s="93"/>
      <c r="F271" s="93"/>
      <c r="G271" s="93"/>
      <c r="H271" s="93"/>
      <c r="I271" s="92"/>
      <c r="J271" s="95"/>
      <c r="K271" s="102"/>
      <c r="L271" s="96"/>
      <c r="M271" s="97"/>
      <c r="N271" s="97"/>
      <c r="O271" s="96"/>
      <c r="P271" s="93"/>
      <c r="Q271" s="103"/>
      <c r="R271" s="93"/>
      <c r="S271" s="104"/>
      <c r="T271" s="95"/>
      <c r="U271" s="3"/>
      <c r="V271" s="3"/>
      <c r="W271" s="144">
        <f>[2]Plan1!$A353</f>
        <v>47592</v>
      </c>
      <c r="X271" s="139" t="str">
        <f>[2]Plan1!$C353</f>
        <v>Paixão de Cristo</v>
      </c>
      <c r="Y271" s="128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/>
      <c r="B272" s="90"/>
      <c r="C272" s="93"/>
      <c r="D272" s="92"/>
      <c r="E272" s="93"/>
      <c r="F272" s="93"/>
      <c r="G272" s="93"/>
      <c r="H272" s="93"/>
      <c r="I272" s="92"/>
      <c r="J272" s="95"/>
      <c r="K272" s="102"/>
      <c r="L272" s="96"/>
      <c r="M272" s="97"/>
      <c r="N272" s="97"/>
      <c r="O272" s="96"/>
      <c r="P272" s="93"/>
      <c r="Q272" s="103"/>
      <c r="R272" s="93"/>
      <c r="S272" s="104"/>
      <c r="T272" s="95"/>
      <c r="U272" s="3"/>
      <c r="V272" s="3"/>
      <c r="W272" s="144">
        <f>[2]Plan1!$A354</f>
        <v>47594</v>
      </c>
      <c r="X272" s="139" t="str">
        <f>[2]Plan1!$C354</f>
        <v>Tiradentes</v>
      </c>
      <c r="Y272" s="128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/>
      <c r="B273" s="90"/>
      <c r="C273" s="93"/>
      <c r="D273" s="92"/>
      <c r="E273" s="93"/>
      <c r="F273" s="93"/>
      <c r="G273" s="93"/>
      <c r="H273" s="93"/>
      <c r="I273" s="92"/>
      <c r="J273" s="95"/>
      <c r="K273" s="102"/>
      <c r="L273" s="96"/>
      <c r="M273" s="97"/>
      <c r="N273" s="97"/>
      <c r="O273" s="96"/>
      <c r="P273" s="93"/>
      <c r="Q273" s="103"/>
      <c r="R273" s="93"/>
      <c r="S273" s="104"/>
      <c r="T273" s="95"/>
      <c r="U273" s="3"/>
      <c r="V273" s="3"/>
      <c r="W273" s="144">
        <f>[2]Plan1!$A355</f>
        <v>47604</v>
      </c>
      <c r="X273" s="139" t="str">
        <f>[2]Plan1!$C355</f>
        <v>Dia do Trabalho</v>
      </c>
      <c r="Y273" s="128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/>
      <c r="B274" s="90"/>
      <c r="C274" s="93"/>
      <c r="D274" s="92"/>
      <c r="E274" s="93"/>
      <c r="F274" s="93"/>
      <c r="G274" s="93"/>
      <c r="H274" s="93"/>
      <c r="I274" s="92"/>
      <c r="J274" s="95"/>
      <c r="K274" s="102"/>
      <c r="L274" s="96"/>
      <c r="M274" s="97"/>
      <c r="N274" s="97"/>
      <c r="O274" s="96"/>
      <c r="P274" s="93"/>
      <c r="Q274" s="103"/>
      <c r="R274" s="93"/>
      <c r="S274" s="104"/>
      <c r="T274" s="95"/>
      <c r="U274" s="3"/>
      <c r="V274" s="3"/>
      <c r="W274" s="144">
        <f>[2]Plan1!$A356</f>
        <v>47654</v>
      </c>
      <c r="X274" s="139" t="str">
        <f>[2]Plan1!$C356</f>
        <v>Corpus Christi</v>
      </c>
      <c r="Y274" s="128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/>
      <c r="B275" s="90"/>
      <c r="C275" s="93"/>
      <c r="D275" s="92"/>
      <c r="E275" s="93"/>
      <c r="F275" s="93"/>
      <c r="G275" s="93"/>
      <c r="H275" s="93"/>
      <c r="I275" s="92"/>
      <c r="J275" s="95"/>
      <c r="K275" s="102"/>
      <c r="L275" s="96"/>
      <c r="M275" s="97"/>
      <c r="N275" s="97"/>
      <c r="O275" s="96"/>
      <c r="P275" s="93"/>
      <c r="Q275" s="103"/>
      <c r="R275" s="93"/>
      <c r="S275" s="104"/>
      <c r="T275" s="95"/>
      <c r="U275" s="3"/>
      <c r="V275" s="3"/>
      <c r="W275" s="144">
        <f>[2]Plan1!$A357</f>
        <v>47733</v>
      </c>
      <c r="X275" s="139" t="str">
        <f>[2]Plan1!$C357</f>
        <v>Independência do Brasil</v>
      </c>
      <c r="Y275" s="128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/>
      <c r="B276" s="90"/>
      <c r="C276" s="93"/>
      <c r="D276" s="92"/>
      <c r="E276" s="93"/>
      <c r="F276" s="93"/>
      <c r="G276" s="93"/>
      <c r="H276" s="93"/>
      <c r="I276" s="92"/>
      <c r="J276" s="95"/>
      <c r="K276" s="102"/>
      <c r="L276" s="96"/>
      <c r="M276" s="97"/>
      <c r="N276" s="97"/>
      <c r="O276" s="96"/>
      <c r="P276" s="93"/>
      <c r="Q276" s="103"/>
      <c r="R276" s="93"/>
      <c r="S276" s="104"/>
      <c r="T276" s="95"/>
      <c r="U276" s="3"/>
      <c r="V276" s="3"/>
      <c r="W276" s="144">
        <f>[2]Plan1!$A358</f>
        <v>47768</v>
      </c>
      <c r="X276" s="139" t="str">
        <f>[2]Plan1!$C358</f>
        <v>Nossa Sr.a Aparecida - Padroeira do Brasil</v>
      </c>
      <c r="Y276" s="128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/>
      <c r="B277" s="90"/>
      <c r="C277" s="93"/>
      <c r="D277" s="92"/>
      <c r="E277" s="93"/>
      <c r="F277" s="93"/>
      <c r="G277" s="93"/>
      <c r="H277" s="93"/>
      <c r="I277" s="92"/>
      <c r="J277" s="95"/>
      <c r="K277" s="102"/>
      <c r="L277" s="96"/>
      <c r="M277" s="97"/>
      <c r="N277" s="97"/>
      <c r="O277" s="96"/>
      <c r="P277" s="93"/>
      <c r="Q277" s="103"/>
      <c r="R277" s="93"/>
      <c r="S277" s="104"/>
      <c r="T277" s="95"/>
      <c r="U277" s="3"/>
      <c r="V277" s="3"/>
      <c r="W277" s="144">
        <f>[2]Plan1!$A359</f>
        <v>47789</v>
      </c>
      <c r="X277" s="139" t="str">
        <f>[2]Plan1!$C359</f>
        <v>Finados</v>
      </c>
      <c r="Y277" s="128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/>
      <c r="B278" s="90"/>
      <c r="C278" s="93"/>
      <c r="D278" s="92"/>
      <c r="E278" s="93"/>
      <c r="F278" s="93"/>
      <c r="G278" s="93"/>
      <c r="H278" s="93"/>
      <c r="I278" s="92"/>
      <c r="J278" s="95"/>
      <c r="K278" s="102"/>
      <c r="L278" s="96"/>
      <c r="M278" s="97"/>
      <c r="N278" s="97"/>
      <c r="O278" s="96"/>
      <c r="P278" s="93"/>
      <c r="Q278" s="103"/>
      <c r="R278" s="93"/>
      <c r="S278" s="104"/>
      <c r="T278" s="95"/>
      <c r="U278" s="3"/>
      <c r="V278" s="3"/>
      <c r="W278" s="144">
        <f>[2]Plan1!$A360</f>
        <v>47802</v>
      </c>
      <c r="X278" s="139" t="str">
        <f>[2]Plan1!$C360</f>
        <v>Proclamação da República</v>
      </c>
      <c r="Y278" s="128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/>
      <c r="B279" s="90"/>
      <c r="C279" s="93"/>
      <c r="D279" s="92"/>
      <c r="E279" s="93"/>
      <c r="F279" s="93"/>
      <c r="G279" s="93"/>
      <c r="H279" s="93"/>
      <c r="I279" s="92"/>
      <c r="J279" s="95"/>
      <c r="K279" s="102"/>
      <c r="L279" s="96"/>
      <c r="M279" s="97"/>
      <c r="N279" s="97"/>
      <c r="O279" s="96"/>
      <c r="P279" s="93"/>
      <c r="Q279" s="103"/>
      <c r="R279" s="93"/>
      <c r="S279" s="104"/>
      <c r="T279" s="95"/>
      <c r="U279" s="3"/>
      <c r="V279" s="3"/>
      <c r="W279" s="144">
        <f>[2]Plan1!$A361</f>
        <v>47842</v>
      </c>
      <c r="X279" s="139" t="str">
        <f>[2]Plan1!$C361</f>
        <v>Natal</v>
      </c>
      <c r="Y279" s="128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/>
      <c r="B280" s="90"/>
      <c r="C280" s="93"/>
      <c r="D280" s="92"/>
      <c r="E280" s="93"/>
      <c r="F280" s="93"/>
      <c r="G280" s="93"/>
      <c r="H280" s="93"/>
      <c r="I280" s="92"/>
      <c r="J280" s="95"/>
      <c r="K280" s="102"/>
      <c r="L280" s="96"/>
      <c r="M280" s="97"/>
      <c r="N280" s="97"/>
      <c r="O280" s="96"/>
      <c r="P280" s="93"/>
      <c r="Q280" s="103"/>
      <c r="R280" s="93"/>
      <c r="S280" s="104"/>
      <c r="T280" s="95"/>
      <c r="U280" s="3"/>
      <c r="V280" s="3"/>
      <c r="W280" s="144">
        <f>[2]Plan1!$A362</f>
        <v>47849</v>
      </c>
      <c r="X280" s="139" t="str">
        <f>[2]Plan1!$C362</f>
        <v>Confraternização Universal</v>
      </c>
      <c r="Y280" s="128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/>
      <c r="B281" s="90"/>
      <c r="C281" s="93"/>
      <c r="D281" s="92"/>
      <c r="E281" s="93"/>
      <c r="F281" s="93"/>
      <c r="G281" s="93"/>
      <c r="H281" s="93"/>
      <c r="I281" s="92"/>
      <c r="J281" s="95"/>
      <c r="K281" s="102"/>
      <c r="L281" s="96"/>
      <c r="M281" s="97"/>
      <c r="N281" s="97"/>
      <c r="O281" s="96"/>
      <c r="P281" s="93"/>
      <c r="Q281" s="103"/>
      <c r="R281" s="93"/>
      <c r="S281" s="104"/>
      <c r="T281" s="95"/>
      <c r="U281" s="3"/>
      <c r="V281" s="3"/>
      <c r="W281" s="144">
        <f>[2]Plan1!$A363</f>
        <v>47903</v>
      </c>
      <c r="X281" s="139" t="str">
        <f>[2]Plan1!$C363</f>
        <v>Carnaval</v>
      </c>
      <c r="Y281" s="128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/>
      <c r="B282" s="90"/>
      <c r="C282" s="93"/>
      <c r="D282" s="92"/>
      <c r="E282" s="93"/>
      <c r="F282" s="93"/>
      <c r="G282" s="93"/>
      <c r="H282" s="93"/>
      <c r="I282" s="92"/>
      <c r="J282" s="95"/>
      <c r="K282" s="102"/>
      <c r="L282" s="96"/>
      <c r="M282" s="97"/>
      <c r="N282" s="97"/>
      <c r="O282" s="96"/>
      <c r="P282" s="93"/>
      <c r="Q282" s="103"/>
      <c r="R282" s="93"/>
      <c r="S282" s="104"/>
      <c r="T282" s="95"/>
      <c r="U282" s="3"/>
      <c r="V282" s="3"/>
      <c r="W282" s="144">
        <f>[2]Plan1!$A364</f>
        <v>47904</v>
      </c>
      <c r="X282" s="139" t="str">
        <f>[2]Plan1!$C364</f>
        <v>Carnaval</v>
      </c>
      <c r="Y282" s="128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/>
      <c r="B283" s="90"/>
      <c r="C283" s="93"/>
      <c r="D283" s="92"/>
      <c r="E283" s="93"/>
      <c r="F283" s="93"/>
      <c r="G283" s="93"/>
      <c r="H283" s="93"/>
      <c r="I283" s="92"/>
      <c r="J283" s="95"/>
      <c r="K283" s="102"/>
      <c r="L283" s="96"/>
      <c r="M283" s="97"/>
      <c r="N283" s="97"/>
      <c r="O283" s="96"/>
      <c r="P283" s="93"/>
      <c r="Q283" s="103"/>
      <c r="R283" s="93"/>
      <c r="S283" s="104"/>
      <c r="T283" s="95"/>
      <c r="U283" s="3"/>
      <c r="V283" s="3"/>
      <c r="W283" s="144">
        <f>[2]Plan1!$A365</f>
        <v>47949</v>
      </c>
      <c r="X283" s="139" t="str">
        <f>[2]Plan1!$C365</f>
        <v>Paixão de Cristo</v>
      </c>
      <c r="Y283" s="128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/>
      <c r="B284" s="90"/>
      <c r="C284" s="93"/>
      <c r="D284" s="92"/>
      <c r="E284" s="93"/>
      <c r="F284" s="93"/>
      <c r="G284" s="93"/>
      <c r="H284" s="93"/>
      <c r="I284" s="92"/>
      <c r="J284" s="95"/>
      <c r="K284" s="102"/>
      <c r="L284" s="96"/>
      <c r="M284" s="97"/>
      <c r="N284" s="97"/>
      <c r="O284" s="96"/>
      <c r="P284" s="93"/>
      <c r="Q284" s="103"/>
      <c r="R284" s="93"/>
      <c r="S284" s="104"/>
      <c r="T284" s="95"/>
      <c r="U284" s="3"/>
      <c r="V284" s="3"/>
      <c r="W284" s="144">
        <f>[2]Plan1!$A366</f>
        <v>47959</v>
      </c>
      <c r="X284" s="139" t="str">
        <f>[2]Plan1!$C366</f>
        <v>Tiradentes</v>
      </c>
      <c r="Y284" s="128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/>
      <c r="B285" s="90"/>
      <c r="C285" s="93"/>
      <c r="D285" s="92"/>
      <c r="E285" s="93"/>
      <c r="F285" s="93"/>
      <c r="G285" s="93"/>
      <c r="H285" s="93"/>
      <c r="I285" s="92"/>
      <c r="J285" s="95"/>
      <c r="K285" s="102"/>
      <c r="L285" s="96"/>
      <c r="M285" s="97"/>
      <c r="N285" s="97"/>
      <c r="O285" s="96"/>
      <c r="P285" s="93"/>
      <c r="Q285" s="103"/>
      <c r="R285" s="93"/>
      <c r="S285" s="104"/>
      <c r="T285" s="95"/>
      <c r="U285" s="3"/>
      <c r="V285" s="3"/>
      <c r="W285" s="144">
        <f>[2]Plan1!$A367</f>
        <v>47969</v>
      </c>
      <c r="X285" s="139" t="str">
        <f>[2]Plan1!$C367</f>
        <v>Dia do Trabalho</v>
      </c>
      <c r="Y285" s="128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/>
      <c r="B286" s="90"/>
      <c r="C286" s="93"/>
      <c r="D286" s="92"/>
      <c r="E286" s="93"/>
      <c r="F286" s="93"/>
      <c r="G286" s="93"/>
      <c r="H286" s="93"/>
      <c r="I286" s="92"/>
      <c r="J286" s="95"/>
      <c r="K286" s="102"/>
      <c r="L286" s="96"/>
      <c r="M286" s="97"/>
      <c r="N286" s="97"/>
      <c r="O286" s="96"/>
      <c r="P286" s="93"/>
      <c r="Q286" s="103"/>
      <c r="R286" s="93"/>
      <c r="S286" s="104"/>
      <c r="T286" s="95"/>
      <c r="U286" s="3"/>
      <c r="V286" s="3"/>
      <c r="W286" s="144">
        <f>[2]Plan1!$A368</f>
        <v>48011</v>
      </c>
      <c r="X286" s="139" t="str">
        <f>[2]Plan1!$C368</f>
        <v>Corpus Christi</v>
      </c>
      <c r="Y286" s="128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/>
      <c r="B287" s="90"/>
      <c r="C287" s="93"/>
      <c r="D287" s="92"/>
      <c r="E287" s="93"/>
      <c r="F287" s="93"/>
      <c r="G287" s="93"/>
      <c r="H287" s="93"/>
      <c r="I287" s="92"/>
      <c r="J287" s="95"/>
      <c r="K287" s="102"/>
      <c r="L287" s="96"/>
      <c r="M287" s="97"/>
      <c r="N287" s="97"/>
      <c r="O287" s="96"/>
      <c r="P287" s="93"/>
      <c r="Q287" s="103"/>
      <c r="R287" s="93"/>
      <c r="S287" s="104"/>
      <c r="T287" s="95"/>
      <c r="U287" s="3"/>
      <c r="V287" s="3"/>
      <c r="W287" s="144">
        <f>[2]Plan1!$A369</f>
        <v>48098</v>
      </c>
      <c r="X287" s="139" t="str">
        <f>[2]Plan1!$C369</f>
        <v>Independência do Brasil</v>
      </c>
      <c r="Y287" s="128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/>
      <c r="B288" s="90"/>
      <c r="C288" s="93"/>
      <c r="D288" s="92"/>
      <c r="E288" s="93"/>
      <c r="F288" s="93"/>
      <c r="G288" s="93"/>
      <c r="H288" s="93"/>
      <c r="I288" s="92"/>
      <c r="J288" s="95"/>
      <c r="K288" s="102"/>
      <c r="L288" s="96"/>
      <c r="M288" s="97"/>
      <c r="N288" s="97"/>
      <c r="O288" s="96"/>
      <c r="P288" s="93"/>
      <c r="Q288" s="103"/>
      <c r="R288" s="93"/>
      <c r="S288" s="104"/>
      <c r="T288" s="95"/>
      <c r="U288" s="3"/>
      <c r="V288" s="3"/>
      <c r="W288" s="144">
        <f>[2]Plan1!$A370</f>
        <v>48133</v>
      </c>
      <c r="X288" s="139" t="str">
        <f>[2]Plan1!$C370</f>
        <v>Nossa Sr.a Aparecida - Padroeira do Brasil</v>
      </c>
      <c r="Y288" s="128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/>
      <c r="B289" s="90"/>
      <c r="C289" s="93"/>
      <c r="D289" s="92"/>
      <c r="E289" s="93"/>
      <c r="F289" s="93"/>
      <c r="G289" s="93"/>
      <c r="H289" s="93"/>
      <c r="I289" s="92"/>
      <c r="J289" s="95"/>
      <c r="K289" s="102"/>
      <c r="L289" s="96"/>
      <c r="M289" s="97"/>
      <c r="N289" s="97"/>
      <c r="O289" s="96"/>
      <c r="P289" s="93"/>
      <c r="Q289" s="103"/>
      <c r="R289" s="93"/>
      <c r="S289" s="104"/>
      <c r="T289" s="95"/>
      <c r="U289" s="3"/>
      <c r="V289" s="3"/>
      <c r="W289" s="144">
        <f>[2]Plan1!$A371</f>
        <v>48154</v>
      </c>
      <c r="X289" s="139" t="str">
        <f>[2]Plan1!$C371</f>
        <v>Finados</v>
      </c>
      <c r="Y289" s="128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/>
      <c r="B290" s="90"/>
      <c r="C290" s="93"/>
      <c r="D290" s="92"/>
      <c r="E290" s="93"/>
      <c r="F290" s="93"/>
      <c r="G290" s="93"/>
      <c r="H290" s="93"/>
      <c r="I290" s="92"/>
      <c r="J290" s="95"/>
      <c r="K290" s="102"/>
      <c r="L290" s="96"/>
      <c r="M290" s="97"/>
      <c r="N290" s="97"/>
      <c r="O290" s="96"/>
      <c r="P290" s="93"/>
      <c r="Q290" s="103"/>
      <c r="R290" s="93"/>
      <c r="S290" s="104"/>
      <c r="T290" s="95"/>
      <c r="U290" s="3"/>
      <c r="V290" s="3"/>
      <c r="W290" s="144">
        <f>[2]Plan1!$A372</f>
        <v>48167</v>
      </c>
      <c r="X290" s="139" t="str">
        <f>[2]Plan1!$C372</f>
        <v>Proclamação da República</v>
      </c>
      <c r="Y290" s="128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/>
      <c r="B291" s="90"/>
      <c r="C291" s="93"/>
      <c r="D291" s="92"/>
      <c r="E291" s="93"/>
      <c r="F291" s="93"/>
      <c r="G291" s="93"/>
      <c r="H291" s="93"/>
      <c r="I291" s="92"/>
      <c r="J291" s="95"/>
      <c r="K291" s="102"/>
      <c r="L291" s="96"/>
      <c r="M291" s="97"/>
      <c r="N291" s="97"/>
      <c r="O291" s="96"/>
      <c r="P291" s="93"/>
      <c r="Q291" s="103"/>
      <c r="R291" s="93"/>
      <c r="S291" s="104"/>
      <c r="T291" s="95"/>
      <c r="U291" s="3"/>
      <c r="V291" s="3"/>
      <c r="W291" s="144">
        <f>[2]Plan1!$A373</f>
        <v>48207</v>
      </c>
      <c r="X291" s="139" t="str">
        <f>[2]Plan1!$C373</f>
        <v>Natal</v>
      </c>
      <c r="Y291" s="128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/>
      <c r="B292" s="90"/>
      <c r="C292" s="93"/>
      <c r="D292" s="92"/>
      <c r="E292" s="93"/>
      <c r="F292" s="93"/>
      <c r="G292" s="93"/>
      <c r="H292" s="93"/>
      <c r="I292" s="92"/>
      <c r="J292" s="95"/>
      <c r="K292" s="102"/>
      <c r="L292" s="96"/>
      <c r="M292" s="97"/>
      <c r="N292" s="97"/>
      <c r="O292" s="96"/>
      <c r="P292" s="93"/>
      <c r="Q292" s="103"/>
      <c r="R292" s="93"/>
      <c r="S292" s="104"/>
      <c r="T292" s="95"/>
      <c r="U292" s="3"/>
      <c r="V292" s="3"/>
      <c r="W292" s="144">
        <f>[2]Plan1!$A374</f>
        <v>48214</v>
      </c>
      <c r="X292" s="139" t="str">
        <f>[2]Plan1!$C374</f>
        <v>Confraternização Universal</v>
      </c>
      <c r="Y292" s="128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/>
      <c r="B293" s="90"/>
      <c r="C293" s="93"/>
      <c r="D293" s="92"/>
      <c r="E293" s="93"/>
      <c r="F293" s="93"/>
      <c r="G293" s="93"/>
      <c r="H293" s="93"/>
      <c r="I293" s="92"/>
      <c r="J293" s="95"/>
      <c r="K293" s="102"/>
      <c r="L293" s="96"/>
      <c r="M293" s="97"/>
      <c r="N293" s="97"/>
      <c r="O293" s="96"/>
      <c r="P293" s="93"/>
      <c r="Q293" s="103"/>
      <c r="R293" s="93"/>
      <c r="S293" s="104"/>
      <c r="T293" s="95"/>
      <c r="U293" s="3"/>
      <c r="V293" s="3"/>
      <c r="W293" s="144">
        <f>[2]Plan1!$A375</f>
        <v>48253</v>
      </c>
      <c r="X293" s="139" t="str">
        <f>[2]Plan1!$C375</f>
        <v>Carnaval</v>
      </c>
      <c r="Y293" s="128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/>
      <c r="B294" s="90"/>
      <c r="C294" s="93"/>
      <c r="D294" s="92"/>
      <c r="E294" s="93"/>
      <c r="F294" s="93"/>
      <c r="G294" s="93"/>
      <c r="H294" s="93"/>
      <c r="I294" s="92"/>
      <c r="J294" s="95"/>
      <c r="K294" s="102"/>
      <c r="L294" s="96"/>
      <c r="M294" s="97"/>
      <c r="N294" s="97"/>
      <c r="O294" s="96"/>
      <c r="P294" s="93"/>
      <c r="Q294" s="103"/>
      <c r="R294" s="93"/>
      <c r="S294" s="104"/>
      <c r="T294" s="95"/>
      <c r="U294" s="3"/>
      <c r="V294" s="3"/>
      <c r="W294" s="144">
        <f>[2]Plan1!$A376</f>
        <v>48254</v>
      </c>
      <c r="X294" s="139" t="str">
        <f>[2]Plan1!$C376</f>
        <v>Carnaval</v>
      </c>
      <c r="Y294" s="128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/>
      <c r="B295" s="90"/>
      <c r="C295" s="93"/>
      <c r="D295" s="92"/>
      <c r="E295" s="93"/>
      <c r="F295" s="93"/>
      <c r="G295" s="93"/>
      <c r="H295" s="93"/>
      <c r="I295" s="92"/>
      <c r="J295" s="95"/>
      <c r="K295" s="102"/>
      <c r="L295" s="96"/>
      <c r="M295" s="97"/>
      <c r="N295" s="97"/>
      <c r="O295" s="96"/>
      <c r="P295" s="93"/>
      <c r="Q295" s="103"/>
      <c r="R295" s="93"/>
      <c r="S295" s="104"/>
      <c r="T295" s="95"/>
      <c r="U295" s="3"/>
      <c r="V295" s="3"/>
      <c r="W295" s="144">
        <f>[2]Plan1!$A377</f>
        <v>48299</v>
      </c>
      <c r="X295" s="139" t="str">
        <f>[2]Plan1!$C377</f>
        <v>Paixão de Cristo</v>
      </c>
      <c r="Y295" s="128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/>
      <c r="B296" s="90"/>
      <c r="C296" s="93"/>
      <c r="D296" s="92"/>
      <c r="E296" s="93"/>
      <c r="F296" s="93"/>
      <c r="G296" s="93"/>
      <c r="H296" s="93"/>
      <c r="I296" s="92"/>
      <c r="J296" s="95"/>
      <c r="K296" s="102"/>
      <c r="L296" s="96"/>
      <c r="M296" s="97"/>
      <c r="N296" s="97"/>
      <c r="O296" s="96"/>
      <c r="P296" s="93"/>
      <c r="Q296" s="103"/>
      <c r="R296" s="93"/>
      <c r="S296" s="104"/>
      <c r="T296" s="95"/>
      <c r="U296" s="3"/>
      <c r="V296" s="3"/>
      <c r="W296" s="144">
        <f>[2]Plan1!$A378</f>
        <v>48325</v>
      </c>
      <c r="X296" s="139" t="str">
        <f>[2]Plan1!$C378</f>
        <v>Tiradentes</v>
      </c>
      <c r="Y296" s="128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/>
      <c r="B297" s="90"/>
      <c r="C297" s="93"/>
      <c r="D297" s="92"/>
      <c r="E297" s="93"/>
      <c r="F297" s="93"/>
      <c r="G297" s="93"/>
      <c r="H297" s="93"/>
      <c r="I297" s="92"/>
      <c r="J297" s="95"/>
      <c r="K297" s="102"/>
      <c r="L297" s="96"/>
      <c r="M297" s="97"/>
      <c r="N297" s="97"/>
      <c r="O297" s="96"/>
      <c r="P297" s="93"/>
      <c r="Q297" s="103"/>
      <c r="R297" s="93"/>
      <c r="S297" s="104"/>
      <c r="T297" s="95"/>
      <c r="U297" s="3"/>
      <c r="V297" s="3"/>
      <c r="W297" s="144">
        <f>[2]Plan1!$A379</f>
        <v>48335</v>
      </c>
      <c r="X297" s="139" t="str">
        <f>[2]Plan1!$C379</f>
        <v>Dia do Trabalho</v>
      </c>
      <c r="Y297" s="128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/>
      <c r="B298" s="90"/>
      <c r="C298" s="93"/>
      <c r="D298" s="92"/>
      <c r="E298" s="93"/>
      <c r="F298" s="93"/>
      <c r="G298" s="93"/>
      <c r="H298" s="93"/>
      <c r="I298" s="92"/>
      <c r="J298" s="95"/>
      <c r="K298" s="102"/>
      <c r="L298" s="96"/>
      <c r="M298" s="97"/>
      <c r="N298" s="97"/>
      <c r="O298" s="96"/>
      <c r="P298" s="93"/>
      <c r="Q298" s="103"/>
      <c r="R298" s="93"/>
      <c r="S298" s="104"/>
      <c r="T298" s="95"/>
      <c r="U298" s="3"/>
      <c r="V298" s="3"/>
      <c r="W298" s="144">
        <f>[2]Plan1!$A380</f>
        <v>48361</v>
      </c>
      <c r="X298" s="139" t="str">
        <f>[2]Plan1!$C380</f>
        <v>Corpus Christi</v>
      </c>
      <c r="Y298" s="128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/>
      <c r="B299" s="90"/>
      <c r="C299" s="93"/>
      <c r="D299" s="92"/>
      <c r="E299" s="93"/>
      <c r="F299" s="93"/>
      <c r="G299" s="93"/>
      <c r="H299" s="93"/>
      <c r="I299" s="92"/>
      <c r="J299" s="95"/>
      <c r="K299" s="102"/>
      <c r="L299" s="96"/>
      <c r="M299" s="97"/>
      <c r="N299" s="97"/>
      <c r="O299" s="96"/>
      <c r="P299" s="93"/>
      <c r="Q299" s="103"/>
      <c r="R299" s="93"/>
      <c r="S299" s="104"/>
      <c r="T299" s="95"/>
      <c r="U299" s="3"/>
      <c r="V299" s="3"/>
      <c r="W299" s="144">
        <f>[2]Plan1!$A381</f>
        <v>48464</v>
      </c>
      <c r="X299" s="139" t="str">
        <f>[2]Plan1!$C381</f>
        <v>Independência do Brasil</v>
      </c>
      <c r="Y299" s="128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/>
      <c r="B300" s="90"/>
      <c r="C300" s="93"/>
      <c r="D300" s="92"/>
      <c r="E300" s="93"/>
      <c r="F300" s="93"/>
      <c r="G300" s="93"/>
      <c r="H300" s="93"/>
      <c r="I300" s="92"/>
      <c r="J300" s="95"/>
      <c r="K300" s="102"/>
      <c r="L300" s="96"/>
      <c r="M300" s="97"/>
      <c r="N300" s="97"/>
      <c r="O300" s="96"/>
      <c r="P300" s="93"/>
      <c r="Q300" s="103"/>
      <c r="R300" s="93"/>
      <c r="S300" s="104"/>
      <c r="T300" s="95"/>
      <c r="U300" s="3"/>
      <c r="V300" s="3"/>
      <c r="W300" s="144">
        <f>[2]Plan1!$A382</f>
        <v>48499</v>
      </c>
      <c r="X300" s="139" t="str">
        <f>[2]Plan1!$C382</f>
        <v>Nossa Sr.a Aparecida - Padroeira do Brasil</v>
      </c>
      <c r="Y300" s="128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/>
      <c r="B301" s="90"/>
      <c r="C301" s="93"/>
      <c r="D301" s="92"/>
      <c r="E301" s="93"/>
      <c r="F301" s="93"/>
      <c r="G301" s="93"/>
      <c r="H301" s="93"/>
      <c r="I301" s="92"/>
      <c r="J301" s="95"/>
      <c r="K301" s="102"/>
      <c r="L301" s="96"/>
      <c r="M301" s="97"/>
      <c r="N301" s="97"/>
      <c r="O301" s="96"/>
      <c r="P301" s="93"/>
      <c r="Q301" s="103"/>
      <c r="R301" s="93"/>
      <c r="S301" s="104"/>
      <c r="T301" s="95"/>
      <c r="U301" s="3"/>
      <c r="V301" s="3"/>
      <c r="W301" s="144">
        <f>[2]Plan1!$A383</f>
        <v>48520</v>
      </c>
      <c r="X301" s="139" t="str">
        <f>[2]Plan1!$C383</f>
        <v>Finados</v>
      </c>
      <c r="Y301" s="128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/>
      <c r="B302" s="90"/>
      <c r="C302" s="93"/>
      <c r="D302" s="92"/>
      <c r="E302" s="93"/>
      <c r="F302" s="93"/>
      <c r="G302" s="93"/>
      <c r="H302" s="93"/>
      <c r="I302" s="92"/>
      <c r="J302" s="95"/>
      <c r="K302" s="102"/>
      <c r="L302" s="96"/>
      <c r="M302" s="97"/>
      <c r="N302" s="97"/>
      <c r="O302" s="96"/>
      <c r="P302" s="93"/>
      <c r="Q302" s="103"/>
      <c r="R302" s="93"/>
      <c r="S302" s="104"/>
      <c r="T302" s="95"/>
      <c r="U302" s="3"/>
      <c r="V302" s="3"/>
      <c r="W302" s="144">
        <f>[2]Plan1!$A384</f>
        <v>48533</v>
      </c>
      <c r="X302" s="139" t="str">
        <f>[2]Plan1!$C384</f>
        <v>Proclamação da República</v>
      </c>
      <c r="Y302" s="145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/>
      <c r="B303" s="90"/>
      <c r="C303" s="93"/>
      <c r="D303" s="92"/>
      <c r="E303" s="93"/>
      <c r="F303" s="93"/>
      <c r="G303" s="93"/>
      <c r="H303" s="93"/>
      <c r="I303" s="92"/>
      <c r="J303" s="95"/>
      <c r="K303" s="102"/>
      <c r="L303" s="96"/>
      <c r="M303" s="97"/>
      <c r="N303" s="97"/>
      <c r="O303" s="96"/>
      <c r="P303" s="93"/>
      <c r="Q303" s="103"/>
      <c r="R303" s="93"/>
      <c r="S303" s="104"/>
      <c r="T303" s="95"/>
      <c r="U303" s="3"/>
      <c r="V303" s="3"/>
      <c r="W303" s="144">
        <f>[2]Plan1!$A385</f>
        <v>48573</v>
      </c>
      <c r="X303" s="139" t="str">
        <f>[2]Plan1!$C385</f>
        <v>Natal</v>
      </c>
      <c r="Y303" s="128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/>
      <c r="B304" s="90"/>
      <c r="C304" s="93"/>
      <c r="D304" s="92"/>
      <c r="E304" s="93"/>
      <c r="F304" s="93"/>
      <c r="G304" s="93"/>
      <c r="H304" s="93"/>
      <c r="I304" s="92"/>
      <c r="J304" s="95"/>
      <c r="K304" s="102"/>
      <c r="L304" s="96"/>
      <c r="M304" s="97"/>
      <c r="N304" s="97"/>
      <c r="O304" s="96"/>
      <c r="P304" s="93"/>
      <c r="Q304" s="103"/>
      <c r="R304" s="93"/>
      <c r="S304" s="104"/>
      <c r="T304" s="95"/>
      <c r="U304" s="3"/>
      <c r="V304" s="3"/>
      <c r="W304" s="144">
        <f>[2]Plan1!$A386</f>
        <v>48580</v>
      </c>
      <c r="X304" s="139" t="str">
        <f>[2]Plan1!$C386</f>
        <v>Confraternização Universal</v>
      </c>
      <c r="Y304" s="128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/>
      <c r="B305" s="90"/>
      <c r="C305" s="93"/>
      <c r="D305" s="92"/>
      <c r="E305" s="93"/>
      <c r="F305" s="93"/>
      <c r="G305" s="93"/>
      <c r="H305" s="93"/>
      <c r="I305" s="92"/>
      <c r="J305" s="95"/>
      <c r="K305" s="102"/>
      <c r="L305" s="96"/>
      <c r="M305" s="97"/>
      <c r="N305" s="97"/>
      <c r="O305" s="96"/>
      <c r="P305" s="93"/>
      <c r="Q305" s="103"/>
      <c r="R305" s="93"/>
      <c r="S305" s="104"/>
      <c r="T305" s="95"/>
      <c r="U305" s="3"/>
      <c r="V305" s="3"/>
      <c r="W305" s="144">
        <f>[2]Plan1!$A387</f>
        <v>48638</v>
      </c>
      <c r="X305" s="139" t="str">
        <f>[2]Plan1!$C387</f>
        <v>Carnaval</v>
      </c>
      <c r="Y305" s="145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/>
      <c r="B306" s="90"/>
      <c r="C306" s="93"/>
      <c r="D306" s="92"/>
      <c r="E306" s="93"/>
      <c r="F306" s="93"/>
      <c r="G306" s="93"/>
      <c r="H306" s="93"/>
      <c r="I306" s="92"/>
      <c r="J306" s="95"/>
      <c r="K306" s="102"/>
      <c r="L306" s="96"/>
      <c r="M306" s="97"/>
      <c r="N306" s="97"/>
      <c r="O306" s="96"/>
      <c r="P306" s="93"/>
      <c r="Q306" s="103"/>
      <c r="R306" s="93"/>
      <c r="S306" s="104"/>
      <c r="T306" s="95"/>
      <c r="U306" s="3"/>
      <c r="V306" s="3"/>
      <c r="W306" s="144">
        <f>[2]Plan1!$A388</f>
        <v>48639</v>
      </c>
      <c r="X306" s="139" t="str">
        <f>[2]Plan1!$C388</f>
        <v>Carnaval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/>
      <c r="B307" s="90"/>
      <c r="C307" s="93"/>
      <c r="D307" s="92"/>
      <c r="E307" s="93"/>
      <c r="F307" s="93"/>
      <c r="G307" s="93"/>
      <c r="H307" s="93"/>
      <c r="I307" s="92"/>
      <c r="J307" s="95"/>
      <c r="K307" s="102"/>
      <c r="L307" s="96"/>
      <c r="M307" s="97"/>
      <c r="N307" s="97"/>
      <c r="O307" s="96"/>
      <c r="P307" s="93"/>
      <c r="Q307" s="103"/>
      <c r="R307" s="93"/>
      <c r="S307" s="104"/>
      <c r="T307" s="95"/>
      <c r="U307" s="3"/>
      <c r="V307" s="3"/>
      <c r="W307" s="144">
        <f>[2]Plan1!$A389</f>
        <v>48684</v>
      </c>
      <c r="X307" s="139" t="str">
        <f>[2]Plan1!$C389</f>
        <v>Paixão de Cristo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/>
      <c r="B308" s="90"/>
      <c r="C308" s="93"/>
      <c r="D308" s="92"/>
      <c r="E308" s="93"/>
      <c r="F308" s="93"/>
      <c r="G308" s="93"/>
      <c r="H308" s="93"/>
      <c r="I308" s="92"/>
      <c r="J308" s="95"/>
      <c r="K308" s="102"/>
      <c r="L308" s="96"/>
      <c r="M308" s="97"/>
      <c r="N308" s="97"/>
      <c r="O308" s="96"/>
      <c r="P308" s="93"/>
      <c r="Q308" s="103"/>
      <c r="R308" s="93"/>
      <c r="S308" s="104"/>
      <c r="T308" s="95"/>
      <c r="U308" s="3"/>
      <c r="V308" s="3"/>
      <c r="W308" s="144">
        <f>[2]Plan1!$A390</f>
        <v>48690</v>
      </c>
      <c r="X308" s="139" t="str">
        <f>[2]Plan1!$C390</f>
        <v>Tiradentes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/>
      <c r="B309" s="90"/>
      <c r="C309" s="93"/>
      <c r="D309" s="92"/>
      <c r="E309" s="93"/>
      <c r="F309" s="93"/>
      <c r="G309" s="93"/>
      <c r="H309" s="93"/>
      <c r="I309" s="92"/>
      <c r="J309" s="95"/>
      <c r="K309" s="102"/>
      <c r="L309" s="96"/>
      <c r="M309" s="97"/>
      <c r="N309" s="97"/>
      <c r="O309" s="96"/>
      <c r="P309" s="93"/>
      <c r="Q309" s="103"/>
      <c r="R309" s="93"/>
      <c r="S309" s="104"/>
      <c r="T309" s="95"/>
      <c r="U309" s="3"/>
      <c r="V309" s="3"/>
      <c r="W309" s="144">
        <f>[2]Plan1!$A391</f>
        <v>48700</v>
      </c>
      <c r="X309" s="139" t="str">
        <f>[2]Plan1!$C391</f>
        <v>Dia do Trabalho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/>
      <c r="B310" s="90"/>
      <c r="C310" s="93"/>
      <c r="D310" s="92"/>
      <c r="E310" s="93"/>
      <c r="F310" s="93"/>
      <c r="G310" s="93"/>
      <c r="H310" s="93"/>
      <c r="I310" s="92"/>
      <c r="J310" s="95"/>
      <c r="K310" s="102"/>
      <c r="L310" s="96"/>
      <c r="M310" s="97"/>
      <c r="N310" s="97"/>
      <c r="O310" s="96"/>
      <c r="P310" s="93"/>
      <c r="Q310" s="103"/>
      <c r="R310" s="93"/>
      <c r="S310" s="104"/>
      <c r="T310" s="95"/>
      <c r="U310" s="3"/>
      <c r="V310" s="3"/>
      <c r="W310" s="144">
        <f>[2]Plan1!$A392</f>
        <v>48746</v>
      </c>
      <c r="X310" s="139" t="str">
        <f>[2]Plan1!$C392</f>
        <v>Corpus Christi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/>
      <c r="B311" s="90"/>
      <c r="C311" s="93"/>
      <c r="D311" s="92"/>
      <c r="E311" s="93"/>
      <c r="F311" s="93"/>
      <c r="G311" s="93"/>
      <c r="H311" s="93"/>
      <c r="I311" s="92"/>
      <c r="J311" s="95"/>
      <c r="K311" s="102"/>
      <c r="L311" s="96"/>
      <c r="M311" s="97"/>
      <c r="N311" s="97"/>
      <c r="O311" s="96"/>
      <c r="P311" s="93"/>
      <c r="Q311" s="103"/>
      <c r="R311" s="93"/>
      <c r="S311" s="104"/>
      <c r="T311" s="95"/>
      <c r="U311" s="3"/>
      <c r="V311" s="3"/>
      <c r="W311" s="144">
        <f>[2]Plan1!$A393</f>
        <v>48829</v>
      </c>
      <c r="X311" s="139" t="str">
        <f>[2]Plan1!$C393</f>
        <v>Independência do Brasil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/>
      <c r="B312" s="90"/>
      <c r="C312" s="93"/>
      <c r="D312" s="92"/>
      <c r="E312" s="93"/>
      <c r="F312" s="93"/>
      <c r="G312" s="93"/>
      <c r="H312" s="93"/>
      <c r="I312" s="92"/>
      <c r="J312" s="95"/>
      <c r="K312" s="102"/>
      <c r="L312" s="96"/>
      <c r="M312" s="97"/>
      <c r="N312" s="97"/>
      <c r="O312" s="96"/>
      <c r="P312" s="93"/>
      <c r="Q312" s="103"/>
      <c r="R312" s="93"/>
      <c r="S312" s="104"/>
      <c r="T312" s="95"/>
      <c r="U312" s="3"/>
      <c r="V312" s="3"/>
      <c r="W312" s="144">
        <f>[2]Plan1!$A394</f>
        <v>48864</v>
      </c>
      <c r="X312" s="139" t="str">
        <f>[2]Plan1!$C394</f>
        <v>Nossa Sr.a Aparecida - Padroeira do Brasil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/>
      <c r="B313" s="90"/>
      <c r="C313" s="93"/>
      <c r="D313" s="92"/>
      <c r="E313" s="93"/>
      <c r="F313" s="93"/>
      <c r="G313" s="93"/>
      <c r="H313" s="93"/>
      <c r="I313" s="92"/>
      <c r="J313" s="95"/>
      <c r="K313" s="102"/>
      <c r="L313" s="96"/>
      <c r="M313" s="97"/>
      <c r="N313" s="97"/>
      <c r="O313" s="96"/>
      <c r="P313" s="93"/>
      <c r="Q313" s="103"/>
      <c r="R313" s="93"/>
      <c r="S313" s="104"/>
      <c r="T313" s="95"/>
      <c r="U313" s="3"/>
      <c r="V313" s="3"/>
      <c r="W313" s="144">
        <f>[2]Plan1!$A395</f>
        <v>48885</v>
      </c>
      <c r="X313" s="139" t="str">
        <f>[2]Plan1!$C395</f>
        <v>Finados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/>
      <c r="B314" s="90"/>
      <c r="C314" s="93"/>
      <c r="D314" s="92"/>
      <c r="E314" s="93"/>
      <c r="F314" s="93"/>
      <c r="G314" s="93"/>
      <c r="H314" s="93"/>
      <c r="I314" s="92"/>
      <c r="J314" s="95"/>
      <c r="K314" s="102"/>
      <c r="L314" s="96"/>
      <c r="M314" s="97"/>
      <c r="N314" s="97"/>
      <c r="O314" s="96"/>
      <c r="P314" s="93"/>
      <c r="Q314" s="103"/>
      <c r="R314" s="93"/>
      <c r="S314" s="104"/>
      <c r="T314" s="95"/>
      <c r="U314" s="3"/>
      <c r="V314" s="3"/>
      <c r="W314" s="144">
        <f>[2]Plan1!$A396</f>
        <v>48898</v>
      </c>
      <c r="X314" s="139" t="str">
        <f>[2]Plan1!$C396</f>
        <v>Proclamação da República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/>
      <c r="B315" s="90"/>
      <c r="C315" s="93"/>
      <c r="D315" s="92"/>
      <c r="E315" s="93"/>
      <c r="F315" s="93"/>
      <c r="G315" s="93"/>
      <c r="H315" s="93"/>
      <c r="I315" s="92"/>
      <c r="J315" s="95"/>
      <c r="K315" s="102"/>
      <c r="L315" s="96"/>
      <c r="M315" s="97"/>
      <c r="N315" s="97"/>
      <c r="O315" s="96"/>
      <c r="P315" s="93"/>
      <c r="Q315" s="103"/>
      <c r="R315" s="93"/>
      <c r="S315" s="104"/>
      <c r="T315" s="95"/>
      <c r="U315" s="3"/>
      <c r="V315" s="3"/>
      <c r="W315" s="144">
        <f>[2]Plan1!$A397</f>
        <v>48938</v>
      </c>
      <c r="X315" s="139" t="str">
        <f>[2]Plan1!$C397</f>
        <v>Natal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/>
      <c r="B316" s="90"/>
      <c r="C316" s="93"/>
      <c r="D316" s="92"/>
      <c r="E316" s="93"/>
      <c r="F316" s="93"/>
      <c r="G316" s="93"/>
      <c r="H316" s="93"/>
      <c r="I316" s="92"/>
      <c r="J316" s="95"/>
      <c r="K316" s="102"/>
      <c r="L316" s="96"/>
      <c r="M316" s="97"/>
      <c r="N316" s="97"/>
      <c r="O316" s="96"/>
      <c r="P316" s="93"/>
      <c r="Q316" s="103"/>
      <c r="R316" s="93"/>
      <c r="S316" s="104"/>
      <c r="T316" s="95"/>
      <c r="U316" s="3"/>
      <c r="V316" s="3"/>
      <c r="W316" s="144">
        <f>[2]Plan1!$A398</f>
        <v>48945</v>
      </c>
      <c r="X316" s="139" t="str">
        <f>[2]Plan1!$C398</f>
        <v>Confraternização Universal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/>
      <c r="B317" s="90"/>
      <c r="C317" s="93"/>
      <c r="D317" s="92"/>
      <c r="E317" s="93"/>
      <c r="F317" s="93"/>
      <c r="G317" s="93"/>
      <c r="H317" s="93"/>
      <c r="I317" s="92"/>
      <c r="J317" s="95"/>
      <c r="K317" s="102"/>
      <c r="L317" s="96"/>
      <c r="M317" s="97"/>
      <c r="N317" s="97"/>
      <c r="O317" s="96"/>
      <c r="P317" s="93"/>
      <c r="Q317" s="103"/>
      <c r="R317" s="93"/>
      <c r="S317" s="104"/>
      <c r="T317" s="95"/>
      <c r="U317" s="3"/>
      <c r="V317" s="3"/>
      <c r="W317" s="144">
        <f>[2]Plan1!$A399</f>
        <v>48995</v>
      </c>
      <c r="X317" s="139" t="str">
        <f>[2]Plan1!$C399</f>
        <v>Carnaval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/>
      <c r="B318" s="90"/>
      <c r="C318" s="93"/>
      <c r="D318" s="92"/>
      <c r="E318" s="93"/>
      <c r="F318" s="93"/>
      <c r="G318" s="93"/>
      <c r="H318" s="93"/>
      <c r="I318" s="92"/>
      <c r="J318" s="95"/>
      <c r="K318" s="102"/>
      <c r="L318" s="96"/>
      <c r="M318" s="97"/>
      <c r="N318" s="97"/>
      <c r="O318" s="96"/>
      <c r="P318" s="93"/>
      <c r="Q318" s="103"/>
      <c r="R318" s="93"/>
      <c r="S318" s="104"/>
      <c r="T318" s="95"/>
      <c r="U318" s="3"/>
      <c r="V318" s="3"/>
      <c r="W318" s="144">
        <f>[2]Plan1!$A400</f>
        <v>48996</v>
      </c>
      <c r="X318" s="139" t="str">
        <f>[2]Plan1!$C400</f>
        <v>Carnaval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/>
      <c r="B319" s="90"/>
      <c r="C319" s="93"/>
      <c r="D319" s="92"/>
      <c r="E319" s="93"/>
      <c r="F319" s="93"/>
      <c r="G319" s="93"/>
      <c r="H319" s="93"/>
      <c r="I319" s="92"/>
      <c r="J319" s="95"/>
      <c r="K319" s="102"/>
      <c r="L319" s="96"/>
      <c r="M319" s="97"/>
      <c r="N319" s="97"/>
      <c r="O319" s="96"/>
      <c r="P319" s="93"/>
      <c r="Q319" s="103"/>
      <c r="R319" s="93"/>
      <c r="S319" s="104"/>
      <c r="T319" s="95"/>
      <c r="U319" s="3"/>
      <c r="V319" s="3"/>
      <c r="W319" s="144">
        <f>[2]Plan1!$A401</f>
        <v>49041</v>
      </c>
      <c r="X319" s="139" t="str">
        <f>[2]Plan1!$C401</f>
        <v>Paixão de Cristo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/>
      <c r="B320" s="90"/>
      <c r="C320" s="93"/>
      <c r="D320" s="92"/>
      <c r="E320" s="93"/>
      <c r="F320" s="93"/>
      <c r="G320" s="93"/>
      <c r="H320" s="93"/>
      <c r="I320" s="92"/>
      <c r="J320" s="95"/>
      <c r="K320" s="102"/>
      <c r="L320" s="96"/>
      <c r="M320" s="97"/>
      <c r="N320" s="97"/>
      <c r="O320" s="96"/>
      <c r="P320" s="93"/>
      <c r="Q320" s="103"/>
      <c r="R320" s="93"/>
      <c r="S320" s="104"/>
      <c r="T320" s="95"/>
      <c r="U320" s="3"/>
      <c r="V320" s="3"/>
      <c r="W320" s="144">
        <f>[2]Plan1!$A402</f>
        <v>49055</v>
      </c>
      <c r="X320" s="139" t="str">
        <f>[2]Plan1!$C402</f>
        <v>Tiradentes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/>
      <c r="B321" s="90"/>
      <c r="C321" s="93"/>
      <c r="D321" s="92"/>
      <c r="E321" s="93"/>
      <c r="F321" s="93"/>
      <c r="G321" s="93"/>
      <c r="H321" s="93"/>
      <c r="I321" s="92"/>
      <c r="J321" s="95"/>
      <c r="K321" s="102"/>
      <c r="L321" s="96"/>
      <c r="M321" s="97"/>
      <c r="N321" s="97"/>
      <c r="O321" s="96"/>
      <c r="P321" s="93"/>
      <c r="Q321" s="103"/>
      <c r="R321" s="93"/>
      <c r="S321" s="104"/>
      <c r="T321" s="95"/>
      <c r="U321" s="3"/>
      <c r="V321" s="3"/>
      <c r="W321" s="144">
        <f>[2]Plan1!$A403</f>
        <v>49065</v>
      </c>
      <c r="X321" s="139" t="str">
        <f>[2]Plan1!$C403</f>
        <v>Dia do Trabalho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/>
      <c r="B322" s="90"/>
      <c r="C322" s="93"/>
      <c r="D322" s="92"/>
      <c r="E322" s="93"/>
      <c r="F322" s="93"/>
      <c r="G322" s="93"/>
      <c r="H322" s="93"/>
      <c r="I322" s="92"/>
      <c r="J322" s="95"/>
      <c r="K322" s="102"/>
      <c r="L322" s="96"/>
      <c r="M322" s="97"/>
      <c r="N322" s="97"/>
      <c r="O322" s="96"/>
      <c r="P322" s="93"/>
      <c r="Q322" s="103"/>
      <c r="R322" s="93"/>
      <c r="S322" s="104"/>
      <c r="T322" s="95"/>
      <c r="U322" s="3"/>
      <c r="V322" s="3"/>
      <c r="W322" s="144">
        <f>[2]Plan1!$A404</f>
        <v>49103</v>
      </c>
      <c r="X322" s="139" t="str">
        <f>[2]Plan1!$C404</f>
        <v>Corpus Christi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/>
      <c r="B323" s="90"/>
      <c r="C323" s="93"/>
      <c r="D323" s="92"/>
      <c r="E323" s="93"/>
      <c r="F323" s="93"/>
      <c r="G323" s="93"/>
      <c r="H323" s="93"/>
      <c r="I323" s="92"/>
      <c r="J323" s="95"/>
      <c r="K323" s="102"/>
      <c r="L323" s="96"/>
      <c r="M323" s="97"/>
      <c r="N323" s="97"/>
      <c r="O323" s="96"/>
      <c r="P323" s="93"/>
      <c r="Q323" s="103"/>
      <c r="R323" s="93"/>
      <c r="S323" s="104"/>
      <c r="T323" s="95"/>
      <c r="U323" s="3"/>
      <c r="V323" s="3"/>
      <c r="W323" s="144">
        <f>[2]Plan1!$A405</f>
        <v>49194</v>
      </c>
      <c r="X323" s="139" t="str">
        <f>[2]Plan1!$C405</f>
        <v>Independência do Brasil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/>
      <c r="B324" s="90"/>
      <c r="C324" s="93"/>
      <c r="D324" s="92"/>
      <c r="E324" s="93"/>
      <c r="F324" s="93"/>
      <c r="G324" s="93"/>
      <c r="H324" s="93"/>
      <c r="I324" s="92"/>
      <c r="J324" s="95"/>
      <c r="K324" s="102"/>
      <c r="L324" s="96"/>
      <c r="M324" s="97"/>
      <c r="N324" s="97"/>
      <c r="O324" s="96"/>
      <c r="P324" s="93"/>
      <c r="Q324" s="103"/>
      <c r="R324" s="93"/>
      <c r="S324" s="104"/>
      <c r="T324" s="95"/>
      <c r="U324" s="3"/>
      <c r="V324" s="3"/>
      <c r="W324" s="144">
        <f>[2]Plan1!$A406</f>
        <v>49229</v>
      </c>
      <c r="X324" s="139" t="str">
        <f>[2]Plan1!$C406</f>
        <v>Nossa Sr.a Aparecida - Padroeira do Brasil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/>
      <c r="B325" s="90"/>
      <c r="C325" s="93"/>
      <c r="D325" s="92"/>
      <c r="E325" s="93"/>
      <c r="F325" s="93"/>
      <c r="G325" s="93"/>
      <c r="H325" s="93"/>
      <c r="I325" s="92"/>
      <c r="J325" s="95"/>
      <c r="K325" s="102"/>
      <c r="L325" s="96"/>
      <c r="M325" s="97"/>
      <c r="N325" s="97"/>
      <c r="O325" s="96"/>
      <c r="P325" s="93"/>
      <c r="Q325" s="103"/>
      <c r="R325" s="93"/>
      <c r="S325" s="104"/>
      <c r="T325" s="95"/>
      <c r="U325" s="3"/>
      <c r="V325" s="3"/>
      <c r="W325" s="144">
        <f>[2]Plan1!$A407</f>
        <v>49250</v>
      </c>
      <c r="X325" s="139" t="str">
        <f>[2]Plan1!$C407</f>
        <v>Finados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/>
      <c r="B326" s="90"/>
      <c r="C326" s="93"/>
      <c r="D326" s="92"/>
      <c r="E326" s="93"/>
      <c r="F326" s="93"/>
      <c r="G326" s="93"/>
      <c r="H326" s="93"/>
      <c r="I326" s="92"/>
      <c r="J326" s="95"/>
      <c r="K326" s="102"/>
      <c r="L326" s="96"/>
      <c r="M326" s="97"/>
      <c r="N326" s="97"/>
      <c r="O326" s="96"/>
      <c r="P326" s="93"/>
      <c r="Q326" s="103"/>
      <c r="R326" s="93"/>
      <c r="S326" s="104"/>
      <c r="T326" s="95"/>
      <c r="U326" s="3"/>
      <c r="V326" s="3"/>
      <c r="W326" s="144">
        <f>[2]Plan1!$A408</f>
        <v>49263</v>
      </c>
      <c r="X326" s="139" t="str">
        <f>[2]Plan1!$C408</f>
        <v>Proclamação da República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/>
      <c r="B327" s="90"/>
      <c r="C327" s="93"/>
      <c r="D327" s="92"/>
      <c r="E327" s="93"/>
      <c r="F327" s="93"/>
      <c r="G327" s="93"/>
      <c r="H327" s="93"/>
      <c r="I327" s="92"/>
      <c r="J327" s="95"/>
      <c r="K327" s="102"/>
      <c r="L327" s="96"/>
      <c r="M327" s="97"/>
      <c r="N327" s="97"/>
      <c r="O327" s="96"/>
      <c r="P327" s="93"/>
      <c r="Q327" s="103"/>
      <c r="R327" s="93"/>
      <c r="S327" s="104"/>
      <c r="T327" s="95"/>
      <c r="U327" s="3"/>
      <c r="V327" s="3"/>
      <c r="W327" s="144">
        <f>[2]Plan1!$A409</f>
        <v>49303</v>
      </c>
      <c r="X327" s="139" t="str">
        <f>[2]Plan1!$C409</f>
        <v>Natal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/>
      <c r="B328" s="90"/>
      <c r="C328" s="93"/>
      <c r="D328" s="92"/>
      <c r="E328" s="93"/>
      <c r="F328" s="93"/>
      <c r="G328" s="93"/>
      <c r="H328" s="93"/>
      <c r="I328" s="92"/>
      <c r="J328" s="95"/>
      <c r="K328" s="102"/>
      <c r="L328" s="96"/>
      <c r="M328" s="97"/>
      <c r="N328" s="97"/>
      <c r="O328" s="96"/>
      <c r="P328" s="93"/>
      <c r="Q328" s="103"/>
      <c r="R328" s="93"/>
      <c r="S328" s="104"/>
      <c r="T328" s="95"/>
      <c r="U328" s="3"/>
      <c r="V328" s="3"/>
      <c r="W328" s="144">
        <f>[2]Plan1!$A410</f>
        <v>49310</v>
      </c>
      <c r="X328" s="139" t="str">
        <f>[2]Plan1!$C410</f>
        <v>Confraternização Universal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/>
      <c r="B329" s="90"/>
      <c r="C329" s="93"/>
      <c r="D329" s="92"/>
      <c r="E329" s="93"/>
      <c r="F329" s="93"/>
      <c r="G329" s="93"/>
      <c r="H329" s="93"/>
      <c r="I329" s="92"/>
      <c r="J329" s="95"/>
      <c r="K329" s="102"/>
      <c r="L329" s="96"/>
      <c r="M329" s="97"/>
      <c r="N329" s="97"/>
      <c r="O329" s="96"/>
      <c r="P329" s="93"/>
      <c r="Q329" s="103"/>
      <c r="R329" s="93"/>
      <c r="S329" s="104"/>
      <c r="T329" s="95"/>
      <c r="U329" s="3"/>
      <c r="V329" s="3"/>
      <c r="W329" s="144">
        <f>[2]Plan1!$A411</f>
        <v>49345</v>
      </c>
      <c r="X329" s="139" t="str">
        <f>[2]Plan1!$C411</f>
        <v>Carnaval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/>
      <c r="B330" s="90"/>
      <c r="C330" s="93"/>
      <c r="D330" s="92"/>
      <c r="E330" s="93"/>
      <c r="F330" s="93"/>
      <c r="G330" s="93"/>
      <c r="H330" s="93"/>
      <c r="I330" s="92"/>
      <c r="J330" s="95"/>
      <c r="K330" s="102"/>
      <c r="L330" s="96"/>
      <c r="M330" s="97"/>
      <c r="N330" s="97"/>
      <c r="O330" s="96"/>
      <c r="P330" s="93"/>
      <c r="Q330" s="103"/>
      <c r="R330" s="93"/>
      <c r="S330" s="104"/>
      <c r="T330" s="95"/>
      <c r="U330" s="3"/>
      <c r="V330" s="3"/>
      <c r="W330" s="144">
        <f>[2]Plan1!$A412</f>
        <v>49346</v>
      </c>
      <c r="X330" s="139" t="str">
        <f>[2]Plan1!$C412</f>
        <v>Carnaval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/>
      <c r="B331" s="90"/>
      <c r="C331" s="93"/>
      <c r="D331" s="92"/>
      <c r="E331" s="93"/>
      <c r="F331" s="93"/>
      <c r="G331" s="93"/>
      <c r="H331" s="93"/>
      <c r="I331" s="92"/>
      <c r="J331" s="95"/>
      <c r="K331" s="102"/>
      <c r="L331" s="96"/>
      <c r="M331" s="97"/>
      <c r="N331" s="97"/>
      <c r="O331" s="96"/>
      <c r="P331" s="93"/>
      <c r="Q331" s="103"/>
      <c r="R331" s="93"/>
      <c r="S331" s="104"/>
      <c r="T331" s="95"/>
      <c r="U331" s="3"/>
      <c r="V331" s="3"/>
      <c r="W331" s="144">
        <f>[2]Plan1!$A413</f>
        <v>49391</v>
      </c>
      <c r="X331" s="139" t="str">
        <f>[2]Plan1!$C413</f>
        <v>Paixão de Cristo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/>
      <c r="B332" s="90"/>
      <c r="C332" s="93"/>
      <c r="D332" s="92"/>
      <c r="E332" s="93"/>
      <c r="F332" s="93"/>
      <c r="G332" s="93"/>
      <c r="H332" s="93"/>
      <c r="I332" s="92"/>
      <c r="J332" s="95"/>
      <c r="K332" s="102"/>
      <c r="L332" s="96"/>
      <c r="M332" s="97"/>
      <c r="N332" s="97"/>
      <c r="O332" s="96"/>
      <c r="P332" s="93"/>
      <c r="Q332" s="103"/>
      <c r="R332" s="93"/>
      <c r="S332" s="104"/>
      <c r="T332" s="95"/>
      <c r="U332" s="3"/>
      <c r="V332" s="3"/>
      <c r="W332" s="144">
        <f>[2]Plan1!$A414</f>
        <v>49420</v>
      </c>
      <c r="X332" s="139" t="str">
        <f>[2]Plan1!$C414</f>
        <v>Tiradentes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/>
      <c r="B333" s="90"/>
      <c r="C333" s="93"/>
      <c r="D333" s="92"/>
      <c r="E333" s="93"/>
      <c r="F333" s="93"/>
      <c r="G333" s="93"/>
      <c r="H333" s="93"/>
      <c r="I333" s="92"/>
      <c r="J333" s="95"/>
      <c r="K333" s="102"/>
      <c r="L333" s="96"/>
      <c r="M333" s="97"/>
      <c r="N333" s="97"/>
      <c r="O333" s="96"/>
      <c r="P333" s="93"/>
      <c r="Q333" s="103"/>
      <c r="R333" s="93"/>
      <c r="S333" s="104"/>
      <c r="T333" s="95"/>
      <c r="U333" s="3"/>
      <c r="V333" s="3"/>
      <c r="W333" s="144">
        <f>[2]Plan1!$A415</f>
        <v>49430</v>
      </c>
      <c r="X333" s="139" t="str">
        <f>[2]Plan1!$C415</f>
        <v>Dia do Trabalho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/>
      <c r="B334" s="90"/>
      <c r="C334" s="93"/>
      <c r="D334" s="92"/>
      <c r="E334" s="93"/>
      <c r="F334" s="93"/>
      <c r="G334" s="93"/>
      <c r="H334" s="93"/>
      <c r="I334" s="92"/>
      <c r="J334" s="95"/>
      <c r="K334" s="102"/>
      <c r="L334" s="96"/>
      <c r="M334" s="97"/>
      <c r="N334" s="97"/>
      <c r="O334" s="96"/>
      <c r="P334" s="93"/>
      <c r="Q334" s="103"/>
      <c r="R334" s="93"/>
      <c r="S334" s="104"/>
      <c r="T334" s="95"/>
      <c r="U334" s="3"/>
      <c r="V334" s="3"/>
      <c r="W334" s="144">
        <f>[2]Plan1!$A416</f>
        <v>49453</v>
      </c>
      <c r="X334" s="139" t="str">
        <f>[2]Plan1!$C416</f>
        <v>Corpus Christi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/>
      <c r="B335" s="90"/>
      <c r="C335" s="93"/>
      <c r="D335" s="92"/>
      <c r="E335" s="93"/>
      <c r="F335" s="93"/>
      <c r="G335" s="93"/>
      <c r="H335" s="93"/>
      <c r="I335" s="92"/>
      <c r="J335" s="95"/>
      <c r="K335" s="102"/>
      <c r="L335" s="96"/>
      <c r="M335" s="97"/>
      <c r="N335" s="97"/>
      <c r="O335" s="96"/>
      <c r="P335" s="93"/>
      <c r="Q335" s="103"/>
      <c r="R335" s="93"/>
      <c r="S335" s="104"/>
      <c r="T335" s="95"/>
      <c r="U335" s="3"/>
      <c r="V335" s="3"/>
      <c r="W335" s="144">
        <f>[2]Plan1!$A417</f>
        <v>49559</v>
      </c>
      <c r="X335" s="139" t="str">
        <f>[2]Plan1!$C417</f>
        <v>Independência do Brasil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/>
      <c r="B336" s="90"/>
      <c r="C336" s="93"/>
      <c r="D336" s="92"/>
      <c r="E336" s="93"/>
      <c r="F336" s="93"/>
      <c r="G336" s="93"/>
      <c r="H336" s="93"/>
      <c r="I336" s="92"/>
      <c r="J336" s="95"/>
      <c r="K336" s="102"/>
      <c r="L336" s="96"/>
      <c r="M336" s="97"/>
      <c r="N336" s="97"/>
      <c r="O336" s="96"/>
      <c r="P336" s="93"/>
      <c r="Q336" s="103"/>
      <c r="R336" s="93"/>
      <c r="S336" s="104"/>
      <c r="T336" s="95"/>
      <c r="U336" s="3"/>
      <c r="V336" s="3"/>
      <c r="W336" s="144">
        <f>[2]Plan1!$A418</f>
        <v>49594</v>
      </c>
      <c r="X336" s="139" t="str">
        <f>[2]Plan1!$C418</f>
        <v>Nossa Sr.a Aparecida - Padroeira do Brasil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/>
      <c r="B337" s="90"/>
      <c r="C337" s="93"/>
      <c r="D337" s="92"/>
      <c r="E337" s="93"/>
      <c r="F337" s="93"/>
      <c r="G337" s="93"/>
      <c r="H337" s="93"/>
      <c r="I337" s="92"/>
      <c r="J337" s="95"/>
      <c r="K337" s="102"/>
      <c r="L337" s="96"/>
      <c r="M337" s="97"/>
      <c r="N337" s="97"/>
      <c r="O337" s="96"/>
      <c r="P337" s="93"/>
      <c r="Q337" s="103"/>
      <c r="R337" s="93"/>
      <c r="S337" s="104"/>
      <c r="T337" s="95"/>
      <c r="U337" s="3"/>
      <c r="V337" s="3"/>
      <c r="W337" s="144">
        <f>[2]Plan1!$A419</f>
        <v>49615</v>
      </c>
      <c r="X337" s="139" t="str">
        <f>[2]Plan1!$C419</f>
        <v>Finados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/>
      <c r="B338" s="90"/>
      <c r="C338" s="93"/>
      <c r="D338" s="92"/>
      <c r="E338" s="93"/>
      <c r="F338" s="93"/>
      <c r="G338" s="93"/>
      <c r="H338" s="93"/>
      <c r="I338" s="92"/>
      <c r="J338" s="95"/>
      <c r="K338" s="102"/>
      <c r="L338" s="96"/>
      <c r="M338" s="97"/>
      <c r="N338" s="97"/>
      <c r="O338" s="96"/>
      <c r="P338" s="93"/>
      <c r="Q338" s="103"/>
      <c r="R338" s="93"/>
      <c r="S338" s="104"/>
      <c r="T338" s="95"/>
      <c r="U338" s="3"/>
      <c r="V338" s="3"/>
      <c r="W338" s="144">
        <f>[2]Plan1!$A420</f>
        <v>49628</v>
      </c>
      <c r="X338" s="139" t="str">
        <f>[2]Plan1!$C420</f>
        <v>Proclamação da República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/>
      <c r="B339" s="90"/>
      <c r="C339" s="93"/>
      <c r="D339" s="92"/>
      <c r="E339" s="93"/>
      <c r="F339" s="93"/>
      <c r="G339" s="93"/>
      <c r="H339" s="93"/>
      <c r="I339" s="92"/>
      <c r="J339" s="95"/>
      <c r="K339" s="102"/>
      <c r="L339" s="96"/>
      <c r="M339" s="97"/>
      <c r="N339" s="97"/>
      <c r="O339" s="96"/>
      <c r="P339" s="93"/>
      <c r="Q339" s="103"/>
      <c r="R339" s="93"/>
      <c r="S339" s="104"/>
      <c r="T339" s="95"/>
      <c r="U339" s="3"/>
      <c r="V339" s="3"/>
      <c r="W339" s="144">
        <f>[2]Plan1!$A421</f>
        <v>49668</v>
      </c>
      <c r="X339" s="139" t="str">
        <f>[2]Plan1!$C421</f>
        <v>Natal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/>
      <c r="B340" s="90"/>
      <c r="C340" s="93"/>
      <c r="D340" s="92"/>
      <c r="E340" s="93"/>
      <c r="F340" s="93"/>
      <c r="G340" s="93"/>
      <c r="H340" s="93"/>
      <c r="I340" s="92"/>
      <c r="J340" s="95"/>
      <c r="K340" s="102"/>
      <c r="L340" s="96"/>
      <c r="M340" s="97"/>
      <c r="N340" s="97"/>
      <c r="O340" s="96"/>
      <c r="P340" s="93"/>
      <c r="Q340" s="103"/>
      <c r="R340" s="93"/>
      <c r="S340" s="104"/>
      <c r="T340" s="95"/>
      <c r="U340" s="3"/>
      <c r="V340" s="3"/>
      <c r="W340" s="144">
        <f>[2]Plan1!$A422</f>
        <v>49675</v>
      </c>
      <c r="X340" s="139" t="str">
        <f>[2]Plan1!$C422</f>
        <v>Confraternização Universal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/>
      <c r="B341" s="90"/>
      <c r="C341" s="93"/>
      <c r="D341" s="92"/>
      <c r="E341" s="93"/>
      <c r="F341" s="93"/>
      <c r="G341" s="93"/>
      <c r="H341" s="93"/>
      <c r="I341" s="92"/>
      <c r="J341" s="95"/>
      <c r="K341" s="102"/>
      <c r="L341" s="96"/>
      <c r="M341" s="97"/>
      <c r="N341" s="97"/>
      <c r="O341" s="96"/>
      <c r="P341" s="93"/>
      <c r="Q341" s="103"/>
      <c r="R341" s="93"/>
      <c r="S341" s="104"/>
      <c r="T341" s="95"/>
      <c r="U341" s="3"/>
      <c r="V341" s="3"/>
      <c r="W341" s="144">
        <f>[2]Plan1!$A423</f>
        <v>49730</v>
      </c>
      <c r="X341" s="139" t="str">
        <f>[2]Plan1!$C423</f>
        <v>Carnaval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/>
      <c r="B342" s="90"/>
      <c r="C342" s="93"/>
      <c r="D342" s="92"/>
      <c r="E342" s="93"/>
      <c r="F342" s="93"/>
      <c r="G342" s="93"/>
      <c r="H342" s="93"/>
      <c r="I342" s="92"/>
      <c r="J342" s="95"/>
      <c r="K342" s="102"/>
      <c r="L342" s="96"/>
      <c r="M342" s="97"/>
      <c r="N342" s="97"/>
      <c r="O342" s="96"/>
      <c r="P342" s="93"/>
      <c r="Q342" s="103"/>
      <c r="R342" s="93"/>
      <c r="S342" s="104"/>
      <c r="T342" s="95"/>
      <c r="U342" s="3"/>
      <c r="V342" s="3"/>
      <c r="W342" s="144">
        <f>[2]Plan1!$A424</f>
        <v>49731</v>
      </c>
      <c r="X342" s="139" t="str">
        <f>[2]Plan1!$C424</f>
        <v>Carnaval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/>
      <c r="B343" s="90"/>
      <c r="C343" s="93"/>
      <c r="D343" s="92"/>
      <c r="E343" s="93"/>
      <c r="F343" s="93"/>
      <c r="G343" s="93"/>
      <c r="H343" s="93"/>
      <c r="I343" s="92"/>
      <c r="J343" s="95"/>
      <c r="K343" s="102"/>
      <c r="L343" s="96"/>
      <c r="M343" s="97"/>
      <c r="N343" s="97"/>
      <c r="O343" s="96"/>
      <c r="P343" s="93"/>
      <c r="Q343" s="103"/>
      <c r="R343" s="93"/>
      <c r="S343" s="104"/>
      <c r="T343" s="95"/>
      <c r="U343" s="3"/>
      <c r="V343" s="3"/>
      <c r="W343" s="144">
        <f>[2]Plan1!$A425</f>
        <v>49776</v>
      </c>
      <c r="X343" s="139" t="str">
        <f>[2]Plan1!$C425</f>
        <v>Paixão de Cristo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/>
      <c r="B344" s="90"/>
      <c r="C344" s="93"/>
      <c r="D344" s="92"/>
      <c r="E344" s="93"/>
      <c r="F344" s="93"/>
      <c r="G344" s="93"/>
      <c r="H344" s="93"/>
      <c r="I344" s="92"/>
      <c r="J344" s="95"/>
      <c r="K344" s="102"/>
      <c r="L344" s="96"/>
      <c r="M344" s="97"/>
      <c r="N344" s="97"/>
      <c r="O344" s="96"/>
      <c r="P344" s="93"/>
      <c r="Q344" s="103"/>
      <c r="R344" s="93"/>
      <c r="S344" s="104"/>
      <c r="T344" s="95"/>
      <c r="U344" s="3"/>
      <c r="V344" s="3"/>
      <c r="W344" s="144">
        <f>[2]Plan1!$A426</f>
        <v>49786</v>
      </c>
      <c r="X344" s="139" t="str">
        <f>[2]Plan1!$C426</f>
        <v>Tiradentes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/>
      <c r="B345" s="90"/>
      <c r="C345" s="93"/>
      <c r="D345" s="92"/>
      <c r="E345" s="93"/>
      <c r="F345" s="93"/>
      <c r="G345" s="93"/>
      <c r="H345" s="93"/>
      <c r="I345" s="92"/>
      <c r="J345" s="95"/>
      <c r="K345" s="102"/>
      <c r="L345" s="96"/>
      <c r="M345" s="97"/>
      <c r="N345" s="97"/>
      <c r="O345" s="96"/>
      <c r="P345" s="93"/>
      <c r="Q345" s="103"/>
      <c r="R345" s="93"/>
      <c r="S345" s="104"/>
      <c r="T345" s="95"/>
      <c r="U345" s="3"/>
      <c r="V345" s="3"/>
      <c r="W345" s="144">
        <f>[2]Plan1!$A427</f>
        <v>49796</v>
      </c>
      <c r="X345" s="139" t="str">
        <f>[2]Plan1!$C427</f>
        <v>Dia do Trabalho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/>
      <c r="B346" s="90"/>
      <c r="C346" s="93"/>
      <c r="D346" s="92"/>
      <c r="E346" s="93"/>
      <c r="F346" s="93"/>
      <c r="G346" s="93"/>
      <c r="H346" s="93"/>
      <c r="I346" s="92"/>
      <c r="J346" s="95"/>
      <c r="K346" s="102"/>
      <c r="L346" s="96"/>
      <c r="M346" s="97"/>
      <c r="N346" s="97"/>
      <c r="O346" s="96"/>
      <c r="P346" s="93"/>
      <c r="Q346" s="103"/>
      <c r="R346" s="93"/>
      <c r="S346" s="104"/>
      <c r="T346" s="95"/>
      <c r="U346" s="3"/>
      <c r="V346" s="3"/>
      <c r="W346" s="144">
        <f>[2]Plan1!$A428</f>
        <v>49838</v>
      </c>
      <c r="X346" s="139" t="str">
        <f>[2]Plan1!$C428</f>
        <v>Corpus Christi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/>
      <c r="B347" s="90"/>
      <c r="C347" s="93"/>
      <c r="D347" s="92"/>
      <c r="E347" s="93"/>
      <c r="F347" s="93"/>
      <c r="G347" s="93"/>
      <c r="H347" s="93"/>
      <c r="I347" s="92"/>
      <c r="J347" s="95"/>
      <c r="K347" s="102"/>
      <c r="L347" s="96"/>
      <c r="M347" s="97"/>
      <c r="N347" s="97"/>
      <c r="O347" s="96"/>
      <c r="P347" s="93"/>
      <c r="Q347" s="103"/>
      <c r="R347" s="93"/>
      <c r="S347" s="104"/>
      <c r="T347" s="95"/>
      <c r="U347" s="3"/>
      <c r="V347" s="3"/>
      <c r="W347" s="144">
        <f>[2]Plan1!$A429</f>
        <v>49925</v>
      </c>
      <c r="X347" s="139" t="str">
        <f>[2]Plan1!$C429</f>
        <v>Independência do Brasil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/>
      <c r="B348" s="90"/>
      <c r="C348" s="93"/>
      <c r="D348" s="92"/>
      <c r="E348" s="93"/>
      <c r="F348" s="93"/>
      <c r="G348" s="93"/>
      <c r="H348" s="93"/>
      <c r="I348" s="92"/>
      <c r="J348" s="95"/>
      <c r="K348" s="102"/>
      <c r="L348" s="96"/>
      <c r="M348" s="97"/>
      <c r="N348" s="97"/>
      <c r="O348" s="96"/>
      <c r="P348" s="93"/>
      <c r="Q348" s="103"/>
      <c r="R348" s="93"/>
      <c r="S348" s="104"/>
      <c r="T348" s="95"/>
      <c r="U348" s="3"/>
      <c r="V348" s="3"/>
      <c r="W348" s="144">
        <f>[2]Plan1!$A430</f>
        <v>49960</v>
      </c>
      <c r="X348" s="139" t="str">
        <f>[2]Plan1!$C430</f>
        <v>Nossa Sr.a Aparecida - Padroeira do Brasil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/>
      <c r="B349" s="90"/>
      <c r="C349" s="93"/>
      <c r="D349" s="92"/>
      <c r="E349" s="93"/>
      <c r="F349" s="93"/>
      <c r="G349" s="93"/>
      <c r="H349" s="93"/>
      <c r="I349" s="92"/>
      <c r="J349" s="95"/>
      <c r="K349" s="102"/>
      <c r="L349" s="96"/>
      <c r="M349" s="97"/>
      <c r="N349" s="97"/>
      <c r="O349" s="96"/>
      <c r="P349" s="93"/>
      <c r="Q349" s="103"/>
      <c r="R349" s="93"/>
      <c r="S349" s="104"/>
      <c r="T349" s="95"/>
      <c r="U349" s="3"/>
      <c r="V349" s="3"/>
      <c r="W349" s="144">
        <f>[2]Plan1!$A431</f>
        <v>49981</v>
      </c>
      <c r="X349" s="139" t="str">
        <f>[2]Plan1!$C431</f>
        <v>Finados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/>
      <c r="B350" s="90"/>
      <c r="C350" s="93"/>
      <c r="D350" s="92"/>
      <c r="E350" s="93"/>
      <c r="F350" s="93"/>
      <c r="G350" s="93"/>
      <c r="H350" s="93"/>
      <c r="I350" s="92"/>
      <c r="J350" s="95"/>
      <c r="K350" s="102"/>
      <c r="L350" s="96"/>
      <c r="M350" s="97"/>
      <c r="N350" s="97"/>
      <c r="O350" s="96"/>
      <c r="P350" s="93"/>
      <c r="Q350" s="103"/>
      <c r="R350" s="93"/>
      <c r="S350" s="104"/>
      <c r="T350" s="95"/>
      <c r="U350" s="3"/>
      <c r="V350" s="3"/>
      <c r="W350" s="144">
        <f>[2]Plan1!$A432</f>
        <v>49994</v>
      </c>
      <c r="X350" s="139" t="str">
        <f>[2]Plan1!$C432</f>
        <v>Proclamação da República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/>
      <c r="B351" s="90"/>
      <c r="C351" s="93"/>
      <c r="D351" s="92"/>
      <c r="E351" s="93"/>
      <c r="F351" s="93"/>
      <c r="G351" s="93"/>
      <c r="H351" s="93"/>
      <c r="I351" s="92"/>
      <c r="J351" s="95"/>
      <c r="K351" s="102"/>
      <c r="L351" s="96"/>
      <c r="M351" s="97"/>
      <c r="N351" s="97"/>
      <c r="O351" s="96"/>
      <c r="P351" s="93"/>
      <c r="Q351" s="103"/>
      <c r="R351" s="93"/>
      <c r="S351" s="104"/>
      <c r="T351" s="95"/>
      <c r="U351" s="3"/>
      <c r="V351" s="3"/>
      <c r="W351" s="144">
        <f>[2]Plan1!$A433</f>
        <v>50034</v>
      </c>
      <c r="X351" s="139" t="str">
        <f>[2]Plan1!$C433</f>
        <v>Natal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/>
      <c r="B352" s="90"/>
      <c r="C352" s="93"/>
      <c r="D352" s="92"/>
      <c r="E352" s="93"/>
      <c r="F352" s="93"/>
      <c r="G352" s="93"/>
      <c r="H352" s="93"/>
      <c r="I352" s="92"/>
      <c r="J352" s="95"/>
      <c r="K352" s="102"/>
      <c r="L352" s="96"/>
      <c r="M352" s="97"/>
      <c r="N352" s="97"/>
      <c r="O352" s="96"/>
      <c r="P352" s="93"/>
      <c r="Q352" s="103"/>
      <c r="R352" s="93"/>
      <c r="S352" s="104"/>
      <c r="T352" s="95"/>
      <c r="U352" s="3"/>
      <c r="V352" s="3"/>
      <c r="W352" s="144">
        <f>[2]Plan1!$A434</f>
        <v>50041</v>
      </c>
      <c r="X352" s="139" t="str">
        <f>[2]Plan1!$C434</f>
        <v>Confraternização Universal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/>
      <c r="B353" s="90"/>
      <c r="C353" s="93"/>
      <c r="D353" s="92"/>
      <c r="E353" s="93"/>
      <c r="F353" s="93"/>
      <c r="G353" s="93"/>
      <c r="H353" s="93"/>
      <c r="I353" s="92"/>
      <c r="J353" s="95"/>
      <c r="K353" s="102"/>
      <c r="L353" s="96"/>
      <c r="M353" s="97"/>
      <c r="N353" s="97"/>
      <c r="O353" s="96"/>
      <c r="P353" s="93"/>
      <c r="Q353" s="103"/>
      <c r="R353" s="93"/>
      <c r="S353" s="104"/>
      <c r="T353" s="95"/>
      <c r="U353" s="3"/>
      <c r="V353" s="3"/>
      <c r="W353" s="144">
        <f>[2]Plan1!$A435</f>
        <v>50087</v>
      </c>
      <c r="X353" s="139" t="str">
        <f>[2]Plan1!$C435</f>
        <v>Carnaval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/>
      <c r="B354" s="90"/>
      <c r="C354" s="93"/>
      <c r="D354" s="92"/>
      <c r="E354" s="93"/>
      <c r="F354" s="93"/>
      <c r="G354" s="93"/>
      <c r="H354" s="93"/>
      <c r="I354" s="92"/>
      <c r="J354" s="95"/>
      <c r="K354" s="102"/>
      <c r="L354" s="96"/>
      <c r="M354" s="97"/>
      <c r="N354" s="97"/>
      <c r="O354" s="96"/>
      <c r="P354" s="93"/>
      <c r="Q354" s="103"/>
      <c r="R354" s="93"/>
      <c r="S354" s="104"/>
      <c r="T354" s="95"/>
      <c r="U354" s="3"/>
      <c r="V354" s="3"/>
      <c r="W354" s="144">
        <f>[2]Plan1!$A436</f>
        <v>50088</v>
      </c>
      <c r="X354" s="139" t="str">
        <f>[2]Plan1!$C436</f>
        <v>Carnaval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/>
      <c r="B355" s="90"/>
      <c r="C355" s="93"/>
      <c r="D355" s="92"/>
      <c r="E355" s="93"/>
      <c r="F355" s="93"/>
      <c r="G355" s="93"/>
      <c r="H355" s="93"/>
      <c r="I355" s="92"/>
      <c r="J355" s="95"/>
      <c r="K355" s="102"/>
      <c r="L355" s="96"/>
      <c r="M355" s="97"/>
      <c r="N355" s="97"/>
      <c r="O355" s="96"/>
      <c r="P355" s="93"/>
      <c r="Q355" s="103"/>
      <c r="R355" s="93"/>
      <c r="S355" s="104"/>
      <c r="T355" s="95"/>
      <c r="U355" s="3"/>
      <c r="V355" s="3"/>
      <c r="W355" s="144">
        <f>[2]Plan1!$A437</f>
        <v>50133</v>
      </c>
      <c r="X355" s="139" t="str">
        <f>[2]Plan1!$C437</f>
        <v>Paixão de Cristo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/>
      <c r="B356" s="90"/>
      <c r="C356" s="93"/>
      <c r="D356" s="92"/>
      <c r="E356" s="93"/>
      <c r="F356" s="93"/>
      <c r="G356" s="93"/>
      <c r="H356" s="93"/>
      <c r="I356" s="92"/>
      <c r="J356" s="95"/>
      <c r="K356" s="102"/>
      <c r="L356" s="96"/>
      <c r="M356" s="97"/>
      <c r="N356" s="97"/>
      <c r="O356" s="96"/>
      <c r="P356" s="93"/>
      <c r="Q356" s="103"/>
      <c r="R356" s="93"/>
      <c r="S356" s="104"/>
      <c r="T356" s="95"/>
      <c r="U356" s="3"/>
      <c r="V356" s="3"/>
      <c r="W356" s="144">
        <f>[2]Plan1!$A438</f>
        <v>50151</v>
      </c>
      <c r="X356" s="139" t="str">
        <f>[2]Plan1!$C438</f>
        <v>Tiradentes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/>
      <c r="B357" s="90"/>
      <c r="C357" s="93"/>
      <c r="D357" s="92"/>
      <c r="E357" s="93"/>
      <c r="F357" s="93"/>
      <c r="G357" s="93"/>
      <c r="H357" s="93"/>
      <c r="I357" s="92"/>
      <c r="J357" s="95"/>
      <c r="K357" s="102"/>
      <c r="L357" s="96"/>
      <c r="M357" s="97"/>
      <c r="N357" s="97"/>
      <c r="O357" s="96"/>
      <c r="P357" s="93"/>
      <c r="Q357" s="103"/>
      <c r="R357" s="93"/>
      <c r="S357" s="104"/>
      <c r="T357" s="95"/>
      <c r="U357" s="3"/>
      <c r="V357" s="3"/>
      <c r="W357" s="144">
        <f>[2]Plan1!$A439</f>
        <v>50161</v>
      </c>
      <c r="X357" s="139" t="str">
        <f>[2]Plan1!$C439</f>
        <v>Dia do Trabalho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/>
      <c r="B358" s="90"/>
      <c r="C358" s="93"/>
      <c r="D358" s="92"/>
      <c r="E358" s="93"/>
      <c r="F358" s="93"/>
      <c r="G358" s="93"/>
      <c r="H358" s="93"/>
      <c r="I358" s="92"/>
      <c r="J358" s="95"/>
      <c r="K358" s="102"/>
      <c r="L358" s="96"/>
      <c r="M358" s="97"/>
      <c r="N358" s="97"/>
      <c r="O358" s="96"/>
      <c r="P358" s="93"/>
      <c r="Q358" s="103"/>
      <c r="R358" s="93"/>
      <c r="S358" s="104"/>
      <c r="T358" s="95"/>
      <c r="U358" s="3"/>
      <c r="V358" s="3"/>
      <c r="W358" s="144">
        <f>[2]Plan1!$A440</f>
        <v>50195</v>
      </c>
      <c r="X358" s="139" t="str">
        <f>[2]Plan1!$C440</f>
        <v>Corpus Christi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/>
      <c r="B359" s="90"/>
      <c r="C359" s="93"/>
      <c r="D359" s="92"/>
      <c r="E359" s="93"/>
      <c r="F359" s="93"/>
      <c r="G359" s="93"/>
      <c r="H359" s="93"/>
      <c r="I359" s="92"/>
      <c r="J359" s="95"/>
      <c r="K359" s="102"/>
      <c r="L359" s="96"/>
      <c r="M359" s="97"/>
      <c r="N359" s="97"/>
      <c r="O359" s="96"/>
      <c r="P359" s="93"/>
      <c r="Q359" s="103"/>
      <c r="R359" s="93"/>
      <c r="S359" s="104"/>
      <c r="T359" s="95"/>
      <c r="U359" s="3"/>
      <c r="V359" s="3"/>
      <c r="W359" s="144">
        <f>[2]Plan1!$A441</f>
        <v>50290</v>
      </c>
      <c r="X359" s="139" t="str">
        <f>[2]Plan1!$C441</f>
        <v>Independência do Brasil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/>
      <c r="B360" s="90"/>
      <c r="C360" s="93"/>
      <c r="D360" s="92"/>
      <c r="E360" s="93"/>
      <c r="F360" s="93"/>
      <c r="G360" s="93"/>
      <c r="H360" s="93"/>
      <c r="I360" s="92"/>
      <c r="J360" s="95"/>
      <c r="K360" s="102"/>
      <c r="L360" s="96"/>
      <c r="M360" s="97"/>
      <c r="N360" s="97"/>
      <c r="O360" s="96"/>
      <c r="P360" s="93"/>
      <c r="Q360" s="103"/>
      <c r="R360" s="93"/>
      <c r="S360" s="104"/>
      <c r="T360" s="95"/>
      <c r="U360" s="3"/>
      <c r="V360" s="3"/>
      <c r="W360" s="144">
        <f>[2]Plan1!$A442</f>
        <v>50325</v>
      </c>
      <c r="X360" s="139" t="str">
        <f>[2]Plan1!$C442</f>
        <v>Nossa Sr.a Aparecida - Padroeira do Brasil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/>
      <c r="B361" s="90"/>
      <c r="C361" s="93"/>
      <c r="D361" s="92"/>
      <c r="E361" s="93"/>
      <c r="F361" s="93"/>
      <c r="G361" s="93"/>
      <c r="H361" s="93"/>
      <c r="I361" s="92"/>
      <c r="J361" s="95"/>
      <c r="K361" s="102"/>
      <c r="L361" s="96"/>
      <c r="M361" s="97"/>
      <c r="N361" s="97"/>
      <c r="O361" s="96"/>
      <c r="P361" s="93"/>
      <c r="Q361" s="103"/>
      <c r="R361" s="93"/>
      <c r="S361" s="104"/>
      <c r="T361" s="95"/>
      <c r="U361" s="3"/>
      <c r="V361" s="3"/>
      <c r="W361" s="144">
        <f>[2]Plan1!$A443</f>
        <v>50346</v>
      </c>
      <c r="X361" s="139" t="str">
        <f>[2]Plan1!$C443</f>
        <v>Finados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/>
      <c r="B362" s="90"/>
      <c r="C362" s="93"/>
      <c r="D362" s="92"/>
      <c r="E362" s="93"/>
      <c r="F362" s="93"/>
      <c r="G362" s="93"/>
      <c r="H362" s="93"/>
      <c r="I362" s="92"/>
      <c r="J362" s="95"/>
      <c r="K362" s="102"/>
      <c r="L362" s="96"/>
      <c r="M362" s="97"/>
      <c r="N362" s="97"/>
      <c r="O362" s="96"/>
      <c r="P362" s="93"/>
      <c r="Q362" s="103"/>
      <c r="R362" s="93"/>
      <c r="S362" s="104"/>
      <c r="T362" s="95"/>
      <c r="U362" s="3"/>
      <c r="V362" s="3"/>
      <c r="W362" s="144">
        <f>[2]Plan1!$A444</f>
        <v>50359</v>
      </c>
      <c r="X362" s="139" t="str">
        <f>[2]Plan1!$C444</f>
        <v>Proclamação da República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/>
      <c r="B363" s="90"/>
      <c r="C363" s="93"/>
      <c r="D363" s="92"/>
      <c r="E363" s="93"/>
      <c r="F363" s="93"/>
      <c r="G363" s="93"/>
      <c r="H363" s="93"/>
      <c r="I363" s="92"/>
      <c r="J363" s="95"/>
      <c r="K363" s="102"/>
      <c r="L363" s="96"/>
      <c r="M363" s="97"/>
      <c r="N363" s="97"/>
      <c r="O363" s="96"/>
      <c r="P363" s="93"/>
      <c r="Q363" s="103"/>
      <c r="R363" s="93"/>
      <c r="S363" s="104"/>
      <c r="T363" s="95"/>
      <c r="U363" s="3"/>
      <c r="V363" s="3"/>
      <c r="W363" s="144">
        <f>[2]Plan1!$A445</f>
        <v>50399</v>
      </c>
      <c r="X363" s="139" t="str">
        <f>[2]Plan1!$C445</f>
        <v>Natal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/>
      <c r="B364" s="90"/>
      <c r="C364" s="93"/>
      <c r="D364" s="92"/>
      <c r="E364" s="93"/>
      <c r="F364" s="93"/>
      <c r="G364" s="93"/>
      <c r="H364" s="93"/>
      <c r="I364" s="92"/>
      <c r="J364" s="95"/>
      <c r="K364" s="102"/>
      <c r="L364" s="96"/>
      <c r="M364" s="97"/>
      <c r="N364" s="97"/>
      <c r="O364" s="96"/>
      <c r="P364" s="93"/>
      <c r="Q364" s="103"/>
      <c r="R364" s="93"/>
      <c r="S364" s="104"/>
      <c r="T364" s="95"/>
      <c r="U364" s="3"/>
      <c r="V364" s="3"/>
      <c r="W364" s="144">
        <f>[2]Plan1!$A446</f>
        <v>50406</v>
      </c>
      <c r="X364" s="139" t="str">
        <f>[2]Plan1!$C446</f>
        <v>Confraternização Universal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/>
      <c r="B365" s="90"/>
      <c r="C365" s="93"/>
      <c r="D365" s="92"/>
      <c r="E365" s="93"/>
      <c r="F365" s="93"/>
      <c r="G365" s="93"/>
      <c r="H365" s="93"/>
      <c r="I365" s="92"/>
      <c r="J365" s="95"/>
      <c r="K365" s="102"/>
      <c r="L365" s="96"/>
      <c r="M365" s="97"/>
      <c r="N365" s="97"/>
      <c r="O365" s="96"/>
      <c r="P365" s="93"/>
      <c r="Q365" s="103"/>
      <c r="R365" s="93"/>
      <c r="S365" s="104"/>
      <c r="T365" s="95"/>
      <c r="U365" s="3"/>
      <c r="V365" s="3"/>
      <c r="W365" s="144">
        <f>[2]Plan1!$A447</f>
        <v>50472</v>
      </c>
      <c r="X365" s="139" t="str">
        <f>[2]Plan1!$C447</f>
        <v>Carnaval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/>
      <c r="B366" s="90"/>
      <c r="C366" s="93"/>
      <c r="D366" s="92"/>
      <c r="E366" s="93"/>
      <c r="F366" s="93"/>
      <c r="G366" s="93"/>
      <c r="H366" s="93"/>
      <c r="I366" s="92"/>
      <c r="J366" s="95"/>
      <c r="K366" s="102"/>
      <c r="L366" s="96"/>
      <c r="M366" s="97"/>
      <c r="N366" s="97"/>
      <c r="O366" s="96"/>
      <c r="P366" s="93"/>
      <c r="Q366" s="103"/>
      <c r="R366" s="93"/>
      <c r="S366" s="104"/>
      <c r="T366" s="95"/>
      <c r="U366" s="3"/>
      <c r="V366" s="3"/>
      <c r="W366" s="144">
        <f>[2]Plan1!$A448</f>
        <v>50473</v>
      </c>
      <c r="X366" s="139" t="str">
        <f>[2]Plan1!$C448</f>
        <v>Carnaval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/>
      <c r="B367" s="90"/>
      <c r="C367" s="93"/>
      <c r="D367" s="92"/>
      <c r="E367" s="93"/>
      <c r="F367" s="93"/>
      <c r="G367" s="93"/>
      <c r="H367" s="93"/>
      <c r="I367" s="92"/>
      <c r="J367" s="95"/>
      <c r="K367" s="102"/>
      <c r="L367" s="96"/>
      <c r="M367" s="97"/>
      <c r="N367" s="97"/>
      <c r="O367" s="96"/>
      <c r="P367" s="93"/>
      <c r="Q367" s="103"/>
      <c r="R367" s="93"/>
      <c r="S367" s="104"/>
      <c r="T367" s="95"/>
      <c r="U367" s="3"/>
      <c r="V367" s="3"/>
      <c r="W367" s="144">
        <f>[2]Plan1!$A449</f>
        <v>50516</v>
      </c>
      <c r="X367" s="139" t="str">
        <f>[2]Plan1!$C449</f>
        <v>Tiradentes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00"/>
      <c r="B368" s="90"/>
      <c r="C368" s="93"/>
      <c r="D368" s="92"/>
      <c r="E368" s="93"/>
      <c r="F368" s="93"/>
      <c r="G368" s="93"/>
      <c r="H368" s="93"/>
      <c r="I368" s="92"/>
      <c r="J368" s="95"/>
      <c r="K368" s="102"/>
      <c r="L368" s="96"/>
      <c r="M368" s="97"/>
      <c r="N368" s="97"/>
      <c r="O368" s="96"/>
      <c r="P368" s="93"/>
      <c r="Q368" s="103"/>
      <c r="R368" s="93"/>
      <c r="S368" s="104"/>
      <c r="T368" s="95"/>
      <c r="U368" s="3"/>
      <c r="V368" s="3"/>
      <c r="W368" s="144">
        <f>[2]Plan1!$A450</f>
        <v>50518</v>
      </c>
      <c r="X368" s="139" t="str">
        <f>[2]Plan1!$C450</f>
        <v>Paixão de Cristo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/>
      <c r="B369" s="90"/>
      <c r="C369" s="93"/>
      <c r="D369" s="92"/>
      <c r="E369" s="93"/>
      <c r="F369" s="93"/>
      <c r="G369" s="93"/>
      <c r="H369" s="93"/>
      <c r="I369" s="92"/>
      <c r="J369" s="95"/>
      <c r="K369" s="102"/>
      <c r="L369" s="96"/>
      <c r="M369" s="97"/>
      <c r="N369" s="97"/>
      <c r="O369" s="96"/>
      <c r="P369" s="93"/>
      <c r="Q369" s="103"/>
      <c r="R369" s="93"/>
      <c r="S369" s="104"/>
      <c r="T369" s="95"/>
      <c r="U369" s="3"/>
      <c r="V369" s="3"/>
      <c r="W369" s="144">
        <f>[2]Plan1!$A451</f>
        <v>50526</v>
      </c>
      <c r="X369" s="139" t="str">
        <f>[2]Plan1!$C451</f>
        <v>Dia do Trabalho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/>
      <c r="B370" s="90"/>
      <c r="C370" s="93"/>
      <c r="D370" s="92"/>
      <c r="E370" s="93"/>
      <c r="F370" s="93"/>
      <c r="G370" s="93"/>
      <c r="H370" s="93"/>
      <c r="I370" s="92"/>
      <c r="J370" s="95"/>
      <c r="K370" s="102"/>
      <c r="L370" s="96"/>
      <c r="M370" s="97"/>
      <c r="N370" s="97"/>
      <c r="O370" s="96"/>
      <c r="P370" s="93"/>
      <c r="Q370" s="103"/>
      <c r="R370" s="93"/>
      <c r="S370" s="104"/>
      <c r="T370" s="95"/>
      <c r="U370" s="3"/>
      <c r="V370" s="3"/>
      <c r="W370" s="144">
        <f>[2]Plan1!$A452</f>
        <v>50580</v>
      </c>
      <c r="X370" s="139" t="str">
        <f>[2]Plan1!$C452</f>
        <v>Corpus Christi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/>
      <c r="B371" s="90"/>
      <c r="C371" s="93"/>
      <c r="D371" s="92"/>
      <c r="E371" s="93"/>
      <c r="F371" s="93"/>
      <c r="G371" s="93"/>
      <c r="H371" s="93"/>
      <c r="I371" s="92"/>
      <c r="J371" s="95"/>
      <c r="K371" s="102"/>
      <c r="L371" s="96"/>
      <c r="M371" s="97"/>
      <c r="N371" s="97"/>
      <c r="O371" s="96"/>
      <c r="P371" s="93"/>
      <c r="Q371" s="103"/>
      <c r="R371" s="93"/>
      <c r="S371" s="104"/>
      <c r="T371" s="95"/>
      <c r="U371" s="3"/>
      <c r="V371" s="3"/>
      <c r="W371" s="144">
        <f>[2]Plan1!$A453</f>
        <v>50655</v>
      </c>
      <c r="X371" s="139" t="str">
        <f>[2]Plan1!$C453</f>
        <v>Independência do Brasil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/>
      <c r="B372" s="90"/>
      <c r="C372" s="93"/>
      <c r="D372" s="92"/>
      <c r="E372" s="93"/>
      <c r="F372" s="93"/>
      <c r="G372" s="93"/>
      <c r="H372" s="93"/>
      <c r="I372" s="92"/>
      <c r="J372" s="95"/>
      <c r="K372" s="102"/>
      <c r="L372" s="96"/>
      <c r="M372" s="97"/>
      <c r="N372" s="97"/>
      <c r="O372" s="96"/>
      <c r="P372" s="93"/>
      <c r="Q372" s="103"/>
      <c r="R372" s="93"/>
      <c r="S372" s="104"/>
      <c r="T372" s="95"/>
      <c r="U372" s="3"/>
      <c r="V372" s="3"/>
      <c r="W372" s="144">
        <f>[2]Plan1!$A454</f>
        <v>50690</v>
      </c>
      <c r="X372" s="139" t="str">
        <f>[2]Plan1!$C454</f>
        <v>Nossa Sr.a Aparecida - Padroeira do Brasil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/>
      <c r="B373" s="90"/>
      <c r="C373" s="93"/>
      <c r="D373" s="92"/>
      <c r="E373" s="93"/>
      <c r="F373" s="93"/>
      <c r="G373" s="93"/>
      <c r="H373" s="93"/>
      <c r="I373" s="92"/>
      <c r="J373" s="95"/>
      <c r="K373" s="102"/>
      <c r="L373" s="96"/>
      <c r="M373" s="97"/>
      <c r="N373" s="97"/>
      <c r="O373" s="96"/>
      <c r="P373" s="93"/>
      <c r="Q373" s="103"/>
      <c r="R373" s="93"/>
      <c r="S373" s="104"/>
      <c r="T373" s="95"/>
      <c r="U373" s="3"/>
      <c r="V373" s="3"/>
      <c r="W373" s="144">
        <f>[2]Plan1!$A455</f>
        <v>50711</v>
      </c>
      <c r="X373" s="139" t="str">
        <f>[2]Plan1!$C455</f>
        <v>Finados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/>
      <c r="B374" s="90"/>
      <c r="C374" s="93"/>
      <c r="D374" s="92"/>
      <c r="E374" s="93"/>
      <c r="F374" s="93"/>
      <c r="G374" s="93"/>
      <c r="H374" s="93"/>
      <c r="I374" s="92"/>
      <c r="J374" s="95"/>
      <c r="K374" s="102"/>
      <c r="L374" s="96"/>
      <c r="M374" s="97"/>
      <c r="N374" s="97"/>
      <c r="O374" s="96"/>
      <c r="P374" s="93"/>
      <c r="Q374" s="103"/>
      <c r="R374" s="93"/>
      <c r="S374" s="104"/>
      <c r="T374" s="95"/>
      <c r="U374" s="3"/>
      <c r="V374" s="3"/>
      <c r="W374" s="144">
        <f>[2]Plan1!$A456</f>
        <v>50724</v>
      </c>
      <c r="X374" s="139" t="str">
        <f>[2]Plan1!$C456</f>
        <v>Proclamação da República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/>
      <c r="B375" s="90"/>
      <c r="C375" s="93"/>
      <c r="D375" s="92"/>
      <c r="E375" s="93"/>
      <c r="F375" s="93"/>
      <c r="G375" s="93"/>
      <c r="H375" s="93"/>
      <c r="I375" s="92"/>
      <c r="J375" s="95"/>
      <c r="K375" s="102"/>
      <c r="L375" s="96"/>
      <c r="M375" s="97"/>
      <c r="N375" s="97"/>
      <c r="O375" s="96"/>
      <c r="P375" s="93"/>
      <c r="Q375" s="103"/>
      <c r="R375" s="93"/>
      <c r="S375" s="104"/>
      <c r="T375" s="95"/>
      <c r="U375" s="3"/>
      <c r="V375" s="3"/>
      <c r="W375" s="144">
        <f>[2]Plan1!$A457</f>
        <v>50764</v>
      </c>
      <c r="X375" s="139" t="str">
        <f>[2]Plan1!$C457</f>
        <v>Natal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/>
      <c r="B376" s="90"/>
      <c r="C376" s="93"/>
      <c r="D376" s="92"/>
      <c r="E376" s="93"/>
      <c r="F376" s="93"/>
      <c r="G376" s="93"/>
      <c r="H376" s="93"/>
      <c r="I376" s="92"/>
      <c r="J376" s="95"/>
      <c r="K376" s="102"/>
      <c r="L376" s="96"/>
      <c r="M376" s="97"/>
      <c r="N376" s="97"/>
      <c r="O376" s="96"/>
      <c r="P376" s="93"/>
      <c r="Q376" s="103"/>
      <c r="R376" s="93"/>
      <c r="S376" s="104"/>
      <c r="T376" s="95"/>
      <c r="U376" s="3"/>
      <c r="V376" s="3"/>
      <c r="W376" s="144">
        <f>[2]Plan1!$A458</f>
        <v>50771</v>
      </c>
      <c r="X376" s="139" t="str">
        <f>[2]Plan1!$C458</f>
        <v>Confraternização Universal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/>
      <c r="B377" s="90"/>
      <c r="C377" s="93"/>
      <c r="D377" s="92"/>
      <c r="E377" s="93"/>
      <c r="F377" s="93"/>
      <c r="G377" s="93"/>
      <c r="H377" s="93"/>
      <c r="I377" s="92"/>
      <c r="J377" s="95"/>
      <c r="K377" s="102"/>
      <c r="L377" s="96"/>
      <c r="M377" s="97"/>
      <c r="N377" s="97"/>
      <c r="O377" s="96"/>
      <c r="P377" s="93"/>
      <c r="Q377" s="103"/>
      <c r="R377" s="93"/>
      <c r="S377" s="104"/>
      <c r="T377" s="95"/>
      <c r="U377" s="20"/>
      <c r="V377" s="20"/>
      <c r="W377" s="144">
        <f>[2]Plan1!$A459</f>
        <v>50822</v>
      </c>
      <c r="X377" s="139" t="str">
        <f>[2]Plan1!$C459</f>
        <v>Carnaval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/>
      <c r="B378" s="90"/>
      <c r="C378" s="93"/>
      <c r="D378" s="92"/>
      <c r="E378" s="93"/>
      <c r="F378" s="93"/>
      <c r="G378" s="93"/>
      <c r="H378" s="93"/>
      <c r="I378" s="92"/>
      <c r="J378" s="95"/>
      <c r="K378" s="102"/>
      <c r="L378" s="96"/>
      <c r="M378" s="97"/>
      <c r="N378" s="97"/>
      <c r="O378" s="96"/>
      <c r="P378" s="93"/>
      <c r="Q378" s="103"/>
      <c r="R378" s="93"/>
      <c r="S378" s="104"/>
      <c r="T378" s="95"/>
      <c r="U378" s="20"/>
      <c r="V378" s="20"/>
      <c r="W378" s="144">
        <f>[2]Plan1!$A460</f>
        <v>50823</v>
      </c>
      <c r="X378" s="139" t="str">
        <f>[2]Plan1!$C460</f>
        <v>Carnaval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/>
      <c r="B379" s="90"/>
      <c r="C379" s="93"/>
      <c r="D379" s="92"/>
      <c r="E379" s="93"/>
      <c r="F379" s="93"/>
      <c r="G379" s="93"/>
      <c r="H379" s="93"/>
      <c r="I379" s="92"/>
      <c r="J379" s="95"/>
      <c r="K379" s="102"/>
      <c r="L379" s="96"/>
      <c r="M379" s="97"/>
      <c r="N379" s="97"/>
      <c r="O379" s="96"/>
      <c r="P379" s="93"/>
      <c r="Q379" s="103"/>
      <c r="R379" s="93"/>
      <c r="S379" s="104"/>
      <c r="T379" s="95"/>
      <c r="U379" s="3"/>
      <c r="V379" s="3"/>
      <c r="W379" s="144">
        <f>[2]Plan1!$A461</f>
        <v>50868</v>
      </c>
      <c r="X379" s="139" t="str">
        <f>[2]Plan1!$C461</f>
        <v>Paixão de Cristo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/>
      <c r="B380" s="90"/>
      <c r="C380" s="93"/>
      <c r="D380" s="92"/>
      <c r="E380" s="93"/>
      <c r="F380" s="93"/>
      <c r="G380" s="93"/>
      <c r="H380" s="93"/>
      <c r="I380" s="92"/>
      <c r="J380" s="95"/>
      <c r="K380" s="102"/>
      <c r="L380" s="96"/>
      <c r="M380" s="97"/>
      <c r="N380" s="97"/>
      <c r="O380" s="96"/>
      <c r="P380" s="93"/>
      <c r="Q380" s="103"/>
      <c r="R380" s="93"/>
      <c r="S380" s="104"/>
      <c r="T380" s="95"/>
      <c r="U380" s="3"/>
      <c r="V380" s="3"/>
      <c r="W380" s="144">
        <f>[2]Plan1!$A462</f>
        <v>50881</v>
      </c>
      <c r="X380" s="139" t="str">
        <f>[2]Plan1!$C462</f>
        <v>Tiradentes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/>
      <c r="B381" s="90"/>
      <c r="C381" s="93"/>
      <c r="D381" s="92"/>
      <c r="E381" s="93"/>
      <c r="F381" s="93"/>
      <c r="G381" s="93"/>
      <c r="H381" s="93"/>
      <c r="I381" s="92"/>
      <c r="J381" s="95"/>
      <c r="K381" s="102"/>
      <c r="L381" s="96"/>
      <c r="M381" s="97"/>
      <c r="N381" s="97"/>
      <c r="O381" s="96"/>
      <c r="P381" s="93"/>
      <c r="Q381" s="103"/>
      <c r="R381" s="93"/>
      <c r="S381" s="104"/>
      <c r="T381" s="95"/>
      <c r="U381" s="3"/>
      <c r="V381" s="3"/>
      <c r="W381" s="144">
        <f>[2]Plan1!$A463</f>
        <v>50891</v>
      </c>
      <c r="X381" s="139" t="str">
        <f>[2]Plan1!$C463</f>
        <v>Dia do Trabalho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/>
      <c r="B382" s="90"/>
      <c r="C382" s="93"/>
      <c r="D382" s="92"/>
      <c r="E382" s="93"/>
      <c r="F382" s="93"/>
      <c r="G382" s="93"/>
      <c r="H382" s="93"/>
      <c r="I382" s="92"/>
      <c r="J382" s="95"/>
      <c r="K382" s="102"/>
      <c r="L382" s="96"/>
      <c r="M382" s="97"/>
      <c r="N382" s="97"/>
      <c r="O382" s="96"/>
      <c r="P382" s="93"/>
      <c r="Q382" s="103"/>
      <c r="R382" s="93"/>
      <c r="S382" s="104"/>
      <c r="T382" s="95"/>
      <c r="U382" s="3"/>
      <c r="V382" s="3"/>
      <c r="W382" s="144">
        <f>[2]Plan1!$A464</f>
        <v>50930</v>
      </c>
      <c r="X382" s="139" t="str">
        <f>[2]Plan1!$C464</f>
        <v>Corpus Christi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/>
      <c r="B383" s="90"/>
      <c r="C383" s="93"/>
      <c r="D383" s="92"/>
      <c r="E383" s="93"/>
      <c r="F383" s="93"/>
      <c r="G383" s="93"/>
      <c r="H383" s="93"/>
      <c r="I383" s="92"/>
      <c r="J383" s="95"/>
      <c r="K383" s="102"/>
      <c r="L383" s="96"/>
      <c r="M383" s="97"/>
      <c r="N383" s="97"/>
      <c r="O383" s="96"/>
      <c r="P383" s="93"/>
      <c r="Q383" s="103"/>
      <c r="R383" s="93"/>
      <c r="S383" s="104"/>
      <c r="T383" s="95"/>
      <c r="U383" s="3"/>
      <c r="V383" s="3"/>
      <c r="W383" s="144">
        <f>[2]Plan1!$A465</f>
        <v>51020</v>
      </c>
      <c r="X383" s="139" t="str">
        <f>[2]Plan1!$C465</f>
        <v>Independência do Brasil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/>
      <c r="B384" s="90"/>
      <c r="C384" s="93"/>
      <c r="D384" s="92"/>
      <c r="E384" s="93"/>
      <c r="F384" s="93"/>
      <c r="G384" s="93"/>
      <c r="H384" s="93"/>
      <c r="I384" s="92"/>
      <c r="J384" s="95"/>
      <c r="K384" s="102"/>
      <c r="L384" s="96"/>
      <c r="M384" s="97"/>
      <c r="N384" s="97"/>
      <c r="O384" s="96"/>
      <c r="P384" s="93"/>
      <c r="Q384" s="103"/>
      <c r="R384" s="93"/>
      <c r="S384" s="104"/>
      <c r="T384" s="95"/>
      <c r="U384" s="3"/>
      <c r="V384" s="3"/>
      <c r="W384" s="144">
        <f>[2]Plan1!$A466</f>
        <v>51055</v>
      </c>
      <c r="X384" s="139" t="str">
        <f>[2]Plan1!$C466</f>
        <v>Nossa Sr.a Aparecida - Padroeira do Brasil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/>
      <c r="B385" s="90"/>
      <c r="C385" s="93"/>
      <c r="D385" s="92"/>
      <c r="E385" s="93"/>
      <c r="F385" s="93"/>
      <c r="G385" s="93"/>
      <c r="H385" s="93"/>
      <c r="I385" s="92"/>
      <c r="J385" s="95"/>
      <c r="K385" s="102"/>
      <c r="L385" s="96"/>
      <c r="M385" s="97"/>
      <c r="N385" s="97"/>
      <c r="O385" s="96"/>
      <c r="P385" s="93"/>
      <c r="Q385" s="103"/>
      <c r="R385" s="93"/>
      <c r="S385" s="104"/>
      <c r="T385" s="95"/>
      <c r="U385" s="3"/>
      <c r="V385" s="3"/>
      <c r="W385" s="144">
        <f>[2]Plan1!$A467</f>
        <v>51076</v>
      </c>
      <c r="X385" s="139" t="str">
        <f>[2]Plan1!$C467</f>
        <v>Finados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/>
      <c r="B386" s="90"/>
      <c r="C386" s="93"/>
      <c r="D386" s="92"/>
      <c r="E386" s="93"/>
      <c r="F386" s="93"/>
      <c r="G386" s="93"/>
      <c r="H386" s="93"/>
      <c r="I386" s="92"/>
      <c r="J386" s="95"/>
      <c r="K386" s="102"/>
      <c r="L386" s="96"/>
      <c r="M386" s="97"/>
      <c r="N386" s="97"/>
      <c r="O386" s="96"/>
      <c r="P386" s="93"/>
      <c r="Q386" s="103"/>
      <c r="R386" s="93"/>
      <c r="S386" s="104"/>
      <c r="T386" s="95"/>
      <c r="U386" s="3"/>
      <c r="V386" s="3"/>
      <c r="W386" s="144">
        <f>[2]Plan1!$A468</f>
        <v>51089</v>
      </c>
      <c r="X386" s="139" t="str">
        <f>[2]Plan1!$C468</f>
        <v>Proclamação da República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/>
      <c r="B387" s="90"/>
      <c r="C387" s="93"/>
      <c r="D387" s="92"/>
      <c r="E387" s="93"/>
      <c r="F387" s="93"/>
      <c r="G387" s="93"/>
      <c r="H387" s="93"/>
      <c r="I387" s="92"/>
      <c r="J387" s="95"/>
      <c r="K387" s="102"/>
      <c r="L387" s="96"/>
      <c r="M387" s="97"/>
      <c r="N387" s="97"/>
      <c r="O387" s="96"/>
      <c r="P387" s="93"/>
      <c r="Q387" s="103"/>
      <c r="R387" s="93"/>
      <c r="S387" s="104"/>
      <c r="T387" s="95"/>
      <c r="U387" s="3"/>
      <c r="V387" s="3"/>
      <c r="W387" s="144">
        <f>[2]Plan1!$A469</f>
        <v>51129</v>
      </c>
      <c r="X387" s="139" t="str">
        <f>[2]Plan1!$C469</f>
        <v>Natal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/>
      <c r="B388" s="90"/>
      <c r="C388" s="93"/>
      <c r="D388" s="92"/>
      <c r="E388" s="93"/>
      <c r="F388" s="93"/>
      <c r="G388" s="93"/>
      <c r="H388" s="93"/>
      <c r="I388" s="92"/>
      <c r="J388" s="95"/>
      <c r="K388" s="102"/>
      <c r="L388" s="96"/>
      <c r="M388" s="97"/>
      <c r="N388" s="97"/>
      <c r="O388" s="96"/>
      <c r="P388" s="93"/>
      <c r="Q388" s="103"/>
      <c r="R388" s="93"/>
      <c r="S388" s="104"/>
      <c r="T388" s="95"/>
      <c r="U388" s="3"/>
      <c r="V388" s="3"/>
      <c r="W388" s="144">
        <f>[2]Plan1!$A470</f>
        <v>51136</v>
      </c>
      <c r="X388" s="139" t="str">
        <f>[2]Plan1!$C470</f>
        <v>Confraternização Universal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/>
      <c r="B389" s="90"/>
      <c r="C389" s="93"/>
      <c r="D389" s="92"/>
      <c r="E389" s="93"/>
      <c r="F389" s="93"/>
      <c r="G389" s="93"/>
      <c r="H389" s="93"/>
      <c r="I389" s="92"/>
      <c r="J389" s="95"/>
      <c r="K389" s="102"/>
      <c r="L389" s="96"/>
      <c r="M389" s="97"/>
      <c r="N389" s="97"/>
      <c r="O389" s="96"/>
      <c r="P389" s="93"/>
      <c r="Q389" s="103"/>
      <c r="R389" s="93"/>
      <c r="S389" s="104"/>
      <c r="T389" s="95"/>
      <c r="U389" s="3"/>
      <c r="V389" s="3"/>
      <c r="W389" s="144">
        <f>[2]Plan1!$A471</f>
        <v>51179</v>
      </c>
      <c r="X389" s="139" t="str">
        <f>[2]Plan1!$C471</f>
        <v>Carnaval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/>
      <c r="B390" s="90"/>
      <c r="C390" s="93"/>
      <c r="D390" s="92"/>
      <c r="E390" s="93"/>
      <c r="F390" s="93"/>
      <c r="G390" s="93"/>
      <c r="H390" s="93"/>
      <c r="I390" s="92"/>
      <c r="J390" s="95"/>
      <c r="K390" s="102"/>
      <c r="L390" s="96"/>
      <c r="M390" s="97"/>
      <c r="N390" s="97"/>
      <c r="O390" s="96"/>
      <c r="P390" s="93"/>
      <c r="Q390" s="103"/>
      <c r="R390" s="93"/>
      <c r="S390" s="104"/>
      <c r="T390" s="95"/>
      <c r="U390" s="3"/>
      <c r="V390" s="3"/>
      <c r="W390" s="144">
        <f>[2]Plan1!$A472</f>
        <v>51180</v>
      </c>
      <c r="X390" s="139" t="str">
        <f>[2]Plan1!$C472</f>
        <v>Carnaval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/>
      <c r="B391" s="90"/>
      <c r="C391" s="93"/>
      <c r="D391" s="92"/>
      <c r="E391" s="93"/>
      <c r="F391" s="93"/>
      <c r="G391" s="93"/>
      <c r="H391" s="93"/>
      <c r="I391" s="92"/>
      <c r="J391" s="95"/>
      <c r="K391" s="102"/>
      <c r="L391" s="96"/>
      <c r="M391" s="97"/>
      <c r="N391" s="97"/>
      <c r="O391" s="96"/>
      <c r="P391" s="93"/>
      <c r="Q391" s="103"/>
      <c r="R391" s="93"/>
      <c r="S391" s="104"/>
      <c r="T391" s="95"/>
      <c r="U391" s="3"/>
      <c r="V391" s="3"/>
      <c r="W391" s="144">
        <f>[2]Plan1!$A473</f>
        <v>51225</v>
      </c>
      <c r="X391" s="139" t="str">
        <f>[2]Plan1!$C473</f>
        <v>Paixão de Cristo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/>
      <c r="B392" s="90"/>
      <c r="C392" s="93"/>
      <c r="D392" s="92"/>
      <c r="E392" s="93"/>
      <c r="F392" s="93"/>
      <c r="G392" s="93"/>
      <c r="H392" s="93"/>
      <c r="I392" s="92"/>
      <c r="J392" s="95"/>
      <c r="K392" s="102"/>
      <c r="L392" s="96"/>
      <c r="M392" s="97"/>
      <c r="N392" s="97"/>
      <c r="O392" s="96"/>
      <c r="P392" s="93"/>
      <c r="Q392" s="103"/>
      <c r="R392" s="93"/>
      <c r="S392" s="104"/>
      <c r="T392" s="95"/>
      <c r="U392" s="3"/>
      <c r="V392" s="3"/>
      <c r="W392" s="144">
        <f>[2]Plan1!$A474</f>
        <v>51247</v>
      </c>
      <c r="X392" s="139" t="str">
        <f>[2]Plan1!$C474</f>
        <v>Tiradentes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/>
      <c r="B393" s="90"/>
      <c r="C393" s="93"/>
      <c r="D393" s="92"/>
      <c r="E393" s="93"/>
      <c r="F393" s="93"/>
      <c r="G393" s="93"/>
      <c r="H393" s="93"/>
      <c r="I393" s="92"/>
      <c r="J393" s="95"/>
      <c r="K393" s="102"/>
      <c r="L393" s="96"/>
      <c r="M393" s="97"/>
      <c r="N393" s="97"/>
      <c r="O393" s="96"/>
      <c r="P393" s="93"/>
      <c r="Q393" s="103"/>
      <c r="R393" s="93"/>
      <c r="S393" s="104"/>
      <c r="T393" s="95"/>
      <c r="U393" s="3"/>
      <c r="V393" s="3"/>
      <c r="W393" s="144">
        <f>[2]Plan1!$A475</f>
        <v>51257</v>
      </c>
      <c r="X393" s="139" t="str">
        <f>[2]Plan1!$C475</f>
        <v>Dia do Trabalho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/>
      <c r="B394" s="90"/>
      <c r="C394" s="93"/>
      <c r="D394" s="92"/>
      <c r="E394" s="93"/>
      <c r="F394" s="93"/>
      <c r="G394" s="93"/>
      <c r="H394" s="93"/>
      <c r="I394" s="92"/>
      <c r="J394" s="95"/>
      <c r="K394" s="102"/>
      <c r="L394" s="96"/>
      <c r="M394" s="97"/>
      <c r="N394" s="97"/>
      <c r="O394" s="96"/>
      <c r="P394" s="93"/>
      <c r="Q394" s="103"/>
      <c r="R394" s="93"/>
      <c r="S394" s="104"/>
      <c r="T394" s="95"/>
      <c r="U394" s="3"/>
      <c r="V394" s="3"/>
      <c r="W394" s="144">
        <f>[2]Plan1!$A476</f>
        <v>51287</v>
      </c>
      <c r="X394" s="139" t="str">
        <f>[2]Plan1!$C476</f>
        <v>Corpus Christi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/>
      <c r="B395" s="90"/>
      <c r="C395" s="93"/>
      <c r="D395" s="92"/>
      <c r="E395" s="93"/>
      <c r="F395" s="93"/>
      <c r="G395" s="93"/>
      <c r="H395" s="93"/>
      <c r="I395" s="92"/>
      <c r="J395" s="95"/>
      <c r="K395" s="102"/>
      <c r="L395" s="96"/>
      <c r="M395" s="97"/>
      <c r="N395" s="97"/>
      <c r="O395" s="96"/>
      <c r="P395" s="93"/>
      <c r="Q395" s="103"/>
      <c r="R395" s="93"/>
      <c r="S395" s="104"/>
      <c r="T395" s="95"/>
      <c r="U395" s="3"/>
      <c r="V395" s="3"/>
      <c r="W395" s="144">
        <f>[2]Plan1!$A477</f>
        <v>51386</v>
      </c>
      <c r="X395" s="139" t="str">
        <f>[2]Plan1!$C477</f>
        <v>Independência do Brasil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/>
      <c r="B396" s="90"/>
      <c r="C396" s="93"/>
      <c r="D396" s="92"/>
      <c r="E396" s="93"/>
      <c r="F396" s="93"/>
      <c r="G396" s="93"/>
      <c r="H396" s="93"/>
      <c r="I396" s="92"/>
      <c r="J396" s="95"/>
      <c r="K396" s="102"/>
      <c r="L396" s="96"/>
      <c r="M396" s="97"/>
      <c r="N396" s="97"/>
      <c r="O396" s="96"/>
      <c r="P396" s="93"/>
      <c r="Q396" s="103"/>
      <c r="R396" s="93"/>
      <c r="S396" s="104"/>
      <c r="T396" s="95"/>
      <c r="U396" s="3"/>
      <c r="V396" s="3"/>
      <c r="W396" s="144">
        <f>[2]Plan1!$A478</f>
        <v>51421</v>
      </c>
      <c r="X396" s="139" t="str">
        <f>[2]Plan1!$C478</f>
        <v>Nossa Sr.a Aparecida - Padroeira do Brasil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/>
      <c r="B397" s="90"/>
      <c r="C397" s="93"/>
      <c r="D397" s="92"/>
      <c r="E397" s="93"/>
      <c r="F397" s="93"/>
      <c r="G397" s="93"/>
      <c r="H397" s="93"/>
      <c r="I397" s="92"/>
      <c r="J397" s="95"/>
      <c r="K397" s="102"/>
      <c r="L397" s="96"/>
      <c r="M397" s="97"/>
      <c r="N397" s="97"/>
      <c r="O397" s="96"/>
      <c r="P397" s="93"/>
      <c r="Q397" s="103"/>
      <c r="R397" s="93"/>
      <c r="S397" s="104"/>
      <c r="T397" s="95"/>
      <c r="U397" s="3"/>
      <c r="V397" s="3"/>
      <c r="W397" s="144">
        <f>[2]Plan1!$A479</f>
        <v>51442</v>
      </c>
      <c r="X397" s="139" t="str">
        <f>[2]Plan1!$C479</f>
        <v>Finados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/>
      <c r="B398" s="90"/>
      <c r="C398" s="93"/>
      <c r="D398" s="92"/>
      <c r="E398" s="93"/>
      <c r="F398" s="93"/>
      <c r="G398" s="93"/>
      <c r="H398" s="93"/>
      <c r="I398" s="92"/>
      <c r="J398" s="95"/>
      <c r="K398" s="102"/>
      <c r="L398" s="96"/>
      <c r="M398" s="97"/>
      <c r="N398" s="97"/>
      <c r="O398" s="96"/>
      <c r="P398" s="93"/>
      <c r="Q398" s="103"/>
      <c r="R398" s="93"/>
      <c r="S398" s="104"/>
      <c r="T398" s="95"/>
      <c r="U398" s="3"/>
      <c r="V398" s="3"/>
      <c r="W398" s="144">
        <f>[2]Plan1!$A480</f>
        <v>51455</v>
      </c>
      <c r="X398" s="139" t="str">
        <f>[2]Plan1!$C480</f>
        <v>Proclamação da República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/>
      <c r="B399" s="90"/>
      <c r="C399" s="93"/>
      <c r="D399" s="92"/>
      <c r="E399" s="93"/>
      <c r="F399" s="93"/>
      <c r="G399" s="93"/>
      <c r="H399" s="93"/>
      <c r="I399" s="92"/>
      <c r="J399" s="95"/>
      <c r="K399" s="102"/>
      <c r="L399" s="96"/>
      <c r="M399" s="97"/>
      <c r="N399" s="97"/>
      <c r="O399" s="96"/>
      <c r="P399" s="93"/>
      <c r="Q399" s="103"/>
      <c r="R399" s="93"/>
      <c r="S399" s="104"/>
      <c r="T399" s="95"/>
      <c r="U399" s="3"/>
      <c r="V399" s="3"/>
      <c r="W399" s="144">
        <f>[2]Plan1!$A481</f>
        <v>51495</v>
      </c>
      <c r="X399" s="139" t="str">
        <f>[2]Plan1!$C481</f>
        <v>Natal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/>
      <c r="B400" s="90"/>
      <c r="C400" s="93"/>
      <c r="D400" s="92"/>
      <c r="E400" s="93"/>
      <c r="F400" s="93"/>
      <c r="G400" s="93"/>
      <c r="H400" s="93"/>
      <c r="I400" s="92"/>
      <c r="J400" s="95"/>
      <c r="K400" s="102"/>
      <c r="L400" s="96"/>
      <c r="M400" s="97"/>
      <c r="N400" s="97"/>
      <c r="O400" s="96"/>
      <c r="P400" s="93"/>
      <c r="Q400" s="103"/>
      <c r="R400" s="93"/>
      <c r="S400" s="104"/>
      <c r="T400" s="95"/>
      <c r="U400" s="3"/>
      <c r="V400" s="3"/>
      <c r="W400" s="144">
        <f>[2]Plan1!$A482</f>
        <v>51502</v>
      </c>
      <c r="X400" s="139" t="str">
        <f>[2]Plan1!$C482</f>
        <v>Confraternização Universal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/>
      <c r="B401" s="90"/>
      <c r="C401" s="93"/>
      <c r="D401" s="92"/>
      <c r="E401" s="93"/>
      <c r="F401" s="93"/>
      <c r="G401" s="93"/>
      <c r="H401" s="93"/>
      <c r="I401" s="92"/>
      <c r="J401" s="95"/>
      <c r="K401" s="102"/>
      <c r="L401" s="96"/>
      <c r="M401" s="97"/>
      <c r="N401" s="97"/>
      <c r="O401" s="96"/>
      <c r="P401" s="93"/>
      <c r="Q401" s="103"/>
      <c r="R401" s="93"/>
      <c r="S401" s="104"/>
      <c r="T401" s="95"/>
      <c r="U401" s="3"/>
      <c r="V401" s="3"/>
      <c r="W401" s="144">
        <f>[2]Plan1!$A483</f>
        <v>51564</v>
      </c>
      <c r="X401" s="139" t="str">
        <f>[2]Plan1!$C483</f>
        <v>Carnaval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/>
      <c r="B402" s="90"/>
      <c r="C402" s="93"/>
      <c r="D402" s="92"/>
      <c r="E402" s="93"/>
      <c r="F402" s="93"/>
      <c r="G402" s="93"/>
      <c r="H402" s="93"/>
      <c r="I402" s="92"/>
      <c r="J402" s="95"/>
      <c r="K402" s="102"/>
      <c r="L402" s="96"/>
      <c r="M402" s="97"/>
      <c r="N402" s="97"/>
      <c r="O402" s="96"/>
      <c r="P402" s="93"/>
      <c r="Q402" s="103"/>
      <c r="R402" s="93"/>
      <c r="S402" s="104"/>
      <c r="T402" s="95"/>
      <c r="U402" s="3"/>
      <c r="V402" s="3"/>
      <c r="W402" s="144">
        <f>[2]Plan1!$A484</f>
        <v>51565</v>
      </c>
      <c r="X402" s="139" t="str">
        <f>[2]Plan1!$C484</f>
        <v>Carnaval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/>
      <c r="B403" s="90"/>
      <c r="C403" s="93"/>
      <c r="D403" s="92"/>
      <c r="E403" s="93"/>
      <c r="F403" s="93"/>
      <c r="G403" s="93"/>
      <c r="H403" s="93"/>
      <c r="I403" s="92"/>
      <c r="J403" s="95"/>
      <c r="K403" s="102"/>
      <c r="L403" s="96"/>
      <c r="M403" s="97"/>
      <c r="N403" s="97"/>
      <c r="O403" s="96"/>
      <c r="P403" s="93"/>
      <c r="Q403" s="103"/>
      <c r="R403" s="93"/>
      <c r="S403" s="104"/>
      <c r="T403" s="95"/>
      <c r="U403" s="3"/>
      <c r="V403" s="3"/>
      <c r="W403" s="144">
        <f>[2]Plan1!$A485</f>
        <v>51610</v>
      </c>
      <c r="X403" s="139" t="str">
        <f>[2]Plan1!$C485</f>
        <v>Paixão de Cristo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/>
      <c r="B404" s="90"/>
      <c r="C404" s="93"/>
      <c r="D404" s="92"/>
      <c r="E404" s="93"/>
      <c r="F404" s="93"/>
      <c r="G404" s="93"/>
      <c r="H404" s="93"/>
      <c r="I404" s="92"/>
      <c r="J404" s="95"/>
      <c r="K404" s="102"/>
      <c r="L404" s="96"/>
      <c r="M404" s="97"/>
      <c r="N404" s="97"/>
      <c r="O404" s="96"/>
      <c r="P404" s="93"/>
      <c r="Q404" s="103"/>
      <c r="R404" s="93"/>
      <c r="S404" s="104"/>
      <c r="T404" s="95"/>
      <c r="U404" s="3"/>
      <c r="V404" s="3"/>
      <c r="W404" s="144">
        <f>[2]Plan1!$A486</f>
        <v>51612</v>
      </c>
      <c r="X404" s="139" t="str">
        <f>[2]Plan1!$C486</f>
        <v>Tiradentes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/>
      <c r="B405" s="90"/>
      <c r="C405" s="93"/>
      <c r="D405" s="92"/>
      <c r="E405" s="93"/>
      <c r="F405" s="93"/>
      <c r="G405" s="93"/>
      <c r="H405" s="93"/>
      <c r="I405" s="92"/>
      <c r="J405" s="95"/>
      <c r="K405" s="102"/>
      <c r="L405" s="96"/>
      <c r="M405" s="97"/>
      <c r="N405" s="97"/>
      <c r="O405" s="96"/>
      <c r="P405" s="93"/>
      <c r="Q405" s="103"/>
      <c r="R405" s="93"/>
      <c r="S405" s="104"/>
      <c r="T405" s="95"/>
      <c r="U405" s="3"/>
      <c r="V405" s="3"/>
      <c r="W405" s="144">
        <f>[2]Plan1!$A487</f>
        <v>51622</v>
      </c>
      <c r="X405" s="139" t="str">
        <f>[2]Plan1!$C487</f>
        <v>Dia do Trabalho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/>
      <c r="B406" s="90"/>
      <c r="C406" s="93"/>
      <c r="D406" s="92"/>
      <c r="E406" s="93"/>
      <c r="F406" s="93"/>
      <c r="G406" s="93"/>
      <c r="H406" s="93"/>
      <c r="I406" s="92"/>
      <c r="J406" s="95"/>
      <c r="K406" s="102"/>
      <c r="L406" s="96"/>
      <c r="M406" s="97"/>
      <c r="N406" s="97"/>
      <c r="O406" s="96"/>
      <c r="P406" s="93"/>
      <c r="Q406" s="103"/>
      <c r="R406" s="93"/>
      <c r="S406" s="104"/>
      <c r="T406" s="95"/>
      <c r="U406" s="3"/>
      <c r="V406" s="3"/>
      <c r="W406" s="144">
        <f>[2]Plan1!$A488</f>
        <v>51672</v>
      </c>
      <c r="X406" s="139" t="str">
        <f>[2]Plan1!$C488</f>
        <v>Corpus Christi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/>
      <c r="B407" s="90"/>
      <c r="C407" s="93"/>
      <c r="D407" s="92"/>
      <c r="E407" s="93"/>
      <c r="F407" s="93"/>
      <c r="G407" s="93"/>
      <c r="H407" s="93"/>
      <c r="I407" s="92"/>
      <c r="J407" s="95"/>
      <c r="K407" s="102"/>
      <c r="L407" s="96"/>
      <c r="M407" s="97"/>
      <c r="N407" s="97"/>
      <c r="O407" s="96"/>
      <c r="P407" s="93"/>
      <c r="Q407" s="103"/>
      <c r="R407" s="93"/>
      <c r="S407" s="104"/>
      <c r="T407" s="95"/>
      <c r="U407" s="3"/>
      <c r="V407" s="3"/>
      <c r="W407" s="144">
        <f>[2]Plan1!$A489</f>
        <v>51751</v>
      </c>
      <c r="X407" s="139" t="str">
        <f>[2]Plan1!$C489</f>
        <v>Independência do Brasil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/>
      <c r="B408" s="90"/>
      <c r="C408" s="93"/>
      <c r="D408" s="92"/>
      <c r="E408" s="93"/>
      <c r="F408" s="93"/>
      <c r="G408" s="93"/>
      <c r="H408" s="93"/>
      <c r="I408" s="92"/>
      <c r="J408" s="95"/>
      <c r="K408" s="102"/>
      <c r="L408" s="96"/>
      <c r="M408" s="97"/>
      <c r="N408" s="97"/>
      <c r="O408" s="96"/>
      <c r="P408" s="93"/>
      <c r="Q408" s="103"/>
      <c r="R408" s="93"/>
      <c r="S408" s="104"/>
      <c r="T408" s="95"/>
      <c r="U408" s="3"/>
      <c r="V408" s="3"/>
      <c r="W408" s="144">
        <f>[2]Plan1!$A490</f>
        <v>51786</v>
      </c>
      <c r="X408" s="139" t="str">
        <f>[2]Plan1!$C490</f>
        <v>Nossa Sr.a Aparecida - Padroeira do Brasil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/>
      <c r="B409" s="90"/>
      <c r="C409" s="93"/>
      <c r="D409" s="92"/>
      <c r="E409" s="93"/>
      <c r="F409" s="93"/>
      <c r="G409" s="93"/>
      <c r="H409" s="93"/>
      <c r="I409" s="92"/>
      <c r="J409" s="95"/>
      <c r="K409" s="102"/>
      <c r="L409" s="96"/>
      <c r="M409" s="97"/>
      <c r="N409" s="97"/>
      <c r="O409" s="96"/>
      <c r="P409" s="93"/>
      <c r="Q409" s="103"/>
      <c r="R409" s="93"/>
      <c r="S409" s="104"/>
      <c r="T409" s="95"/>
      <c r="U409" s="3"/>
      <c r="V409" s="3"/>
      <c r="W409" s="144">
        <f>[2]Plan1!$A491</f>
        <v>51807</v>
      </c>
      <c r="X409" s="139" t="str">
        <f>[2]Plan1!$C491</f>
        <v>Finados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/>
      <c r="B410" s="90"/>
      <c r="C410" s="93"/>
      <c r="D410" s="92"/>
      <c r="E410" s="93"/>
      <c r="F410" s="93"/>
      <c r="G410" s="93"/>
      <c r="H410" s="93"/>
      <c r="I410" s="92"/>
      <c r="J410" s="95"/>
      <c r="K410" s="102"/>
      <c r="L410" s="96"/>
      <c r="M410" s="97"/>
      <c r="N410" s="97"/>
      <c r="O410" s="96"/>
      <c r="P410" s="93"/>
      <c r="Q410" s="103"/>
      <c r="R410" s="93"/>
      <c r="S410" s="104"/>
      <c r="T410" s="95"/>
      <c r="U410" s="3"/>
      <c r="V410" s="3"/>
      <c r="W410" s="144">
        <f>[2]Plan1!$A492</f>
        <v>51820</v>
      </c>
      <c r="X410" s="139" t="str">
        <f>[2]Plan1!$C492</f>
        <v>Proclamação da República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/>
      <c r="B411" s="90"/>
      <c r="C411" s="93"/>
      <c r="D411" s="92"/>
      <c r="E411" s="93"/>
      <c r="F411" s="93"/>
      <c r="G411" s="93"/>
      <c r="H411" s="93"/>
      <c r="I411" s="92"/>
      <c r="J411" s="95"/>
      <c r="K411" s="102"/>
      <c r="L411" s="96"/>
      <c r="M411" s="97"/>
      <c r="N411" s="97"/>
      <c r="O411" s="96"/>
      <c r="P411" s="93"/>
      <c r="Q411" s="103"/>
      <c r="R411" s="93"/>
      <c r="S411" s="104"/>
      <c r="T411" s="95"/>
      <c r="U411" s="3"/>
      <c r="V411" s="3"/>
      <c r="W411" s="144">
        <f>[2]Plan1!$A493</f>
        <v>51860</v>
      </c>
      <c r="X411" s="139" t="str">
        <f>[2]Plan1!$C493</f>
        <v>Natal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/>
      <c r="B412" s="90"/>
      <c r="C412" s="93"/>
      <c r="D412" s="92"/>
      <c r="E412" s="93"/>
      <c r="F412" s="93"/>
      <c r="G412" s="93"/>
      <c r="H412" s="93"/>
      <c r="I412" s="92"/>
      <c r="J412" s="95"/>
      <c r="K412" s="102"/>
      <c r="L412" s="96"/>
      <c r="M412" s="97"/>
      <c r="N412" s="97"/>
      <c r="O412" s="96"/>
      <c r="P412" s="93"/>
      <c r="Q412" s="103"/>
      <c r="R412" s="93"/>
      <c r="S412" s="104"/>
      <c r="T412" s="95"/>
      <c r="U412" s="3"/>
      <c r="V412" s="3"/>
      <c r="W412" s="144">
        <f>[2]Plan1!$A494</f>
        <v>51867</v>
      </c>
      <c r="X412" s="139" t="str">
        <f>[2]Plan1!$C494</f>
        <v>Confraternização Universal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/>
      <c r="B413" s="90"/>
      <c r="C413" s="93"/>
      <c r="D413" s="92"/>
      <c r="E413" s="93"/>
      <c r="F413" s="93"/>
      <c r="G413" s="93"/>
      <c r="H413" s="93"/>
      <c r="I413" s="92"/>
      <c r="J413" s="95"/>
      <c r="K413" s="102"/>
      <c r="L413" s="96"/>
      <c r="M413" s="97"/>
      <c r="N413" s="97"/>
      <c r="O413" s="96"/>
      <c r="P413" s="93"/>
      <c r="Q413" s="103"/>
      <c r="R413" s="93"/>
      <c r="S413" s="104"/>
      <c r="T413" s="95"/>
      <c r="U413" s="3"/>
      <c r="V413" s="3"/>
      <c r="W413" s="144">
        <f>[2]Plan1!$A495</f>
        <v>51914</v>
      </c>
      <c r="X413" s="139" t="str">
        <f>[2]Plan1!$C495</f>
        <v>Carnaval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/>
      <c r="B414" s="90"/>
      <c r="C414" s="93"/>
      <c r="D414" s="92"/>
      <c r="E414" s="93"/>
      <c r="F414" s="93"/>
      <c r="G414" s="93"/>
      <c r="H414" s="93"/>
      <c r="I414" s="92"/>
      <c r="J414" s="95"/>
      <c r="K414" s="102"/>
      <c r="L414" s="96"/>
      <c r="M414" s="97"/>
      <c r="N414" s="97"/>
      <c r="O414" s="96"/>
      <c r="P414" s="93"/>
      <c r="Q414" s="103"/>
      <c r="R414" s="93"/>
      <c r="S414" s="104"/>
      <c r="T414" s="95"/>
      <c r="U414" s="3"/>
      <c r="V414" s="3"/>
      <c r="W414" s="144">
        <f>[2]Plan1!$A496</f>
        <v>51915</v>
      </c>
      <c r="X414" s="139" t="str">
        <f>[2]Plan1!$C496</f>
        <v>Carnaval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/>
      <c r="B415" s="90"/>
      <c r="C415" s="93"/>
      <c r="D415" s="92"/>
      <c r="E415" s="93"/>
      <c r="F415" s="93"/>
      <c r="G415" s="93"/>
      <c r="H415" s="93"/>
      <c r="I415" s="92"/>
      <c r="J415" s="95"/>
      <c r="K415" s="102"/>
      <c r="L415" s="96"/>
      <c r="M415" s="97"/>
      <c r="N415" s="97"/>
      <c r="O415" s="96"/>
      <c r="P415" s="93"/>
      <c r="Q415" s="103"/>
      <c r="R415" s="93"/>
      <c r="S415" s="104"/>
      <c r="T415" s="95"/>
      <c r="U415" s="3"/>
      <c r="V415" s="3"/>
      <c r="W415" s="144">
        <f>[2]Plan1!$A497</f>
        <v>51960</v>
      </c>
      <c r="X415" s="139" t="str">
        <f>[2]Plan1!$C497</f>
        <v>Paixão de Cristo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/>
      <c r="B416" s="90"/>
      <c r="C416" s="93"/>
      <c r="D416" s="92"/>
      <c r="E416" s="93"/>
      <c r="F416" s="93"/>
      <c r="G416" s="93"/>
      <c r="H416" s="93"/>
      <c r="I416" s="92"/>
      <c r="J416" s="95"/>
      <c r="K416" s="102"/>
      <c r="L416" s="96"/>
      <c r="M416" s="97"/>
      <c r="N416" s="97"/>
      <c r="O416" s="96"/>
      <c r="P416" s="93"/>
      <c r="Q416" s="103"/>
      <c r="R416" s="93"/>
      <c r="S416" s="104"/>
      <c r="T416" s="95"/>
      <c r="U416" s="3"/>
      <c r="V416" s="3"/>
      <c r="W416" s="144">
        <f>[2]Plan1!$A498</f>
        <v>51977</v>
      </c>
      <c r="X416" s="139" t="str">
        <f>[2]Plan1!$C498</f>
        <v>Tiradentes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/>
      <c r="B417" s="90"/>
      <c r="C417" s="93"/>
      <c r="D417" s="92"/>
      <c r="E417" s="93"/>
      <c r="F417" s="93"/>
      <c r="G417" s="93"/>
      <c r="H417" s="93"/>
      <c r="I417" s="92"/>
      <c r="J417" s="95"/>
      <c r="K417" s="102"/>
      <c r="L417" s="96"/>
      <c r="M417" s="97"/>
      <c r="N417" s="97"/>
      <c r="O417" s="96"/>
      <c r="P417" s="93"/>
      <c r="Q417" s="103"/>
      <c r="R417" s="93"/>
      <c r="S417" s="104"/>
      <c r="T417" s="95"/>
      <c r="U417" s="3"/>
      <c r="V417" s="3"/>
      <c r="W417" s="144">
        <f>[2]Plan1!$A499</f>
        <v>51987</v>
      </c>
      <c r="X417" s="139" t="str">
        <f>[2]Plan1!$C499</f>
        <v>Dia do Trabalho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/>
      <c r="B418" s="90"/>
      <c r="C418" s="93"/>
      <c r="D418" s="92"/>
      <c r="E418" s="93"/>
      <c r="F418" s="93"/>
      <c r="G418" s="93"/>
      <c r="H418" s="93"/>
      <c r="I418" s="92"/>
      <c r="J418" s="95"/>
      <c r="K418" s="102"/>
      <c r="L418" s="96"/>
      <c r="M418" s="97"/>
      <c r="N418" s="97"/>
      <c r="O418" s="96"/>
      <c r="P418" s="93"/>
      <c r="Q418" s="103"/>
      <c r="R418" s="93"/>
      <c r="S418" s="104"/>
      <c r="T418" s="95"/>
      <c r="U418" s="3"/>
      <c r="V418" s="3"/>
      <c r="W418" s="144">
        <f>[2]Plan1!$A500</f>
        <v>52022</v>
      </c>
      <c r="X418" s="139" t="str">
        <f>[2]Plan1!$C500</f>
        <v>Corpus Christi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/>
      <c r="B419" s="90"/>
      <c r="C419" s="93"/>
      <c r="D419" s="92"/>
      <c r="E419" s="93"/>
      <c r="F419" s="93"/>
      <c r="G419" s="93"/>
      <c r="H419" s="93"/>
      <c r="I419" s="92"/>
      <c r="J419" s="95"/>
      <c r="K419" s="102"/>
      <c r="L419" s="96"/>
      <c r="M419" s="97"/>
      <c r="N419" s="97"/>
      <c r="O419" s="96"/>
      <c r="P419" s="93"/>
      <c r="Q419" s="103"/>
      <c r="R419" s="93"/>
      <c r="S419" s="104"/>
      <c r="T419" s="95"/>
      <c r="U419" s="3"/>
      <c r="V419" s="3"/>
      <c r="W419" s="144">
        <f>[2]Plan1!$A501</f>
        <v>52116</v>
      </c>
      <c r="X419" s="139" t="str">
        <f>[2]Plan1!$C501</f>
        <v>Independência do Brasil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/>
      <c r="B420" s="90"/>
      <c r="C420" s="93"/>
      <c r="D420" s="92"/>
      <c r="E420" s="93"/>
      <c r="F420" s="93"/>
      <c r="G420" s="93"/>
      <c r="H420" s="93"/>
      <c r="I420" s="92"/>
      <c r="J420" s="95"/>
      <c r="K420" s="102"/>
      <c r="L420" s="96"/>
      <c r="M420" s="97"/>
      <c r="N420" s="97"/>
      <c r="O420" s="96"/>
      <c r="P420" s="93"/>
      <c r="Q420" s="103"/>
      <c r="R420" s="93"/>
      <c r="S420" s="104"/>
      <c r="T420" s="95"/>
      <c r="U420" s="3"/>
      <c r="V420" s="3"/>
      <c r="W420" s="144">
        <f>[2]Plan1!$A502</f>
        <v>52151</v>
      </c>
      <c r="X420" s="139" t="str">
        <f>[2]Plan1!$C502</f>
        <v>Nossa Sr.a Aparecida - Padroeira do Brasil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/>
      <c r="B421" s="90"/>
      <c r="C421" s="93"/>
      <c r="D421" s="92"/>
      <c r="E421" s="93"/>
      <c r="F421" s="93"/>
      <c r="G421" s="93"/>
      <c r="H421" s="93"/>
      <c r="I421" s="92"/>
      <c r="J421" s="95"/>
      <c r="K421" s="102"/>
      <c r="L421" s="96"/>
      <c r="M421" s="97"/>
      <c r="N421" s="97"/>
      <c r="O421" s="96"/>
      <c r="P421" s="93"/>
      <c r="Q421" s="103"/>
      <c r="R421" s="93"/>
      <c r="S421" s="104"/>
      <c r="T421" s="95"/>
      <c r="U421" s="3"/>
      <c r="V421" s="3"/>
      <c r="W421" s="144">
        <f>[2]Plan1!$A503</f>
        <v>52172</v>
      </c>
      <c r="X421" s="139" t="str">
        <f>[2]Plan1!$C503</f>
        <v>Finados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/>
      <c r="B422" s="90"/>
      <c r="C422" s="93"/>
      <c r="D422" s="92"/>
      <c r="E422" s="93"/>
      <c r="F422" s="93"/>
      <c r="G422" s="93"/>
      <c r="H422" s="93"/>
      <c r="I422" s="92"/>
      <c r="J422" s="95"/>
      <c r="K422" s="102"/>
      <c r="L422" s="96"/>
      <c r="M422" s="97"/>
      <c r="N422" s="97"/>
      <c r="O422" s="96"/>
      <c r="P422" s="93"/>
      <c r="Q422" s="103"/>
      <c r="R422" s="93"/>
      <c r="S422" s="104"/>
      <c r="T422" s="95"/>
      <c r="U422" s="3"/>
      <c r="V422" s="3"/>
      <c r="W422" s="144">
        <f>[2]Plan1!$A504</f>
        <v>52185</v>
      </c>
      <c r="X422" s="139" t="str">
        <f>[2]Plan1!$C504</f>
        <v>Proclamação da República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/>
      <c r="B423" s="90"/>
      <c r="C423" s="93"/>
      <c r="D423" s="92"/>
      <c r="E423" s="93"/>
      <c r="F423" s="93"/>
      <c r="G423" s="93"/>
      <c r="H423" s="93"/>
      <c r="I423" s="92"/>
      <c r="J423" s="95"/>
      <c r="K423" s="102"/>
      <c r="L423" s="96"/>
      <c r="M423" s="97"/>
      <c r="N423" s="97"/>
      <c r="O423" s="96"/>
      <c r="P423" s="93"/>
      <c r="Q423" s="103"/>
      <c r="R423" s="93"/>
      <c r="S423" s="104"/>
      <c r="T423" s="95"/>
      <c r="U423" s="3"/>
      <c r="V423" s="3"/>
      <c r="W423" s="144">
        <f>[2]Plan1!$A505</f>
        <v>52225</v>
      </c>
      <c r="X423" s="139" t="str">
        <f>[2]Plan1!$C505</f>
        <v>Natal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/>
      <c r="B424" s="90"/>
      <c r="C424" s="93"/>
      <c r="D424" s="92"/>
      <c r="E424" s="93"/>
      <c r="F424" s="93"/>
      <c r="G424" s="93"/>
      <c r="H424" s="93"/>
      <c r="I424" s="92"/>
      <c r="J424" s="95"/>
      <c r="K424" s="102"/>
      <c r="L424" s="96"/>
      <c r="M424" s="97"/>
      <c r="N424" s="97"/>
      <c r="O424" s="96"/>
      <c r="P424" s="93"/>
      <c r="Q424" s="103"/>
      <c r="R424" s="93"/>
      <c r="S424" s="104"/>
      <c r="T424" s="95"/>
      <c r="U424" s="3"/>
      <c r="V424" s="3"/>
      <c r="W424" s="144">
        <f>[2]Plan1!$A506</f>
        <v>52232</v>
      </c>
      <c r="X424" s="139" t="str">
        <f>[2]Plan1!$C506</f>
        <v>Confraternização Universal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/>
      <c r="B425" s="90"/>
      <c r="C425" s="93"/>
      <c r="D425" s="92"/>
      <c r="E425" s="93"/>
      <c r="F425" s="93"/>
      <c r="G425" s="93"/>
      <c r="H425" s="93"/>
      <c r="I425" s="92"/>
      <c r="J425" s="95"/>
      <c r="K425" s="102"/>
      <c r="L425" s="96"/>
      <c r="M425" s="97"/>
      <c r="N425" s="97"/>
      <c r="O425" s="96"/>
      <c r="P425" s="93"/>
      <c r="Q425" s="103"/>
      <c r="R425" s="93"/>
      <c r="S425" s="104"/>
      <c r="T425" s="95"/>
      <c r="U425" s="3"/>
      <c r="V425" s="3"/>
      <c r="W425" s="144">
        <f>[2]Plan1!$A507</f>
        <v>52271</v>
      </c>
      <c r="X425" s="139" t="str">
        <f>[2]Plan1!$C507</f>
        <v>Carnaval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/>
      <c r="B426" s="90"/>
      <c r="C426" s="93"/>
      <c r="D426" s="92"/>
      <c r="E426" s="93"/>
      <c r="F426" s="93"/>
      <c r="G426" s="93"/>
      <c r="H426" s="93"/>
      <c r="I426" s="92"/>
      <c r="J426" s="95"/>
      <c r="K426" s="102"/>
      <c r="L426" s="96"/>
      <c r="M426" s="97"/>
      <c r="N426" s="97"/>
      <c r="O426" s="96"/>
      <c r="P426" s="93"/>
      <c r="Q426" s="103"/>
      <c r="R426" s="93"/>
      <c r="S426" s="104"/>
      <c r="T426" s="95"/>
      <c r="U426" s="3"/>
      <c r="V426" s="3"/>
      <c r="W426" s="144">
        <f>[2]Plan1!$A508</f>
        <v>52272</v>
      </c>
      <c r="X426" s="139" t="str">
        <f>[2]Plan1!$C508</f>
        <v>Carnaval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/>
      <c r="B427" s="90"/>
      <c r="C427" s="93"/>
      <c r="D427" s="92"/>
      <c r="E427" s="93"/>
      <c r="F427" s="93"/>
      <c r="G427" s="93"/>
      <c r="H427" s="93"/>
      <c r="I427" s="92"/>
      <c r="J427" s="95"/>
      <c r="K427" s="102"/>
      <c r="L427" s="96"/>
      <c r="M427" s="97"/>
      <c r="N427" s="97"/>
      <c r="O427" s="96"/>
      <c r="P427" s="93"/>
      <c r="Q427" s="103"/>
      <c r="R427" s="93"/>
      <c r="S427" s="104"/>
      <c r="T427" s="95"/>
      <c r="U427" s="3"/>
      <c r="V427" s="3"/>
      <c r="W427" s="144">
        <f>[2]Plan1!$A509</f>
        <v>52317</v>
      </c>
      <c r="X427" s="139" t="str">
        <f>[2]Plan1!$C509</f>
        <v>Paixão de Cristo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/>
      <c r="B428" s="90"/>
      <c r="C428" s="93"/>
      <c r="D428" s="92"/>
      <c r="E428" s="93"/>
      <c r="F428" s="93"/>
      <c r="G428" s="93"/>
      <c r="H428" s="93"/>
      <c r="I428" s="92"/>
      <c r="J428" s="95"/>
      <c r="K428" s="102"/>
      <c r="L428" s="96"/>
      <c r="M428" s="97"/>
      <c r="N428" s="97"/>
      <c r="O428" s="96"/>
      <c r="P428" s="93"/>
      <c r="Q428" s="103"/>
      <c r="R428" s="93"/>
      <c r="S428" s="104"/>
      <c r="T428" s="95"/>
      <c r="U428" s="3"/>
      <c r="V428" s="3"/>
      <c r="W428" s="144">
        <f>[2]Plan1!$A510</f>
        <v>52342</v>
      </c>
      <c r="X428" s="139" t="str">
        <f>[2]Plan1!$C510</f>
        <v>Tiradentes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/>
      <c r="B429" s="90"/>
      <c r="C429" s="93"/>
      <c r="D429" s="92"/>
      <c r="E429" s="93"/>
      <c r="F429" s="93"/>
      <c r="G429" s="93"/>
      <c r="H429" s="93"/>
      <c r="I429" s="92"/>
      <c r="J429" s="95"/>
      <c r="K429" s="102"/>
      <c r="L429" s="96"/>
      <c r="M429" s="97"/>
      <c r="N429" s="97"/>
      <c r="O429" s="96"/>
      <c r="P429" s="93"/>
      <c r="Q429" s="103"/>
      <c r="R429" s="93"/>
      <c r="S429" s="104"/>
      <c r="T429" s="95"/>
      <c r="U429" s="3"/>
      <c r="V429" s="3"/>
      <c r="W429" s="144">
        <f>[2]Plan1!$A511</f>
        <v>52352</v>
      </c>
      <c r="X429" s="139" t="str">
        <f>[2]Plan1!$C511</f>
        <v>Dia do Trabalho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/>
      <c r="B430" s="90"/>
      <c r="C430" s="93"/>
      <c r="D430" s="92"/>
      <c r="E430" s="93"/>
      <c r="F430" s="93"/>
      <c r="G430" s="93"/>
      <c r="H430" s="93"/>
      <c r="I430" s="92"/>
      <c r="J430" s="95"/>
      <c r="K430" s="102"/>
      <c r="L430" s="96"/>
      <c r="M430" s="97"/>
      <c r="N430" s="97"/>
      <c r="O430" s="96"/>
      <c r="P430" s="93"/>
      <c r="Q430" s="103"/>
      <c r="R430" s="93"/>
      <c r="S430" s="104"/>
      <c r="T430" s="95"/>
      <c r="U430" s="3"/>
      <c r="V430" s="3"/>
      <c r="W430" s="144">
        <f>[2]Plan1!$A512</f>
        <v>52379</v>
      </c>
      <c r="X430" s="139" t="str">
        <f>[2]Plan1!$C512</f>
        <v>Corpus Christi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/>
      <c r="B431" s="90"/>
      <c r="C431" s="93"/>
      <c r="D431" s="92"/>
      <c r="E431" s="93"/>
      <c r="F431" s="93"/>
      <c r="G431" s="93"/>
      <c r="H431" s="93"/>
      <c r="I431" s="92"/>
      <c r="J431" s="95"/>
      <c r="K431" s="102"/>
      <c r="L431" s="96"/>
      <c r="M431" s="97"/>
      <c r="N431" s="97"/>
      <c r="O431" s="96"/>
      <c r="P431" s="93"/>
      <c r="Q431" s="103"/>
      <c r="R431" s="93"/>
      <c r="S431" s="104"/>
      <c r="T431" s="95"/>
      <c r="U431" s="3"/>
      <c r="V431" s="3"/>
      <c r="W431" s="144">
        <f>[2]Plan1!$A513</f>
        <v>52481</v>
      </c>
      <c r="X431" s="139" t="str">
        <f>[2]Plan1!$C513</f>
        <v>Independência do Brasil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/>
      <c r="B432" s="90"/>
      <c r="C432" s="93"/>
      <c r="D432" s="92"/>
      <c r="E432" s="93"/>
      <c r="F432" s="93"/>
      <c r="G432" s="93"/>
      <c r="H432" s="93"/>
      <c r="I432" s="92"/>
      <c r="J432" s="95"/>
      <c r="K432" s="102"/>
      <c r="L432" s="96"/>
      <c r="M432" s="97"/>
      <c r="N432" s="97"/>
      <c r="O432" s="96"/>
      <c r="P432" s="93"/>
      <c r="Q432" s="103"/>
      <c r="R432" s="93"/>
      <c r="S432" s="104"/>
      <c r="T432" s="95"/>
      <c r="U432" s="3"/>
      <c r="V432" s="3"/>
      <c r="W432" s="144">
        <f>[2]Plan1!$A514</f>
        <v>52516</v>
      </c>
      <c r="X432" s="139" t="str">
        <f>[2]Plan1!$C514</f>
        <v>Nossa Sr.a Aparecida - Padroeira do Brasil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/>
      <c r="B433" s="90"/>
      <c r="C433" s="93"/>
      <c r="D433" s="92"/>
      <c r="E433" s="93"/>
      <c r="F433" s="93"/>
      <c r="G433" s="93"/>
      <c r="H433" s="93"/>
      <c r="I433" s="92"/>
      <c r="J433" s="95"/>
      <c r="K433" s="102"/>
      <c r="L433" s="96"/>
      <c r="M433" s="97"/>
      <c r="N433" s="97"/>
      <c r="O433" s="96"/>
      <c r="P433" s="93"/>
      <c r="Q433" s="103"/>
      <c r="R433" s="93"/>
      <c r="S433" s="104"/>
      <c r="T433" s="95"/>
      <c r="U433" s="3"/>
      <c r="V433" s="3"/>
      <c r="W433" s="144">
        <f>[2]Plan1!$A515</f>
        <v>52537</v>
      </c>
      <c r="X433" s="139" t="str">
        <f>[2]Plan1!$C515</f>
        <v>Finados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/>
      <c r="B434" s="90"/>
      <c r="C434" s="93"/>
      <c r="D434" s="92"/>
      <c r="E434" s="93"/>
      <c r="F434" s="93"/>
      <c r="G434" s="93"/>
      <c r="H434" s="93"/>
      <c r="I434" s="92"/>
      <c r="J434" s="95"/>
      <c r="K434" s="102"/>
      <c r="L434" s="96"/>
      <c r="M434" s="97"/>
      <c r="N434" s="97"/>
      <c r="O434" s="96"/>
      <c r="P434" s="93"/>
      <c r="Q434" s="103"/>
      <c r="R434" s="93"/>
      <c r="S434" s="104"/>
      <c r="T434" s="95"/>
      <c r="U434" s="3"/>
      <c r="V434" s="3"/>
      <c r="W434" s="144">
        <f>[2]Plan1!$A516</f>
        <v>52550</v>
      </c>
      <c r="X434" s="139" t="str">
        <f>[2]Plan1!$C516</f>
        <v>Proclamação da República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/>
      <c r="B435" s="90"/>
      <c r="C435" s="93"/>
      <c r="D435" s="92"/>
      <c r="E435" s="93"/>
      <c r="F435" s="93"/>
      <c r="G435" s="93"/>
      <c r="H435" s="93"/>
      <c r="I435" s="92"/>
      <c r="J435" s="95"/>
      <c r="K435" s="102"/>
      <c r="L435" s="96"/>
      <c r="M435" s="97"/>
      <c r="N435" s="97"/>
      <c r="O435" s="96"/>
      <c r="P435" s="93"/>
      <c r="Q435" s="103"/>
      <c r="R435" s="93"/>
      <c r="S435" s="104"/>
      <c r="T435" s="95"/>
      <c r="U435" s="3"/>
      <c r="V435" s="3"/>
      <c r="W435" s="144">
        <f>[2]Plan1!$A517</f>
        <v>52590</v>
      </c>
      <c r="X435" s="139" t="str">
        <f>[2]Plan1!$C517</f>
        <v>Natal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/>
      <c r="B436" s="90"/>
      <c r="C436" s="93"/>
      <c r="D436" s="92"/>
      <c r="E436" s="93"/>
      <c r="F436" s="93"/>
      <c r="G436" s="93"/>
      <c r="H436" s="93"/>
      <c r="I436" s="92"/>
      <c r="J436" s="95"/>
      <c r="K436" s="102"/>
      <c r="L436" s="96"/>
      <c r="M436" s="97"/>
      <c r="N436" s="97"/>
      <c r="O436" s="96"/>
      <c r="P436" s="93"/>
      <c r="Q436" s="103"/>
      <c r="R436" s="93"/>
      <c r="S436" s="104"/>
      <c r="T436" s="95"/>
      <c r="U436" s="3"/>
      <c r="V436" s="3"/>
      <c r="W436" s="144">
        <f>[2]Plan1!$A518</f>
        <v>52597</v>
      </c>
      <c r="X436" s="139" t="str">
        <f>[2]Plan1!$C518</f>
        <v>Confraternização Universal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/>
      <c r="B437" s="90"/>
      <c r="C437" s="93"/>
      <c r="D437" s="92"/>
      <c r="E437" s="93"/>
      <c r="F437" s="93"/>
      <c r="G437" s="93"/>
      <c r="H437" s="93"/>
      <c r="I437" s="92"/>
      <c r="J437" s="95"/>
      <c r="K437" s="102"/>
      <c r="L437" s="96"/>
      <c r="M437" s="97"/>
      <c r="N437" s="97"/>
      <c r="O437" s="96"/>
      <c r="P437" s="93"/>
      <c r="Q437" s="103"/>
      <c r="R437" s="93"/>
      <c r="S437" s="104"/>
      <c r="T437" s="95"/>
      <c r="U437" s="3"/>
      <c r="V437" s="3"/>
      <c r="W437" s="144">
        <f>[2]Plan1!$A519</f>
        <v>52656</v>
      </c>
      <c r="X437" s="139" t="str">
        <f>[2]Plan1!$C519</f>
        <v>Carnaval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/>
      <c r="B438" s="90"/>
      <c r="C438" s="93"/>
      <c r="D438" s="92"/>
      <c r="E438" s="93"/>
      <c r="F438" s="93"/>
      <c r="G438" s="93"/>
      <c r="H438" s="93"/>
      <c r="I438" s="92"/>
      <c r="J438" s="95"/>
      <c r="K438" s="102"/>
      <c r="L438" s="96"/>
      <c r="M438" s="97"/>
      <c r="N438" s="97"/>
      <c r="O438" s="96"/>
      <c r="P438" s="93"/>
      <c r="Q438" s="103"/>
      <c r="R438" s="93"/>
      <c r="S438" s="104"/>
      <c r="T438" s="95"/>
      <c r="U438" s="3"/>
      <c r="V438" s="3"/>
      <c r="W438" s="144">
        <f>[2]Plan1!$A520</f>
        <v>52657</v>
      </c>
      <c r="X438" s="139" t="str">
        <f>[2]Plan1!$C520</f>
        <v>Carnaval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/>
      <c r="B439" s="90"/>
      <c r="C439" s="93"/>
      <c r="D439" s="92"/>
      <c r="E439" s="93"/>
      <c r="F439" s="93"/>
      <c r="G439" s="93"/>
      <c r="H439" s="93"/>
      <c r="I439" s="92"/>
      <c r="J439" s="95"/>
      <c r="K439" s="102"/>
      <c r="L439" s="96"/>
      <c r="M439" s="97"/>
      <c r="N439" s="97"/>
      <c r="O439" s="96"/>
      <c r="P439" s="93"/>
      <c r="Q439" s="103"/>
      <c r="R439" s="93"/>
      <c r="S439" s="104"/>
      <c r="T439" s="95"/>
      <c r="U439" s="3"/>
      <c r="V439" s="3"/>
      <c r="W439" s="144">
        <f>[2]Plan1!$A521</f>
        <v>52702</v>
      </c>
      <c r="X439" s="139" t="str">
        <f>[2]Plan1!$C521</f>
        <v>Paixão de Cristo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/>
      <c r="B440" s="90"/>
      <c r="C440" s="93"/>
      <c r="D440" s="92"/>
      <c r="E440" s="93"/>
      <c r="F440" s="93"/>
      <c r="G440" s="93"/>
      <c r="H440" s="93"/>
      <c r="I440" s="92"/>
      <c r="J440" s="95"/>
      <c r="K440" s="102"/>
      <c r="L440" s="96"/>
      <c r="M440" s="97"/>
      <c r="N440" s="97"/>
      <c r="O440" s="96"/>
      <c r="P440" s="93"/>
      <c r="Q440" s="103"/>
      <c r="R440" s="93"/>
      <c r="S440" s="104"/>
      <c r="T440" s="95"/>
      <c r="U440" s="3"/>
      <c r="V440" s="3"/>
      <c r="W440" s="144">
        <f>[2]Plan1!$A522</f>
        <v>52708</v>
      </c>
      <c r="X440" s="139" t="str">
        <f>[2]Plan1!$C522</f>
        <v>Tiradentes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/>
      <c r="B441" s="90"/>
      <c r="C441" s="93"/>
      <c r="D441" s="92"/>
      <c r="E441" s="93"/>
      <c r="F441" s="93"/>
      <c r="G441" s="93"/>
      <c r="H441" s="93"/>
      <c r="I441" s="92"/>
      <c r="J441" s="95"/>
      <c r="K441" s="102"/>
      <c r="L441" s="96"/>
      <c r="M441" s="97"/>
      <c r="N441" s="97"/>
      <c r="O441" s="96"/>
      <c r="P441" s="93"/>
      <c r="Q441" s="103"/>
      <c r="R441" s="93"/>
      <c r="S441" s="104"/>
      <c r="T441" s="95"/>
      <c r="U441" s="3"/>
      <c r="V441" s="3"/>
      <c r="W441" s="144">
        <f>[2]Plan1!$A523</f>
        <v>52718</v>
      </c>
      <c r="X441" s="139" t="str">
        <f>[2]Plan1!$C523</f>
        <v>Dia do Trabalho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/>
      <c r="B442" s="90"/>
      <c r="C442" s="93"/>
      <c r="D442" s="92"/>
      <c r="E442" s="93"/>
      <c r="F442" s="93"/>
      <c r="G442" s="93"/>
      <c r="H442" s="93"/>
      <c r="I442" s="92"/>
      <c r="J442" s="95"/>
      <c r="K442" s="102"/>
      <c r="L442" s="96"/>
      <c r="M442" s="97"/>
      <c r="N442" s="97"/>
      <c r="O442" s="96"/>
      <c r="P442" s="93"/>
      <c r="Q442" s="103"/>
      <c r="R442" s="93"/>
      <c r="S442" s="104"/>
      <c r="T442" s="95"/>
      <c r="U442" s="3"/>
      <c r="V442" s="3"/>
      <c r="W442" s="144">
        <f>[2]Plan1!$A524</f>
        <v>52764</v>
      </c>
      <c r="X442" s="139" t="str">
        <f>[2]Plan1!$C524</f>
        <v>Corpus Christi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/>
      <c r="B443" s="90"/>
      <c r="C443" s="93"/>
      <c r="D443" s="92"/>
      <c r="E443" s="93"/>
      <c r="F443" s="93"/>
      <c r="G443" s="93"/>
      <c r="H443" s="93"/>
      <c r="I443" s="92"/>
      <c r="J443" s="95"/>
      <c r="K443" s="102"/>
      <c r="L443" s="96"/>
      <c r="M443" s="97"/>
      <c r="N443" s="97"/>
      <c r="O443" s="96"/>
      <c r="P443" s="93"/>
      <c r="Q443" s="103"/>
      <c r="R443" s="93"/>
      <c r="S443" s="104"/>
      <c r="T443" s="95"/>
      <c r="U443" s="3"/>
      <c r="V443" s="3"/>
      <c r="W443" s="144">
        <f>[2]Plan1!$A525</f>
        <v>52847</v>
      </c>
      <c r="X443" s="139" t="str">
        <f>[2]Plan1!$C525</f>
        <v>Independência do Brasil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/>
      <c r="B444" s="90"/>
      <c r="C444" s="93"/>
      <c r="D444" s="92"/>
      <c r="E444" s="93"/>
      <c r="F444" s="93"/>
      <c r="G444" s="93"/>
      <c r="H444" s="93"/>
      <c r="I444" s="92"/>
      <c r="J444" s="95"/>
      <c r="K444" s="102"/>
      <c r="L444" s="96"/>
      <c r="M444" s="97"/>
      <c r="N444" s="97"/>
      <c r="O444" s="96"/>
      <c r="P444" s="93"/>
      <c r="Q444" s="103"/>
      <c r="R444" s="93"/>
      <c r="S444" s="104"/>
      <c r="T444" s="95"/>
      <c r="U444" s="3"/>
      <c r="V444" s="3"/>
      <c r="W444" s="144">
        <f>[2]Plan1!$A526</f>
        <v>52882</v>
      </c>
      <c r="X444" s="139" t="str">
        <f>[2]Plan1!$C526</f>
        <v>Nossa Sr.a Aparecida - Padroeira do Brasil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/>
      <c r="B445" s="90"/>
      <c r="C445" s="93"/>
      <c r="D445" s="92"/>
      <c r="E445" s="93"/>
      <c r="F445" s="93"/>
      <c r="G445" s="93"/>
      <c r="H445" s="93"/>
      <c r="I445" s="92"/>
      <c r="J445" s="95"/>
      <c r="K445" s="102"/>
      <c r="L445" s="96"/>
      <c r="M445" s="97"/>
      <c r="N445" s="97"/>
      <c r="O445" s="96"/>
      <c r="P445" s="93"/>
      <c r="Q445" s="103"/>
      <c r="R445" s="93"/>
      <c r="S445" s="104"/>
      <c r="T445" s="95"/>
      <c r="U445" s="3"/>
      <c r="V445" s="3"/>
      <c r="W445" s="144">
        <f>[2]Plan1!$A527</f>
        <v>52903</v>
      </c>
      <c r="X445" s="139" t="str">
        <f>[2]Plan1!$C527</f>
        <v>Finados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/>
      <c r="B446" s="90"/>
      <c r="C446" s="93"/>
      <c r="D446" s="92"/>
      <c r="E446" s="93"/>
      <c r="F446" s="93"/>
      <c r="G446" s="93"/>
      <c r="H446" s="93"/>
      <c r="I446" s="92"/>
      <c r="J446" s="95"/>
      <c r="K446" s="102"/>
      <c r="L446" s="96"/>
      <c r="M446" s="97"/>
      <c r="N446" s="97"/>
      <c r="O446" s="96"/>
      <c r="P446" s="93"/>
      <c r="Q446" s="103"/>
      <c r="R446" s="93"/>
      <c r="S446" s="104"/>
      <c r="T446" s="95"/>
      <c r="U446" s="3"/>
      <c r="V446" s="3"/>
      <c r="W446" s="144">
        <f>[2]Plan1!$A528</f>
        <v>52916</v>
      </c>
      <c r="X446" s="139" t="str">
        <f>[2]Plan1!$C528</f>
        <v>Proclamação da República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/>
      <c r="B447" s="90"/>
      <c r="C447" s="93"/>
      <c r="D447" s="92"/>
      <c r="E447" s="93"/>
      <c r="F447" s="93"/>
      <c r="G447" s="93"/>
      <c r="H447" s="93"/>
      <c r="I447" s="92"/>
      <c r="J447" s="95"/>
      <c r="K447" s="102"/>
      <c r="L447" s="96"/>
      <c r="M447" s="97"/>
      <c r="N447" s="97"/>
      <c r="O447" s="96"/>
      <c r="P447" s="93"/>
      <c r="Q447" s="103"/>
      <c r="R447" s="93"/>
      <c r="S447" s="104"/>
      <c r="T447" s="95"/>
      <c r="U447" s="3"/>
      <c r="V447" s="3"/>
      <c r="W447" s="144">
        <f>[2]Plan1!$A529</f>
        <v>52956</v>
      </c>
      <c r="X447" s="139" t="str">
        <f>[2]Plan1!$C529</f>
        <v>Natal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/>
      <c r="B448" s="90"/>
      <c r="C448" s="93"/>
      <c r="D448" s="92"/>
      <c r="E448" s="93"/>
      <c r="F448" s="93"/>
      <c r="G448" s="93"/>
      <c r="H448" s="93"/>
      <c r="I448" s="92"/>
      <c r="J448" s="95"/>
      <c r="K448" s="102"/>
      <c r="L448" s="96"/>
      <c r="M448" s="97"/>
      <c r="N448" s="97"/>
      <c r="O448" s="96"/>
      <c r="P448" s="93"/>
      <c r="Q448" s="103"/>
      <c r="R448" s="93"/>
      <c r="S448" s="104"/>
      <c r="T448" s="95"/>
      <c r="U448" s="3"/>
      <c r="V448" s="3"/>
      <c r="W448" s="144">
        <f>[2]Plan1!$A530</f>
        <v>52963</v>
      </c>
      <c r="X448" s="139" t="str">
        <f>[2]Plan1!$C530</f>
        <v>Confraternização Universal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/>
      <c r="B449" s="90"/>
      <c r="C449" s="93"/>
      <c r="D449" s="92"/>
      <c r="E449" s="93"/>
      <c r="F449" s="93"/>
      <c r="G449" s="93"/>
      <c r="H449" s="93"/>
      <c r="I449" s="92"/>
      <c r="J449" s="95"/>
      <c r="K449" s="102"/>
      <c r="L449" s="96"/>
      <c r="M449" s="97"/>
      <c r="N449" s="97"/>
      <c r="O449" s="96"/>
      <c r="P449" s="93"/>
      <c r="Q449" s="103"/>
      <c r="R449" s="93"/>
      <c r="S449" s="104"/>
      <c r="T449" s="95"/>
      <c r="U449" s="3"/>
      <c r="V449" s="3"/>
      <c r="W449" s="144">
        <f>[2]Plan1!$A531</f>
        <v>53013</v>
      </c>
      <c r="X449" s="139" t="str">
        <f>[2]Plan1!$C531</f>
        <v>Carnaval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/>
      <c r="B450" s="90"/>
      <c r="C450" s="93"/>
      <c r="D450" s="92"/>
      <c r="E450" s="93"/>
      <c r="F450" s="93"/>
      <c r="G450" s="93"/>
      <c r="H450" s="93"/>
      <c r="I450" s="92"/>
      <c r="J450" s="95"/>
      <c r="K450" s="102"/>
      <c r="L450" s="96"/>
      <c r="M450" s="97"/>
      <c r="N450" s="97"/>
      <c r="O450" s="96"/>
      <c r="P450" s="93"/>
      <c r="Q450" s="103"/>
      <c r="R450" s="93"/>
      <c r="S450" s="104"/>
      <c r="T450" s="95"/>
      <c r="U450" s="3"/>
      <c r="V450" s="3"/>
      <c r="W450" s="144">
        <f>[2]Plan1!$A532</f>
        <v>53014</v>
      </c>
      <c r="X450" s="139" t="str">
        <f>[2]Plan1!$C532</f>
        <v>Carnaval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/>
      <c r="B451" s="90"/>
      <c r="C451" s="93"/>
      <c r="D451" s="92"/>
      <c r="E451" s="93"/>
      <c r="F451" s="93"/>
      <c r="G451" s="93"/>
      <c r="H451" s="93"/>
      <c r="I451" s="92"/>
      <c r="J451" s="95"/>
      <c r="K451" s="102"/>
      <c r="L451" s="96"/>
      <c r="M451" s="97"/>
      <c r="N451" s="97"/>
      <c r="O451" s="96"/>
      <c r="P451" s="93"/>
      <c r="Q451" s="103"/>
      <c r="R451" s="93"/>
      <c r="S451" s="104"/>
      <c r="T451" s="95"/>
      <c r="U451" s="3"/>
      <c r="V451" s="3"/>
      <c r="W451" s="144">
        <f>[2]Plan1!$A533</f>
        <v>53059</v>
      </c>
      <c r="X451" s="139" t="str">
        <f>[2]Plan1!$C533</f>
        <v>Paixão de Cristo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/>
      <c r="B452" s="90"/>
      <c r="C452" s="93"/>
      <c r="D452" s="92"/>
      <c r="E452" s="93"/>
      <c r="F452" s="93"/>
      <c r="G452" s="93"/>
      <c r="H452" s="93"/>
      <c r="I452" s="92"/>
      <c r="J452" s="95"/>
      <c r="K452" s="102"/>
      <c r="L452" s="96"/>
      <c r="M452" s="97"/>
      <c r="N452" s="97"/>
      <c r="O452" s="96"/>
      <c r="P452" s="93"/>
      <c r="Q452" s="103"/>
      <c r="R452" s="93"/>
      <c r="S452" s="104"/>
      <c r="T452" s="95"/>
      <c r="U452" s="3"/>
      <c r="V452" s="3"/>
      <c r="W452" s="144">
        <f>[2]Plan1!$A534</f>
        <v>53073</v>
      </c>
      <c r="X452" s="139" t="str">
        <f>[2]Plan1!$C534</f>
        <v>Tiradentes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/>
      <c r="B453" s="90"/>
      <c r="C453" s="93"/>
      <c r="D453" s="92"/>
      <c r="E453" s="93"/>
      <c r="F453" s="93"/>
      <c r="G453" s="93"/>
      <c r="H453" s="93"/>
      <c r="I453" s="92"/>
      <c r="J453" s="95"/>
      <c r="K453" s="102"/>
      <c r="L453" s="96"/>
      <c r="M453" s="97"/>
      <c r="N453" s="97"/>
      <c r="O453" s="96"/>
      <c r="P453" s="93"/>
      <c r="Q453" s="103"/>
      <c r="R453" s="93"/>
      <c r="S453" s="104"/>
      <c r="T453" s="95"/>
      <c r="U453" s="3"/>
      <c r="V453" s="3"/>
      <c r="W453" s="144">
        <f>[2]Plan1!$A535</f>
        <v>53083</v>
      </c>
      <c r="X453" s="139" t="str">
        <f>[2]Plan1!$C535</f>
        <v>Dia do Trabalho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/>
      <c r="B454" s="90"/>
      <c r="C454" s="93"/>
      <c r="D454" s="92"/>
      <c r="E454" s="93"/>
      <c r="F454" s="93"/>
      <c r="G454" s="93"/>
      <c r="H454" s="93"/>
      <c r="I454" s="92"/>
      <c r="J454" s="95"/>
      <c r="K454" s="102"/>
      <c r="L454" s="96"/>
      <c r="M454" s="97"/>
      <c r="N454" s="97"/>
      <c r="O454" s="96"/>
      <c r="P454" s="93"/>
      <c r="Q454" s="103"/>
      <c r="R454" s="93"/>
      <c r="S454" s="104"/>
      <c r="T454" s="95"/>
      <c r="U454" s="3"/>
      <c r="V454" s="3"/>
      <c r="W454" s="144">
        <f>[2]Plan1!$A536</f>
        <v>53121</v>
      </c>
      <c r="X454" s="139" t="str">
        <f>[2]Plan1!$C536</f>
        <v>Corpus Christi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/>
      <c r="B455" s="90"/>
      <c r="C455" s="93"/>
      <c r="D455" s="92"/>
      <c r="E455" s="93"/>
      <c r="F455" s="93"/>
      <c r="G455" s="93"/>
      <c r="H455" s="93"/>
      <c r="I455" s="92"/>
      <c r="J455" s="95"/>
      <c r="K455" s="102"/>
      <c r="L455" s="96"/>
      <c r="M455" s="97"/>
      <c r="N455" s="97"/>
      <c r="O455" s="96"/>
      <c r="P455" s="93"/>
      <c r="Q455" s="103"/>
      <c r="R455" s="93"/>
      <c r="S455" s="104"/>
      <c r="T455" s="95"/>
      <c r="U455" s="3"/>
      <c r="V455" s="3"/>
      <c r="W455" s="144">
        <f>[2]Plan1!$A537</f>
        <v>53212</v>
      </c>
      <c r="X455" s="139" t="str">
        <f>[2]Plan1!$C537</f>
        <v>Independência do Brasil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/>
      <c r="B456" s="90"/>
      <c r="C456" s="93"/>
      <c r="D456" s="92"/>
      <c r="E456" s="93"/>
      <c r="F456" s="93"/>
      <c r="G456" s="93"/>
      <c r="H456" s="93"/>
      <c r="I456" s="92"/>
      <c r="J456" s="95"/>
      <c r="K456" s="102"/>
      <c r="L456" s="96"/>
      <c r="M456" s="97"/>
      <c r="N456" s="97"/>
      <c r="O456" s="96"/>
      <c r="P456" s="93"/>
      <c r="Q456" s="103"/>
      <c r="R456" s="93"/>
      <c r="S456" s="104"/>
      <c r="T456" s="95"/>
      <c r="U456" s="3"/>
      <c r="V456" s="3"/>
      <c r="W456" s="144">
        <f>[2]Plan1!$A538</f>
        <v>53247</v>
      </c>
      <c r="X456" s="139" t="str">
        <f>[2]Plan1!$C538</f>
        <v>Nossa Sr.a Aparecida - Padroeira do Brasil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/>
      <c r="B457" s="90"/>
      <c r="C457" s="93"/>
      <c r="D457" s="92"/>
      <c r="E457" s="93"/>
      <c r="F457" s="93"/>
      <c r="G457" s="93"/>
      <c r="H457" s="93"/>
      <c r="I457" s="92"/>
      <c r="J457" s="95"/>
      <c r="K457" s="102"/>
      <c r="L457" s="96"/>
      <c r="M457" s="97"/>
      <c r="N457" s="97"/>
      <c r="O457" s="96"/>
      <c r="P457" s="93"/>
      <c r="Q457" s="103"/>
      <c r="R457" s="93"/>
      <c r="S457" s="104"/>
      <c r="T457" s="95"/>
      <c r="U457" s="3"/>
      <c r="V457" s="3"/>
      <c r="W457" s="144">
        <f>[2]Plan1!$A539</f>
        <v>53268</v>
      </c>
      <c r="X457" s="139" t="str">
        <f>[2]Plan1!$C539</f>
        <v>Finados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/>
      <c r="B458" s="90"/>
      <c r="C458" s="93"/>
      <c r="D458" s="92"/>
      <c r="E458" s="93"/>
      <c r="F458" s="93"/>
      <c r="G458" s="93"/>
      <c r="H458" s="93"/>
      <c r="I458" s="92"/>
      <c r="J458" s="95"/>
      <c r="K458" s="102"/>
      <c r="L458" s="96"/>
      <c r="M458" s="97"/>
      <c r="N458" s="97"/>
      <c r="O458" s="96"/>
      <c r="P458" s="93"/>
      <c r="Q458" s="103"/>
      <c r="R458" s="93"/>
      <c r="S458" s="104"/>
      <c r="T458" s="95"/>
      <c r="U458" s="3"/>
      <c r="V458" s="3"/>
      <c r="W458" s="144">
        <f>[2]Plan1!$A540</f>
        <v>53281</v>
      </c>
      <c r="X458" s="139" t="str">
        <f>[2]Plan1!$C540</f>
        <v>Proclamação da República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/>
      <c r="B459" s="90"/>
      <c r="C459" s="93"/>
      <c r="D459" s="92"/>
      <c r="E459" s="93"/>
      <c r="F459" s="93"/>
      <c r="G459" s="93"/>
      <c r="H459" s="93"/>
      <c r="I459" s="92"/>
      <c r="J459" s="95"/>
      <c r="K459" s="102"/>
      <c r="L459" s="96"/>
      <c r="M459" s="97"/>
      <c r="N459" s="97"/>
      <c r="O459" s="96"/>
      <c r="P459" s="93"/>
      <c r="Q459" s="103"/>
      <c r="R459" s="93"/>
      <c r="S459" s="104"/>
      <c r="T459" s="95"/>
      <c r="U459" s="3"/>
      <c r="V459" s="3"/>
      <c r="W459" s="144">
        <f>[2]Plan1!$A541</f>
        <v>53321</v>
      </c>
      <c r="X459" s="139" t="str">
        <f>[2]Plan1!$C541</f>
        <v>Natal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/>
      <c r="B460" s="90"/>
      <c r="C460" s="93"/>
      <c r="D460" s="92"/>
      <c r="E460" s="93"/>
      <c r="F460" s="93"/>
      <c r="G460" s="93"/>
      <c r="H460" s="93"/>
      <c r="I460" s="92"/>
      <c r="J460" s="95"/>
      <c r="K460" s="102"/>
      <c r="L460" s="96"/>
      <c r="M460" s="97"/>
      <c r="N460" s="97"/>
      <c r="O460" s="96"/>
      <c r="P460" s="93"/>
      <c r="Q460" s="103"/>
      <c r="R460" s="93"/>
      <c r="S460" s="104"/>
      <c r="T460" s="95"/>
      <c r="U460" s="3"/>
      <c r="V460" s="3"/>
      <c r="W460" s="144">
        <f>[2]Plan1!$A542</f>
        <v>53328</v>
      </c>
      <c r="X460" s="139" t="str">
        <f>[2]Plan1!$C542</f>
        <v>Confraternização Universal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/>
      <c r="B461" s="90"/>
      <c r="C461" s="93"/>
      <c r="D461" s="92"/>
      <c r="E461" s="93"/>
      <c r="F461" s="93"/>
      <c r="G461" s="93"/>
      <c r="H461" s="93"/>
      <c r="I461" s="92"/>
      <c r="J461" s="95"/>
      <c r="K461" s="102"/>
      <c r="L461" s="96"/>
      <c r="M461" s="97"/>
      <c r="N461" s="97"/>
      <c r="O461" s="96"/>
      <c r="P461" s="93"/>
      <c r="Q461" s="103"/>
      <c r="R461" s="93"/>
      <c r="S461" s="104"/>
      <c r="T461" s="95"/>
      <c r="U461" s="3"/>
      <c r="V461" s="3"/>
      <c r="W461" s="144">
        <f>[2]Plan1!$A543</f>
        <v>53363</v>
      </c>
      <c r="X461" s="139" t="str">
        <f>[2]Plan1!$C543</f>
        <v>Carnaval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/>
      <c r="B462" s="90"/>
      <c r="C462" s="93"/>
      <c r="D462" s="92"/>
      <c r="E462" s="93"/>
      <c r="F462" s="93"/>
      <c r="G462" s="93"/>
      <c r="H462" s="93"/>
      <c r="I462" s="92"/>
      <c r="J462" s="95"/>
      <c r="K462" s="102"/>
      <c r="L462" s="96"/>
      <c r="M462" s="97"/>
      <c r="N462" s="97"/>
      <c r="O462" s="96"/>
      <c r="P462" s="93"/>
      <c r="Q462" s="103"/>
      <c r="R462" s="93"/>
      <c r="S462" s="104"/>
      <c r="T462" s="95"/>
      <c r="U462" s="3"/>
      <c r="V462" s="3"/>
      <c r="W462" s="144">
        <f>[2]Plan1!$A544</f>
        <v>53364</v>
      </c>
      <c r="X462" s="139" t="str">
        <f>[2]Plan1!$C544</f>
        <v>Carnaval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/>
      <c r="B463" s="90"/>
      <c r="C463" s="93"/>
      <c r="D463" s="92"/>
      <c r="E463" s="93"/>
      <c r="F463" s="93"/>
      <c r="G463" s="93"/>
      <c r="H463" s="93"/>
      <c r="I463" s="92"/>
      <c r="J463" s="95"/>
      <c r="K463" s="102"/>
      <c r="L463" s="96"/>
      <c r="M463" s="97"/>
      <c r="N463" s="97"/>
      <c r="O463" s="96"/>
      <c r="P463" s="93"/>
      <c r="Q463" s="103"/>
      <c r="R463" s="93"/>
      <c r="S463" s="104"/>
      <c r="T463" s="95"/>
      <c r="U463" s="3"/>
      <c r="V463" s="3"/>
      <c r="W463" s="144">
        <f>[2]Plan1!$A545</f>
        <v>53409</v>
      </c>
      <c r="X463" s="139" t="str">
        <f>[2]Plan1!$C545</f>
        <v>Paixão de Cristo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/>
      <c r="B464" s="90"/>
      <c r="C464" s="93"/>
      <c r="D464" s="92"/>
      <c r="E464" s="93"/>
      <c r="F464" s="93"/>
      <c r="G464" s="93"/>
      <c r="H464" s="93"/>
      <c r="I464" s="92"/>
      <c r="J464" s="95"/>
      <c r="K464" s="102"/>
      <c r="L464" s="96"/>
      <c r="M464" s="97"/>
      <c r="N464" s="97"/>
      <c r="O464" s="96"/>
      <c r="P464" s="93"/>
      <c r="Q464" s="103"/>
      <c r="R464" s="93"/>
      <c r="S464" s="104"/>
      <c r="T464" s="95"/>
      <c r="U464" s="3"/>
      <c r="V464" s="3"/>
      <c r="W464" s="144">
        <f>[2]Plan1!$A546</f>
        <v>53438</v>
      </c>
      <c r="X464" s="139" t="str">
        <f>[2]Plan1!$C546</f>
        <v>Tiradentes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/>
      <c r="B465" s="90"/>
      <c r="C465" s="93"/>
      <c r="D465" s="92"/>
      <c r="E465" s="93"/>
      <c r="F465" s="93"/>
      <c r="G465" s="93"/>
      <c r="H465" s="93"/>
      <c r="I465" s="92"/>
      <c r="J465" s="95"/>
      <c r="K465" s="102"/>
      <c r="L465" s="96"/>
      <c r="M465" s="97"/>
      <c r="N465" s="97"/>
      <c r="O465" s="96"/>
      <c r="P465" s="93"/>
      <c r="Q465" s="103"/>
      <c r="R465" s="93"/>
      <c r="S465" s="104"/>
      <c r="T465" s="95"/>
      <c r="U465" s="3"/>
      <c r="V465" s="3"/>
      <c r="W465" s="144">
        <f>[2]Plan1!$A547</f>
        <v>53448</v>
      </c>
      <c r="X465" s="139" t="str">
        <f>[2]Plan1!$C547</f>
        <v>Dia do Trabalho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/>
      <c r="B466" s="90"/>
      <c r="C466" s="93"/>
      <c r="D466" s="92"/>
      <c r="E466" s="93"/>
      <c r="F466" s="93"/>
      <c r="G466" s="93"/>
      <c r="H466" s="93"/>
      <c r="I466" s="92"/>
      <c r="J466" s="95"/>
      <c r="K466" s="102"/>
      <c r="L466" s="96"/>
      <c r="M466" s="97"/>
      <c r="N466" s="97"/>
      <c r="O466" s="96"/>
      <c r="P466" s="93"/>
      <c r="Q466" s="103"/>
      <c r="R466" s="93"/>
      <c r="S466" s="104"/>
      <c r="T466" s="95"/>
      <c r="U466" s="3"/>
      <c r="V466" s="3"/>
      <c r="W466" s="144">
        <f>[2]Plan1!$A548</f>
        <v>53471</v>
      </c>
      <c r="X466" s="139" t="str">
        <f>[2]Plan1!$C548</f>
        <v>Corpus Christi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/>
      <c r="B467" s="90"/>
      <c r="C467" s="93"/>
      <c r="D467" s="92"/>
      <c r="E467" s="93"/>
      <c r="F467" s="93"/>
      <c r="G467" s="93"/>
      <c r="H467" s="93"/>
      <c r="I467" s="92"/>
      <c r="J467" s="95"/>
      <c r="K467" s="102"/>
      <c r="L467" s="96"/>
      <c r="M467" s="97"/>
      <c r="N467" s="97"/>
      <c r="O467" s="96"/>
      <c r="P467" s="93"/>
      <c r="Q467" s="103"/>
      <c r="R467" s="93"/>
      <c r="S467" s="104"/>
      <c r="T467" s="95"/>
      <c r="U467" s="3"/>
      <c r="V467" s="3"/>
      <c r="W467" s="144">
        <f>[2]Plan1!$A549</f>
        <v>53577</v>
      </c>
      <c r="X467" s="139" t="str">
        <f>[2]Plan1!$C549</f>
        <v>Independência do Brasil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/>
      <c r="B468" s="90"/>
      <c r="C468" s="93"/>
      <c r="D468" s="92"/>
      <c r="E468" s="93"/>
      <c r="F468" s="93"/>
      <c r="G468" s="93"/>
      <c r="H468" s="93"/>
      <c r="I468" s="92"/>
      <c r="J468" s="95"/>
      <c r="K468" s="102"/>
      <c r="L468" s="96"/>
      <c r="M468" s="97"/>
      <c r="N468" s="97"/>
      <c r="O468" s="96"/>
      <c r="P468" s="93"/>
      <c r="Q468" s="103"/>
      <c r="R468" s="93"/>
      <c r="S468" s="104"/>
      <c r="T468" s="95"/>
      <c r="U468" s="3"/>
      <c r="V468" s="3"/>
      <c r="W468" s="144">
        <f>[2]Plan1!$A550</f>
        <v>53612</v>
      </c>
      <c r="X468" s="139" t="str">
        <f>[2]Plan1!$C550</f>
        <v>Nossa Sr.a Aparecida - Padroeira do Brasil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/>
      <c r="B469" s="90"/>
      <c r="C469" s="93"/>
      <c r="D469" s="92"/>
      <c r="E469" s="93"/>
      <c r="F469" s="93"/>
      <c r="G469" s="93"/>
      <c r="H469" s="93"/>
      <c r="I469" s="92"/>
      <c r="J469" s="95"/>
      <c r="K469" s="102"/>
      <c r="L469" s="96"/>
      <c r="M469" s="97"/>
      <c r="N469" s="97"/>
      <c r="O469" s="96"/>
      <c r="P469" s="93"/>
      <c r="Q469" s="103"/>
      <c r="R469" s="93"/>
      <c r="S469" s="104"/>
      <c r="T469" s="95"/>
      <c r="U469" s="3"/>
      <c r="V469" s="3"/>
      <c r="W469" s="144">
        <f>[2]Plan1!$A551</f>
        <v>53633</v>
      </c>
      <c r="X469" s="139" t="str">
        <f>[2]Plan1!$C551</f>
        <v>Finados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/>
      <c r="B470" s="90"/>
      <c r="C470" s="93"/>
      <c r="D470" s="92"/>
      <c r="E470" s="93"/>
      <c r="F470" s="93"/>
      <c r="G470" s="93"/>
      <c r="H470" s="93"/>
      <c r="I470" s="92"/>
      <c r="J470" s="95"/>
      <c r="K470" s="102"/>
      <c r="L470" s="96"/>
      <c r="M470" s="97"/>
      <c r="N470" s="97"/>
      <c r="O470" s="96"/>
      <c r="P470" s="93"/>
      <c r="Q470" s="103"/>
      <c r="R470" s="93"/>
      <c r="S470" s="104"/>
      <c r="T470" s="95"/>
      <c r="U470" s="3"/>
      <c r="V470" s="3"/>
      <c r="W470" s="144">
        <f>[2]Plan1!$A552</f>
        <v>53646</v>
      </c>
      <c r="X470" s="139" t="str">
        <f>[2]Plan1!$C552</f>
        <v>Proclamação da República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/>
      <c r="B471" s="90"/>
      <c r="C471" s="93"/>
      <c r="D471" s="92"/>
      <c r="E471" s="93"/>
      <c r="F471" s="93"/>
      <c r="G471" s="93"/>
      <c r="H471" s="93"/>
      <c r="I471" s="92"/>
      <c r="J471" s="95"/>
      <c r="K471" s="102"/>
      <c r="L471" s="96"/>
      <c r="M471" s="97"/>
      <c r="N471" s="97"/>
      <c r="O471" s="96"/>
      <c r="P471" s="93"/>
      <c r="Q471" s="103"/>
      <c r="R471" s="93"/>
      <c r="S471" s="104"/>
      <c r="T471" s="95"/>
      <c r="U471" s="3"/>
      <c r="V471" s="3"/>
      <c r="W471" s="144">
        <f>[2]Plan1!$A553</f>
        <v>53686</v>
      </c>
      <c r="X471" s="139" t="str">
        <f>[2]Plan1!$C553</f>
        <v>Natal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/>
      <c r="B472" s="90"/>
      <c r="C472" s="93"/>
      <c r="D472" s="92"/>
      <c r="E472" s="93"/>
      <c r="F472" s="93"/>
      <c r="G472" s="93"/>
      <c r="H472" s="93"/>
      <c r="I472" s="92"/>
      <c r="J472" s="95"/>
      <c r="K472" s="102"/>
      <c r="L472" s="96"/>
      <c r="M472" s="97"/>
      <c r="N472" s="97"/>
      <c r="O472" s="96"/>
      <c r="P472" s="93"/>
      <c r="Q472" s="103"/>
      <c r="R472" s="93"/>
      <c r="S472" s="104"/>
      <c r="T472" s="95"/>
      <c r="U472" s="3"/>
      <c r="V472" s="3"/>
      <c r="W472" s="144">
        <f>[2]Plan1!$A554</f>
        <v>53693</v>
      </c>
      <c r="X472" s="139" t="str">
        <f>[2]Plan1!$C554</f>
        <v>Confraternização Universal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/>
      <c r="B473" s="90"/>
      <c r="C473" s="93"/>
      <c r="D473" s="92"/>
      <c r="E473" s="93"/>
      <c r="F473" s="93"/>
      <c r="G473" s="93"/>
      <c r="H473" s="93"/>
      <c r="I473" s="92"/>
      <c r="J473" s="95"/>
      <c r="K473" s="102"/>
      <c r="L473" s="96"/>
      <c r="M473" s="97"/>
      <c r="N473" s="97"/>
      <c r="O473" s="96"/>
      <c r="P473" s="93"/>
      <c r="Q473" s="103"/>
      <c r="R473" s="93"/>
      <c r="S473" s="104"/>
      <c r="T473" s="95"/>
      <c r="U473" s="3"/>
      <c r="V473" s="3"/>
      <c r="W473" s="144">
        <f>[2]Plan1!$A555</f>
        <v>53748</v>
      </c>
      <c r="X473" s="139" t="str">
        <f>[2]Plan1!$C555</f>
        <v>Carnaval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/>
      <c r="B474" s="90"/>
      <c r="C474" s="93"/>
      <c r="D474" s="92"/>
      <c r="E474" s="93"/>
      <c r="F474" s="93"/>
      <c r="G474" s="93"/>
      <c r="H474" s="93"/>
      <c r="I474" s="92"/>
      <c r="J474" s="95"/>
      <c r="K474" s="102"/>
      <c r="L474" s="96"/>
      <c r="M474" s="97"/>
      <c r="N474" s="97"/>
      <c r="O474" s="96"/>
      <c r="P474" s="93"/>
      <c r="Q474" s="103"/>
      <c r="R474" s="93"/>
      <c r="S474" s="104"/>
      <c r="T474" s="95"/>
      <c r="U474" s="3"/>
      <c r="V474" s="3"/>
      <c r="W474" s="144">
        <f>[2]Plan1!$A556</f>
        <v>53749</v>
      </c>
      <c r="X474" s="139" t="str">
        <f>[2]Plan1!$C556</f>
        <v>Carnaval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/>
      <c r="B475" s="90"/>
      <c r="C475" s="93"/>
      <c r="D475" s="92"/>
      <c r="E475" s="93"/>
      <c r="F475" s="93"/>
      <c r="G475" s="93"/>
      <c r="H475" s="93"/>
      <c r="I475" s="92"/>
      <c r="J475" s="95"/>
      <c r="K475" s="102"/>
      <c r="L475" s="96"/>
      <c r="M475" s="97"/>
      <c r="N475" s="97"/>
      <c r="O475" s="96"/>
      <c r="P475" s="93"/>
      <c r="Q475" s="103"/>
      <c r="R475" s="93"/>
      <c r="S475" s="104"/>
      <c r="T475" s="95"/>
      <c r="U475" s="3"/>
      <c r="V475" s="3"/>
      <c r="W475" s="144">
        <f>[2]Plan1!$A557</f>
        <v>53794</v>
      </c>
      <c r="X475" s="139" t="str">
        <f>[2]Plan1!$C557</f>
        <v>Paixão de Cristo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/>
      <c r="B476" s="90"/>
      <c r="C476" s="93"/>
      <c r="D476" s="92"/>
      <c r="E476" s="93"/>
      <c r="F476" s="93"/>
      <c r="G476" s="93"/>
      <c r="H476" s="93"/>
      <c r="I476" s="92"/>
      <c r="J476" s="95"/>
      <c r="K476" s="102"/>
      <c r="L476" s="96"/>
      <c r="M476" s="97"/>
      <c r="N476" s="97"/>
      <c r="O476" s="96"/>
      <c r="P476" s="93"/>
      <c r="Q476" s="103"/>
      <c r="R476" s="93"/>
      <c r="S476" s="104"/>
      <c r="T476" s="95"/>
      <c r="U476" s="3"/>
      <c r="V476" s="3"/>
      <c r="W476" s="144">
        <f>[2]Plan1!$A558</f>
        <v>53803</v>
      </c>
      <c r="X476" s="139" t="str">
        <f>[2]Plan1!$C558</f>
        <v>Tiradentes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/>
      <c r="B477" s="90"/>
      <c r="C477" s="93"/>
      <c r="D477" s="92"/>
      <c r="E477" s="93"/>
      <c r="F477" s="93"/>
      <c r="G477" s="93"/>
      <c r="H477" s="93"/>
      <c r="I477" s="92"/>
      <c r="J477" s="95"/>
      <c r="K477" s="102"/>
      <c r="L477" s="96"/>
      <c r="M477" s="97"/>
      <c r="N477" s="97"/>
      <c r="O477" s="96"/>
      <c r="P477" s="93"/>
      <c r="Q477" s="103"/>
      <c r="R477" s="93"/>
      <c r="S477" s="104"/>
      <c r="T477" s="95"/>
      <c r="U477" s="3"/>
      <c r="V477" s="3"/>
      <c r="W477" s="144">
        <f>[2]Plan1!$A559</f>
        <v>53813</v>
      </c>
      <c r="X477" s="139" t="str">
        <f>[2]Plan1!$C559</f>
        <v>Dia do Trabalho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/>
      <c r="B478" s="90"/>
      <c r="C478" s="93"/>
      <c r="D478" s="92"/>
      <c r="E478" s="93"/>
      <c r="F478" s="93"/>
      <c r="G478" s="93"/>
      <c r="H478" s="93"/>
      <c r="I478" s="92"/>
      <c r="J478" s="95"/>
      <c r="K478" s="102"/>
      <c r="L478" s="96"/>
      <c r="M478" s="97"/>
      <c r="N478" s="97"/>
      <c r="O478" s="96"/>
      <c r="P478" s="93"/>
      <c r="Q478" s="103"/>
      <c r="R478" s="93"/>
      <c r="S478" s="104"/>
      <c r="T478" s="95"/>
      <c r="U478" s="3"/>
      <c r="V478" s="3"/>
      <c r="W478" s="144">
        <f>[2]Plan1!$A560</f>
        <v>53856</v>
      </c>
      <c r="X478" s="139" t="str">
        <f>[2]Plan1!$C560</f>
        <v>Corpus Christi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/>
      <c r="B479" s="90"/>
      <c r="C479" s="93"/>
      <c r="D479" s="92"/>
      <c r="E479" s="93"/>
      <c r="F479" s="93"/>
      <c r="G479" s="93"/>
      <c r="H479" s="93"/>
      <c r="I479" s="92"/>
      <c r="J479" s="95"/>
      <c r="K479" s="102"/>
      <c r="L479" s="96"/>
      <c r="M479" s="97"/>
      <c r="N479" s="97"/>
      <c r="O479" s="96"/>
      <c r="P479" s="93"/>
      <c r="Q479" s="103"/>
      <c r="R479" s="93"/>
      <c r="S479" s="104"/>
      <c r="T479" s="95"/>
      <c r="U479" s="3"/>
      <c r="V479" s="3"/>
      <c r="W479" s="144">
        <f>[2]Plan1!$A561</f>
        <v>53942</v>
      </c>
      <c r="X479" s="139" t="str">
        <f>[2]Plan1!$C561</f>
        <v>Independência do Brasil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/>
      <c r="B480" s="90"/>
      <c r="C480" s="93"/>
      <c r="D480" s="92"/>
      <c r="E480" s="93"/>
      <c r="F480" s="93"/>
      <c r="G480" s="93"/>
      <c r="H480" s="93"/>
      <c r="I480" s="92"/>
      <c r="J480" s="95"/>
      <c r="K480" s="102"/>
      <c r="L480" s="96"/>
      <c r="M480" s="97"/>
      <c r="N480" s="97"/>
      <c r="O480" s="96"/>
      <c r="P480" s="93"/>
      <c r="Q480" s="103"/>
      <c r="R480" s="93"/>
      <c r="S480" s="104"/>
      <c r="T480" s="95"/>
      <c r="U480" s="3"/>
      <c r="V480" s="3"/>
      <c r="W480" s="144">
        <f>[2]Plan1!$A562</f>
        <v>53977</v>
      </c>
      <c r="X480" s="139" t="str">
        <f>[2]Plan1!$C562</f>
        <v>Nossa Sr.a Aparecida - Padroeira do Brasil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/>
      <c r="B481" s="90"/>
      <c r="C481" s="93"/>
      <c r="D481" s="92"/>
      <c r="E481" s="93"/>
      <c r="F481" s="93"/>
      <c r="G481" s="93"/>
      <c r="H481" s="93"/>
      <c r="I481" s="92"/>
      <c r="J481" s="95"/>
      <c r="K481" s="102"/>
      <c r="L481" s="96"/>
      <c r="M481" s="97"/>
      <c r="N481" s="97"/>
      <c r="O481" s="96"/>
      <c r="P481" s="93"/>
      <c r="Q481" s="103"/>
      <c r="R481" s="93"/>
      <c r="S481" s="104"/>
      <c r="T481" s="95"/>
      <c r="U481" s="3"/>
      <c r="V481" s="3"/>
      <c r="W481" s="144">
        <f>[2]Plan1!$A563</f>
        <v>53998</v>
      </c>
      <c r="X481" s="139" t="str">
        <f>[2]Plan1!$C563</f>
        <v>Finados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/>
      <c r="B482" s="90"/>
      <c r="C482" s="93"/>
      <c r="D482" s="92"/>
      <c r="E482" s="93"/>
      <c r="F482" s="93"/>
      <c r="G482" s="93"/>
      <c r="H482" s="93"/>
      <c r="I482" s="92"/>
      <c r="J482" s="95"/>
      <c r="K482" s="102"/>
      <c r="L482" s="96"/>
      <c r="M482" s="97"/>
      <c r="N482" s="97"/>
      <c r="O482" s="96"/>
      <c r="P482" s="93"/>
      <c r="Q482" s="103"/>
      <c r="R482" s="93"/>
      <c r="S482" s="104"/>
      <c r="T482" s="95"/>
      <c r="U482" s="3"/>
      <c r="V482" s="3"/>
      <c r="W482" s="144">
        <f>[2]Plan1!$A564</f>
        <v>54011</v>
      </c>
      <c r="X482" s="139" t="str">
        <f>[2]Plan1!$C564</f>
        <v>Proclamação da República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/>
      <c r="B483" s="90"/>
      <c r="C483" s="93"/>
      <c r="D483" s="92"/>
      <c r="E483" s="93"/>
      <c r="F483" s="93"/>
      <c r="G483" s="93"/>
      <c r="H483" s="93"/>
      <c r="I483" s="92"/>
      <c r="J483" s="95"/>
      <c r="K483" s="102"/>
      <c r="L483" s="96"/>
      <c r="M483" s="97"/>
      <c r="N483" s="97"/>
      <c r="O483" s="96"/>
      <c r="P483" s="93"/>
      <c r="Q483" s="103"/>
      <c r="R483" s="93"/>
      <c r="S483" s="104"/>
      <c r="T483" s="95"/>
      <c r="U483" s="3"/>
      <c r="V483" s="3"/>
      <c r="W483" s="144">
        <f>[2]Plan1!$A565</f>
        <v>54051</v>
      </c>
      <c r="X483" s="139" t="str">
        <f>[2]Plan1!$C565</f>
        <v>Natal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/>
      <c r="B484" s="90"/>
      <c r="C484" s="93"/>
      <c r="D484" s="92"/>
      <c r="E484" s="93"/>
      <c r="F484" s="93"/>
      <c r="G484" s="93"/>
      <c r="H484" s="93"/>
      <c r="I484" s="92"/>
      <c r="J484" s="95"/>
      <c r="K484" s="102"/>
      <c r="L484" s="96"/>
      <c r="M484" s="97"/>
      <c r="N484" s="97"/>
      <c r="O484" s="96"/>
      <c r="P484" s="93"/>
      <c r="Q484" s="103"/>
      <c r="R484" s="93"/>
      <c r="S484" s="104"/>
      <c r="T484" s="95"/>
      <c r="U484" s="3"/>
      <c r="V484" s="3"/>
      <c r="W484" s="144">
        <f>[2]Plan1!$A566</f>
        <v>54058</v>
      </c>
      <c r="X484" s="139" t="str">
        <f>[2]Plan1!$C566</f>
        <v>Confraternização Universal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/>
      <c r="B485" s="90"/>
      <c r="C485" s="93"/>
      <c r="D485" s="92"/>
      <c r="E485" s="93"/>
      <c r="F485" s="93"/>
      <c r="G485" s="93"/>
      <c r="H485" s="93"/>
      <c r="I485" s="92"/>
      <c r="J485" s="95"/>
      <c r="K485" s="102"/>
      <c r="L485" s="96"/>
      <c r="M485" s="97"/>
      <c r="N485" s="97"/>
      <c r="O485" s="96"/>
      <c r="P485" s="93"/>
      <c r="Q485" s="103"/>
      <c r="R485" s="93"/>
      <c r="S485" s="104"/>
      <c r="T485" s="95"/>
      <c r="U485" s="3"/>
      <c r="V485" s="3"/>
      <c r="W485" s="144">
        <f>[2]Plan1!$A567</f>
        <v>54105</v>
      </c>
      <c r="X485" s="139" t="str">
        <f>[2]Plan1!$C567</f>
        <v>Carnaval</v>
      </c>
      <c r="Y485" s="145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/>
      <c r="B486" s="90"/>
      <c r="C486" s="93"/>
      <c r="D486" s="92"/>
      <c r="E486" s="93"/>
      <c r="F486" s="93"/>
      <c r="G486" s="93"/>
      <c r="H486" s="93"/>
      <c r="I486" s="92"/>
      <c r="J486" s="95"/>
      <c r="K486" s="102"/>
      <c r="L486" s="96"/>
      <c r="M486" s="97"/>
      <c r="N486" s="97"/>
      <c r="O486" s="96"/>
      <c r="P486" s="93"/>
      <c r="Q486" s="103"/>
      <c r="R486" s="93"/>
      <c r="S486" s="104"/>
      <c r="T486" s="95"/>
      <c r="U486" s="3"/>
      <c r="V486" s="3"/>
      <c r="W486" s="144">
        <f>[2]Plan1!$A568</f>
        <v>54106</v>
      </c>
      <c r="X486" s="139" t="str">
        <f>[2]Plan1!$C568</f>
        <v>Carnaval</v>
      </c>
      <c r="Y486" s="145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/>
      <c r="B487" s="90"/>
      <c r="C487" s="93"/>
      <c r="D487" s="92"/>
      <c r="E487" s="93"/>
      <c r="F487" s="93"/>
      <c r="G487" s="93"/>
      <c r="H487" s="93"/>
      <c r="I487" s="92"/>
      <c r="J487" s="95"/>
      <c r="K487" s="102"/>
      <c r="L487" s="96"/>
      <c r="M487" s="97"/>
      <c r="N487" s="97"/>
      <c r="O487" s="96"/>
      <c r="P487" s="93"/>
      <c r="Q487" s="103"/>
      <c r="R487" s="93"/>
      <c r="S487" s="104"/>
      <c r="T487" s="95"/>
      <c r="U487" s="3"/>
      <c r="V487" s="3"/>
      <c r="W487" s="144">
        <f>[2]Plan1!$A569</f>
        <v>54151</v>
      </c>
      <c r="X487" s="139" t="str">
        <f>[2]Plan1!$C569</f>
        <v>Paixão de Cristo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/>
      <c r="B488" s="90"/>
      <c r="C488" s="93"/>
      <c r="D488" s="92"/>
      <c r="E488" s="93"/>
      <c r="F488" s="93"/>
      <c r="G488" s="93"/>
      <c r="H488" s="93"/>
      <c r="I488" s="92"/>
      <c r="J488" s="95"/>
      <c r="K488" s="102"/>
      <c r="L488" s="96"/>
      <c r="M488" s="97"/>
      <c r="N488" s="97"/>
      <c r="O488" s="96"/>
      <c r="P488" s="93"/>
      <c r="Q488" s="103"/>
      <c r="R488" s="93"/>
      <c r="S488" s="104"/>
      <c r="T488" s="95"/>
      <c r="U488" s="3"/>
      <c r="V488" s="3"/>
      <c r="W488" s="144">
        <f>[2]Plan1!$A570</f>
        <v>54169</v>
      </c>
      <c r="X488" s="139" t="str">
        <f>[2]Plan1!$C570</f>
        <v>Tiradentes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/>
      <c r="B489" s="90"/>
      <c r="C489" s="93"/>
      <c r="D489" s="92"/>
      <c r="E489" s="93"/>
      <c r="F489" s="93"/>
      <c r="G489" s="93"/>
      <c r="H489" s="93"/>
      <c r="I489" s="92"/>
      <c r="J489" s="95"/>
      <c r="K489" s="102"/>
      <c r="L489" s="96"/>
      <c r="M489" s="97"/>
      <c r="N489" s="97"/>
      <c r="O489" s="96"/>
      <c r="P489" s="93"/>
      <c r="Q489" s="103"/>
      <c r="R489" s="93"/>
      <c r="S489" s="104"/>
      <c r="T489" s="95"/>
      <c r="U489" s="3"/>
      <c r="V489" s="3"/>
      <c r="W489" s="144">
        <f>[2]Plan1!$A571</f>
        <v>54179</v>
      </c>
      <c r="X489" s="139" t="str">
        <f>[2]Plan1!$C571</f>
        <v>Dia do Trabalho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/>
      <c r="B490" s="90"/>
      <c r="C490" s="93"/>
      <c r="D490" s="92"/>
      <c r="E490" s="93"/>
      <c r="F490" s="93"/>
      <c r="G490" s="93"/>
      <c r="H490" s="93"/>
      <c r="I490" s="92"/>
      <c r="J490" s="95"/>
      <c r="K490" s="102"/>
      <c r="L490" s="96"/>
      <c r="M490" s="97"/>
      <c r="N490" s="97"/>
      <c r="O490" s="96"/>
      <c r="P490" s="93"/>
      <c r="Q490" s="103"/>
      <c r="R490" s="93"/>
      <c r="S490" s="104"/>
      <c r="T490" s="95"/>
      <c r="U490" s="3"/>
      <c r="V490" s="3"/>
      <c r="W490" s="144">
        <f>[2]Plan1!$A572</f>
        <v>54213</v>
      </c>
      <c r="X490" s="139" t="str">
        <f>[2]Plan1!$C572</f>
        <v>Corpus Christi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/>
      <c r="B491" s="90"/>
      <c r="C491" s="93"/>
      <c r="D491" s="92"/>
      <c r="E491" s="93"/>
      <c r="F491" s="93"/>
      <c r="G491" s="93"/>
      <c r="H491" s="93"/>
      <c r="I491" s="92"/>
      <c r="J491" s="95"/>
      <c r="K491" s="102"/>
      <c r="L491" s="96"/>
      <c r="M491" s="97"/>
      <c r="N491" s="97"/>
      <c r="O491" s="96"/>
      <c r="P491" s="93"/>
      <c r="Q491" s="103"/>
      <c r="R491" s="93"/>
      <c r="S491" s="104"/>
      <c r="T491" s="95"/>
      <c r="U491" s="3"/>
      <c r="V491" s="3"/>
      <c r="W491" s="144">
        <f>[2]Plan1!$A573</f>
        <v>54308</v>
      </c>
      <c r="X491" s="139" t="str">
        <f>[2]Plan1!$C573</f>
        <v>Independência do Brasil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/>
      <c r="B492" s="90"/>
      <c r="C492" s="93"/>
      <c r="D492" s="92"/>
      <c r="E492" s="93"/>
      <c r="F492" s="93"/>
      <c r="G492" s="93"/>
      <c r="H492" s="93"/>
      <c r="I492" s="92"/>
      <c r="J492" s="95"/>
      <c r="K492" s="102"/>
      <c r="L492" s="96"/>
      <c r="M492" s="97"/>
      <c r="N492" s="97"/>
      <c r="O492" s="96"/>
      <c r="P492" s="93"/>
      <c r="Q492" s="103"/>
      <c r="R492" s="93"/>
      <c r="S492" s="104"/>
      <c r="T492" s="95"/>
      <c r="U492" s="3"/>
      <c r="V492" s="3"/>
      <c r="W492" s="144">
        <f>[2]Plan1!$A574</f>
        <v>54343</v>
      </c>
      <c r="X492" s="139" t="str">
        <f>[2]Plan1!$C574</f>
        <v>Nossa Sr.a Aparecida - Padroeira do Brasil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/>
      <c r="B493" s="90"/>
      <c r="C493" s="93"/>
      <c r="D493" s="92"/>
      <c r="E493" s="93"/>
      <c r="F493" s="93"/>
      <c r="G493" s="93"/>
      <c r="H493" s="93"/>
      <c r="I493" s="92"/>
      <c r="J493" s="95"/>
      <c r="K493" s="102"/>
      <c r="L493" s="96"/>
      <c r="M493" s="97"/>
      <c r="N493" s="97"/>
      <c r="O493" s="96"/>
      <c r="P493" s="93"/>
      <c r="Q493" s="103"/>
      <c r="R493" s="93"/>
      <c r="S493" s="104"/>
      <c r="T493" s="95"/>
      <c r="U493" s="3"/>
      <c r="V493" s="3"/>
      <c r="W493" s="144">
        <f>[2]Plan1!$A575</f>
        <v>54364</v>
      </c>
      <c r="X493" s="139" t="str">
        <f>[2]Plan1!$C575</f>
        <v>Finados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/>
      <c r="B494" s="90"/>
      <c r="C494" s="93"/>
      <c r="D494" s="92"/>
      <c r="E494" s="93"/>
      <c r="F494" s="93"/>
      <c r="G494" s="93"/>
      <c r="H494" s="93"/>
      <c r="I494" s="92"/>
      <c r="J494" s="95"/>
      <c r="K494" s="102"/>
      <c r="L494" s="96"/>
      <c r="M494" s="97"/>
      <c r="N494" s="97"/>
      <c r="O494" s="96"/>
      <c r="P494" s="93"/>
      <c r="Q494" s="103"/>
      <c r="R494" s="93"/>
      <c r="S494" s="104"/>
      <c r="T494" s="95"/>
      <c r="U494" s="3"/>
      <c r="V494" s="3"/>
      <c r="W494" s="144">
        <f>[2]Plan1!$A576</f>
        <v>54377</v>
      </c>
      <c r="X494" s="139" t="str">
        <f>[2]Plan1!$C576</f>
        <v>Proclamação da República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/>
      <c r="B495" s="90"/>
      <c r="C495" s="93"/>
      <c r="D495" s="92"/>
      <c r="E495" s="93"/>
      <c r="F495" s="93"/>
      <c r="G495" s="93"/>
      <c r="H495" s="93"/>
      <c r="I495" s="92"/>
      <c r="J495" s="95"/>
      <c r="K495" s="102"/>
      <c r="L495" s="96"/>
      <c r="M495" s="97"/>
      <c r="N495" s="97"/>
      <c r="O495" s="96"/>
      <c r="P495" s="93"/>
      <c r="Q495" s="103"/>
      <c r="R495" s="93"/>
      <c r="S495" s="104"/>
      <c r="T495" s="95"/>
      <c r="U495" s="3"/>
      <c r="V495" s="3"/>
      <c r="W495" s="144">
        <f>[2]Plan1!$A577</f>
        <v>54417</v>
      </c>
      <c r="X495" s="139" t="str">
        <f>[2]Plan1!$C577</f>
        <v>Natal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/>
      <c r="B496" s="90"/>
      <c r="C496" s="93"/>
      <c r="D496" s="92"/>
      <c r="E496" s="93"/>
      <c r="F496" s="93"/>
      <c r="G496" s="93"/>
      <c r="H496" s="93"/>
      <c r="I496" s="92"/>
      <c r="J496" s="95"/>
      <c r="K496" s="102"/>
      <c r="L496" s="96"/>
      <c r="M496" s="97"/>
      <c r="N496" s="97"/>
      <c r="O496" s="96"/>
      <c r="P496" s="93"/>
      <c r="Q496" s="103"/>
      <c r="R496" s="93"/>
      <c r="S496" s="104"/>
      <c r="T496" s="95"/>
      <c r="U496" s="3"/>
      <c r="V496" s="3"/>
      <c r="W496" s="144">
        <f>[2]Plan1!$A578</f>
        <v>54424</v>
      </c>
      <c r="X496" s="139" t="str">
        <f>[2]Plan1!$C578</f>
        <v>Confraternização Universal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/>
      <c r="B497" s="90"/>
      <c r="C497" s="93"/>
      <c r="D497" s="92"/>
      <c r="E497" s="93"/>
      <c r="F497" s="93"/>
      <c r="G497" s="93"/>
      <c r="H497" s="93"/>
      <c r="I497" s="92"/>
      <c r="J497" s="95"/>
      <c r="K497" s="102"/>
      <c r="L497" s="96"/>
      <c r="M497" s="97"/>
      <c r="N497" s="97"/>
      <c r="O497" s="96"/>
      <c r="P497" s="93"/>
      <c r="Q497" s="103"/>
      <c r="R497" s="93"/>
      <c r="S497" s="104"/>
      <c r="T497" s="95"/>
      <c r="U497" s="3"/>
      <c r="V497" s="3"/>
      <c r="W497" s="144">
        <f>[2]Plan1!$A579</f>
        <v>54483</v>
      </c>
      <c r="X497" s="139" t="str">
        <f>[2]Plan1!$C579</f>
        <v>Carnaval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/>
      <c r="B498" s="90"/>
      <c r="C498" s="93"/>
      <c r="D498" s="92"/>
      <c r="E498" s="93"/>
      <c r="F498" s="93"/>
      <c r="G498" s="93"/>
      <c r="H498" s="93"/>
      <c r="I498" s="92"/>
      <c r="J498" s="95"/>
      <c r="K498" s="102"/>
      <c r="L498" s="96"/>
      <c r="M498" s="97"/>
      <c r="N498" s="97"/>
      <c r="O498" s="96"/>
      <c r="P498" s="93"/>
      <c r="Q498" s="103"/>
      <c r="R498" s="93"/>
      <c r="S498" s="104"/>
      <c r="T498" s="95"/>
      <c r="U498" s="3"/>
      <c r="V498" s="3"/>
      <c r="W498" s="144">
        <f>[2]Plan1!$A580</f>
        <v>54484</v>
      </c>
      <c r="X498" s="139" t="str">
        <f>[2]Plan1!$C580</f>
        <v>Carnaval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/>
      <c r="B499" s="90"/>
      <c r="C499" s="93"/>
      <c r="D499" s="92"/>
      <c r="E499" s="93"/>
      <c r="F499" s="93"/>
      <c r="G499" s="93"/>
      <c r="H499" s="93"/>
      <c r="I499" s="92"/>
      <c r="J499" s="95"/>
      <c r="K499" s="102"/>
      <c r="L499" s="96"/>
      <c r="M499" s="97"/>
      <c r="N499" s="97"/>
      <c r="O499" s="96"/>
      <c r="P499" s="93"/>
      <c r="Q499" s="103"/>
      <c r="R499" s="93"/>
      <c r="S499" s="104"/>
      <c r="T499" s="95"/>
      <c r="U499" s="3"/>
      <c r="V499" s="3"/>
      <c r="W499" s="144">
        <f>[2]Plan1!$A581</f>
        <v>54529</v>
      </c>
      <c r="X499" s="139" t="str">
        <f>[2]Plan1!$C581</f>
        <v>Paixão de Cristo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/>
      <c r="B500" s="90"/>
      <c r="C500" s="93"/>
      <c r="D500" s="92"/>
      <c r="E500" s="93"/>
      <c r="F500" s="93"/>
      <c r="G500" s="93"/>
      <c r="H500" s="93"/>
      <c r="I500" s="92"/>
      <c r="J500" s="95"/>
      <c r="K500" s="102"/>
      <c r="L500" s="96"/>
      <c r="M500" s="97"/>
      <c r="N500" s="97"/>
      <c r="O500" s="96"/>
      <c r="P500" s="93"/>
      <c r="Q500" s="103"/>
      <c r="R500" s="93"/>
      <c r="S500" s="104"/>
      <c r="T500" s="95"/>
      <c r="U500" s="3"/>
      <c r="V500" s="3"/>
      <c r="W500" s="144">
        <f>[2]Plan1!$A582</f>
        <v>54534</v>
      </c>
      <c r="X500" s="139" t="str">
        <f>[2]Plan1!$C582</f>
        <v>Tiradentes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/>
      <c r="B501" s="90"/>
      <c r="C501" s="93"/>
      <c r="D501" s="92"/>
      <c r="E501" s="93"/>
      <c r="F501" s="93"/>
      <c r="G501" s="93"/>
      <c r="H501" s="93"/>
      <c r="I501" s="92"/>
      <c r="J501" s="95"/>
      <c r="K501" s="102"/>
      <c r="L501" s="96"/>
      <c r="M501" s="97"/>
      <c r="N501" s="97"/>
      <c r="O501" s="96"/>
      <c r="P501" s="93"/>
      <c r="Q501" s="103"/>
      <c r="R501" s="93"/>
      <c r="S501" s="104"/>
      <c r="T501" s="95"/>
      <c r="U501" s="3"/>
      <c r="V501" s="3"/>
      <c r="W501" s="144">
        <f>[2]Plan1!$A583</f>
        <v>54544</v>
      </c>
      <c r="X501" s="139" t="str">
        <f>[2]Plan1!$C583</f>
        <v>Dia do Trabalho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/>
      <c r="B502" s="90"/>
      <c r="C502" s="93"/>
      <c r="D502" s="92"/>
      <c r="E502" s="93"/>
      <c r="F502" s="93"/>
      <c r="G502" s="93"/>
      <c r="H502" s="93"/>
      <c r="I502" s="92"/>
      <c r="J502" s="95"/>
      <c r="K502" s="102"/>
      <c r="L502" s="96"/>
      <c r="M502" s="97"/>
      <c r="N502" s="97"/>
      <c r="O502" s="96"/>
      <c r="P502" s="93"/>
      <c r="Q502" s="103"/>
      <c r="R502" s="93"/>
      <c r="S502" s="104"/>
      <c r="T502" s="95"/>
      <c r="U502" s="3"/>
      <c r="V502" s="3"/>
      <c r="W502" s="144">
        <f>[2]Plan1!$A584</f>
        <v>54591</v>
      </c>
      <c r="X502" s="139" t="str">
        <f>[2]Plan1!$C584</f>
        <v>Corpus Christi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/>
      <c r="B503" s="90"/>
      <c r="C503" s="93"/>
      <c r="D503" s="92"/>
      <c r="E503" s="93"/>
      <c r="F503" s="93"/>
      <c r="G503" s="93"/>
      <c r="H503" s="93"/>
      <c r="I503" s="92"/>
      <c r="J503" s="95"/>
      <c r="K503" s="102"/>
      <c r="L503" s="96"/>
      <c r="M503" s="97"/>
      <c r="N503" s="97"/>
      <c r="O503" s="96"/>
      <c r="P503" s="93"/>
      <c r="Q503" s="103"/>
      <c r="R503" s="93"/>
      <c r="S503" s="104"/>
      <c r="T503" s="95"/>
      <c r="U503" s="3"/>
      <c r="V503" s="3"/>
      <c r="W503" s="144">
        <f>[2]Plan1!$A585</f>
        <v>54673</v>
      </c>
      <c r="X503" s="139" t="str">
        <f>[2]Plan1!$C585</f>
        <v>Independência do Brasil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/>
      <c r="B504" s="90"/>
      <c r="C504" s="93"/>
      <c r="D504" s="92"/>
      <c r="E504" s="93"/>
      <c r="F504" s="93"/>
      <c r="G504" s="93"/>
      <c r="H504" s="93"/>
      <c r="I504" s="92"/>
      <c r="J504" s="95"/>
      <c r="K504" s="102"/>
      <c r="L504" s="96"/>
      <c r="M504" s="97"/>
      <c r="N504" s="97"/>
      <c r="O504" s="96"/>
      <c r="P504" s="93"/>
      <c r="Q504" s="103"/>
      <c r="R504" s="93"/>
      <c r="S504" s="104"/>
      <c r="T504" s="95"/>
      <c r="U504" s="3"/>
      <c r="V504" s="3"/>
      <c r="W504" s="144">
        <f>[2]Plan1!$A586</f>
        <v>54708</v>
      </c>
      <c r="X504" s="139" t="str">
        <f>[2]Plan1!$C586</f>
        <v>Nossa Sr.a Aparecida - Padroeira do Brasil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/>
      <c r="B505" s="90"/>
      <c r="C505" s="93"/>
      <c r="D505" s="92"/>
      <c r="E505" s="93"/>
      <c r="F505" s="93"/>
      <c r="G505" s="93"/>
      <c r="H505" s="93"/>
      <c r="I505" s="92"/>
      <c r="J505" s="95"/>
      <c r="K505" s="102"/>
      <c r="L505" s="96"/>
      <c r="M505" s="97"/>
      <c r="N505" s="97"/>
      <c r="O505" s="96"/>
      <c r="P505" s="93"/>
      <c r="Q505" s="103"/>
      <c r="R505" s="93"/>
      <c r="S505" s="104"/>
      <c r="T505" s="95"/>
      <c r="U505" s="3"/>
      <c r="V505" s="3"/>
      <c r="W505" s="144">
        <f>[2]Plan1!$A587</f>
        <v>54729</v>
      </c>
      <c r="X505" s="139" t="str">
        <f>[2]Plan1!$C587</f>
        <v>Finados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/>
      <c r="B506" s="90"/>
      <c r="C506" s="93"/>
      <c r="D506" s="92"/>
      <c r="E506" s="93"/>
      <c r="F506" s="93"/>
      <c r="G506" s="93"/>
      <c r="H506" s="93"/>
      <c r="I506" s="92"/>
      <c r="J506" s="95"/>
      <c r="K506" s="102"/>
      <c r="L506" s="96"/>
      <c r="M506" s="97"/>
      <c r="N506" s="97"/>
      <c r="O506" s="96"/>
      <c r="P506" s="93"/>
      <c r="Q506" s="103"/>
      <c r="R506" s="93"/>
      <c r="S506" s="104"/>
      <c r="T506" s="95"/>
      <c r="U506" s="3"/>
      <c r="V506" s="3"/>
      <c r="W506" s="144">
        <f>[2]Plan1!$A588</f>
        <v>54742</v>
      </c>
      <c r="X506" s="139" t="str">
        <f>[2]Plan1!$C588</f>
        <v>Proclamação da República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/>
      <c r="B507" s="90"/>
      <c r="C507" s="93"/>
      <c r="D507" s="92"/>
      <c r="E507" s="93"/>
      <c r="F507" s="93"/>
      <c r="G507" s="93"/>
      <c r="H507" s="93"/>
      <c r="I507" s="92"/>
      <c r="J507" s="95"/>
      <c r="K507" s="102"/>
      <c r="L507" s="96"/>
      <c r="M507" s="97"/>
      <c r="N507" s="97"/>
      <c r="O507" s="96"/>
      <c r="P507" s="93"/>
      <c r="Q507" s="103"/>
      <c r="R507" s="93"/>
      <c r="S507" s="104"/>
      <c r="T507" s="95"/>
      <c r="U507" s="3"/>
      <c r="V507" s="3"/>
      <c r="W507" s="144">
        <f>[2]Plan1!$A589</f>
        <v>54782</v>
      </c>
      <c r="X507" s="139" t="str">
        <f>[2]Plan1!$C589</f>
        <v>Natal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/>
      <c r="B508" s="90"/>
      <c r="C508" s="93"/>
      <c r="D508" s="92"/>
      <c r="E508" s="93"/>
      <c r="F508" s="93"/>
      <c r="G508" s="93"/>
      <c r="H508" s="93"/>
      <c r="I508" s="92"/>
      <c r="J508" s="95"/>
      <c r="K508" s="102"/>
      <c r="L508" s="96"/>
      <c r="M508" s="97"/>
      <c r="N508" s="97"/>
      <c r="O508" s="96"/>
      <c r="P508" s="93"/>
      <c r="Q508" s="103"/>
      <c r="R508" s="93"/>
      <c r="S508" s="104"/>
      <c r="T508" s="95"/>
      <c r="U508" s="3"/>
      <c r="V508" s="3"/>
      <c r="W508" s="144">
        <f>[2]Plan1!$A590</f>
        <v>54789</v>
      </c>
      <c r="X508" s="139" t="str">
        <f>[2]Plan1!$C590</f>
        <v>Confraternização Universal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/>
      <c r="B509" s="90"/>
      <c r="C509" s="93"/>
      <c r="D509" s="92"/>
      <c r="E509" s="93"/>
      <c r="F509" s="93"/>
      <c r="G509" s="93"/>
      <c r="H509" s="93"/>
      <c r="I509" s="92"/>
      <c r="J509" s="95"/>
      <c r="K509" s="102"/>
      <c r="L509" s="96"/>
      <c r="M509" s="97"/>
      <c r="N509" s="97"/>
      <c r="O509" s="96"/>
      <c r="P509" s="93"/>
      <c r="Q509" s="103"/>
      <c r="R509" s="93"/>
      <c r="S509" s="104"/>
      <c r="T509" s="95"/>
      <c r="U509" s="3"/>
      <c r="V509" s="3"/>
      <c r="W509" s="144">
        <f>[2]Plan1!$A591</f>
        <v>54840</v>
      </c>
      <c r="X509" s="139" t="str">
        <f>[2]Plan1!$C591</f>
        <v>Carnaval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/>
      <c r="B510" s="90"/>
      <c r="C510" s="93"/>
      <c r="D510" s="92"/>
      <c r="E510" s="93"/>
      <c r="F510" s="93"/>
      <c r="G510" s="93"/>
      <c r="H510" s="93"/>
      <c r="I510" s="92"/>
      <c r="J510" s="95"/>
      <c r="K510" s="102"/>
      <c r="L510" s="96"/>
      <c r="M510" s="97"/>
      <c r="N510" s="97"/>
      <c r="O510" s="96"/>
      <c r="P510" s="93"/>
      <c r="Q510" s="103"/>
      <c r="R510" s="93"/>
      <c r="S510" s="104"/>
      <c r="T510" s="95"/>
      <c r="U510" s="3"/>
      <c r="V510" s="3"/>
      <c r="W510" s="144">
        <f>[2]Plan1!$A592</f>
        <v>54841</v>
      </c>
      <c r="X510" s="139" t="str">
        <f>[2]Plan1!$C592</f>
        <v>Carnaval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/>
      <c r="B511" s="90"/>
      <c r="C511" s="93"/>
      <c r="D511" s="92"/>
      <c r="E511" s="93"/>
      <c r="F511" s="93"/>
      <c r="G511" s="93"/>
      <c r="H511" s="93"/>
      <c r="I511" s="92"/>
      <c r="J511" s="95"/>
      <c r="K511" s="102"/>
      <c r="L511" s="96"/>
      <c r="M511" s="97"/>
      <c r="N511" s="97"/>
      <c r="O511" s="96"/>
      <c r="P511" s="93"/>
      <c r="Q511" s="103"/>
      <c r="R511" s="93"/>
      <c r="S511" s="104"/>
      <c r="T511" s="95"/>
      <c r="U511" s="3"/>
      <c r="V511" s="3"/>
      <c r="W511" s="144">
        <f>[2]Plan1!$A593</f>
        <v>54886</v>
      </c>
      <c r="X511" s="139" t="str">
        <f>[2]Plan1!$C593</f>
        <v>Paixão de Cristo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/>
      <c r="B512" s="90"/>
      <c r="C512" s="93"/>
      <c r="D512" s="92"/>
      <c r="E512" s="93"/>
      <c r="F512" s="93"/>
      <c r="G512" s="93"/>
      <c r="H512" s="93"/>
      <c r="I512" s="92"/>
      <c r="J512" s="95"/>
      <c r="K512" s="102"/>
      <c r="L512" s="96"/>
      <c r="M512" s="97"/>
      <c r="N512" s="97"/>
      <c r="O512" s="96"/>
      <c r="P512" s="93"/>
      <c r="Q512" s="103"/>
      <c r="R512" s="93"/>
      <c r="S512" s="104"/>
      <c r="T512" s="95"/>
      <c r="U512" s="3"/>
      <c r="V512" s="3"/>
      <c r="W512" s="144">
        <f>[2]Plan1!$A594</f>
        <v>54899</v>
      </c>
      <c r="X512" s="139" t="str">
        <f>[2]Plan1!$C594</f>
        <v>Tiradentes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/>
      <c r="B513" s="90"/>
      <c r="C513" s="93"/>
      <c r="D513" s="92"/>
      <c r="E513" s="93"/>
      <c r="F513" s="93"/>
      <c r="G513" s="93"/>
      <c r="H513" s="93"/>
      <c r="I513" s="92"/>
      <c r="J513" s="95"/>
      <c r="K513" s="102"/>
      <c r="L513" s="96"/>
      <c r="M513" s="97"/>
      <c r="N513" s="97"/>
      <c r="O513" s="96"/>
      <c r="P513" s="93"/>
      <c r="Q513" s="103"/>
      <c r="R513" s="93"/>
      <c r="S513" s="104"/>
      <c r="T513" s="95"/>
      <c r="U513" s="3"/>
      <c r="V513" s="3"/>
      <c r="W513" s="144">
        <f>[2]Plan1!$A595</f>
        <v>54909</v>
      </c>
      <c r="X513" s="139" t="str">
        <f>[2]Plan1!$C595</f>
        <v>Dia do Trabalho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/>
      <c r="B514" s="90"/>
      <c r="C514" s="93"/>
      <c r="D514" s="92"/>
      <c r="E514" s="93"/>
      <c r="F514" s="93"/>
      <c r="G514" s="93"/>
      <c r="H514" s="93"/>
      <c r="I514" s="92"/>
      <c r="J514" s="95"/>
      <c r="K514" s="102"/>
      <c r="L514" s="96"/>
      <c r="M514" s="97"/>
      <c r="N514" s="97"/>
      <c r="O514" s="96"/>
      <c r="P514" s="93"/>
      <c r="Q514" s="103"/>
      <c r="R514" s="93"/>
      <c r="S514" s="104"/>
      <c r="T514" s="95"/>
      <c r="U514" s="3"/>
      <c r="V514" s="3"/>
      <c r="W514" s="144">
        <f>[2]Plan1!$A596</f>
        <v>54948</v>
      </c>
      <c r="X514" s="139" t="str">
        <f>[2]Plan1!$C596</f>
        <v>Corpus Christi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/>
      <c r="B515" s="90"/>
      <c r="C515" s="93"/>
      <c r="D515" s="92"/>
      <c r="E515" s="93"/>
      <c r="F515" s="93"/>
      <c r="G515" s="93"/>
      <c r="H515" s="93"/>
      <c r="I515" s="92"/>
      <c r="J515" s="95"/>
      <c r="K515" s="102"/>
      <c r="L515" s="96"/>
      <c r="M515" s="97"/>
      <c r="N515" s="97"/>
      <c r="O515" s="96"/>
      <c r="P515" s="93"/>
      <c r="Q515" s="103"/>
      <c r="R515" s="93"/>
      <c r="S515" s="104"/>
      <c r="T515" s="95"/>
      <c r="U515" s="3"/>
      <c r="V515" s="3"/>
      <c r="W515" s="144">
        <f>[2]Plan1!$A597</f>
        <v>55038</v>
      </c>
      <c r="X515" s="139" t="str">
        <f>[2]Plan1!$C597</f>
        <v>Independência do Brasil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/>
      <c r="B516" s="90"/>
      <c r="C516" s="93"/>
      <c r="D516" s="92"/>
      <c r="E516" s="93"/>
      <c r="F516" s="93"/>
      <c r="G516" s="93"/>
      <c r="H516" s="93"/>
      <c r="I516" s="92"/>
      <c r="J516" s="95"/>
      <c r="K516" s="102"/>
      <c r="L516" s="96"/>
      <c r="M516" s="97"/>
      <c r="N516" s="97"/>
      <c r="O516" s="96"/>
      <c r="P516" s="93"/>
      <c r="Q516" s="103"/>
      <c r="R516" s="93"/>
      <c r="S516" s="104"/>
      <c r="T516" s="95"/>
      <c r="U516" s="3"/>
      <c r="V516" s="3"/>
      <c r="W516" s="144">
        <f>[2]Plan1!$A598</f>
        <v>55073</v>
      </c>
      <c r="X516" s="139" t="str">
        <f>[2]Plan1!$C598</f>
        <v>Nossa Sr.a Aparecida - Padroeira do Brasil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/>
      <c r="B517" s="90"/>
      <c r="C517" s="93"/>
      <c r="D517" s="92"/>
      <c r="E517" s="93"/>
      <c r="F517" s="93"/>
      <c r="G517" s="93"/>
      <c r="H517" s="93"/>
      <c r="I517" s="92"/>
      <c r="J517" s="95"/>
      <c r="K517" s="102"/>
      <c r="L517" s="96"/>
      <c r="M517" s="97"/>
      <c r="N517" s="97"/>
      <c r="O517" s="96"/>
      <c r="P517" s="93"/>
      <c r="Q517" s="103"/>
      <c r="R517" s="93"/>
      <c r="S517" s="104"/>
      <c r="T517" s="95"/>
      <c r="U517" s="3"/>
      <c r="V517" s="3"/>
      <c r="W517" s="144">
        <f>[2]Plan1!$A599</f>
        <v>55094</v>
      </c>
      <c r="X517" s="139" t="str">
        <f>[2]Plan1!$C599</f>
        <v>Finados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/>
      <c r="B518" s="90"/>
      <c r="C518" s="93"/>
      <c r="D518" s="92"/>
      <c r="E518" s="93"/>
      <c r="F518" s="93"/>
      <c r="G518" s="93"/>
      <c r="H518" s="93"/>
      <c r="I518" s="92"/>
      <c r="J518" s="95"/>
      <c r="K518" s="102"/>
      <c r="L518" s="96"/>
      <c r="M518" s="97"/>
      <c r="N518" s="97"/>
      <c r="O518" s="96"/>
      <c r="P518" s="93"/>
      <c r="Q518" s="103"/>
      <c r="R518" s="93"/>
      <c r="S518" s="104"/>
      <c r="T518" s="95"/>
      <c r="U518" s="3"/>
      <c r="V518" s="3"/>
      <c r="W518" s="144">
        <f>[2]Plan1!$A600</f>
        <v>55107</v>
      </c>
      <c r="X518" s="139" t="str">
        <f>[2]Plan1!$C600</f>
        <v>Proclamação da República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/>
      <c r="B519" s="90"/>
      <c r="C519" s="93"/>
      <c r="D519" s="92"/>
      <c r="E519" s="93"/>
      <c r="F519" s="93"/>
      <c r="G519" s="93"/>
      <c r="H519" s="93"/>
      <c r="I519" s="92"/>
      <c r="J519" s="95"/>
      <c r="K519" s="102"/>
      <c r="L519" s="96"/>
      <c r="M519" s="97"/>
      <c r="N519" s="97"/>
      <c r="O519" s="96"/>
      <c r="P519" s="93"/>
      <c r="Q519" s="103"/>
      <c r="R519" s="93"/>
      <c r="S519" s="104"/>
      <c r="T519" s="95"/>
      <c r="U519" s="3"/>
      <c r="V519" s="3"/>
      <c r="W519" s="144">
        <f>[2]Plan1!$A601</f>
        <v>55147</v>
      </c>
      <c r="X519" s="139" t="str">
        <f>[2]Plan1!$C601</f>
        <v>Natal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/>
      <c r="B520" s="90"/>
      <c r="C520" s="93"/>
      <c r="D520" s="92"/>
      <c r="E520" s="93"/>
      <c r="F520" s="93"/>
      <c r="G520" s="93"/>
      <c r="H520" s="93"/>
      <c r="I520" s="92"/>
      <c r="J520" s="95"/>
      <c r="K520" s="102"/>
      <c r="L520" s="96"/>
      <c r="M520" s="97"/>
      <c r="N520" s="97"/>
      <c r="O520" s="96"/>
      <c r="P520" s="93"/>
      <c r="Q520" s="103"/>
      <c r="R520" s="93"/>
      <c r="S520" s="104"/>
      <c r="T520" s="95"/>
      <c r="U520" s="3"/>
      <c r="V520" s="3"/>
      <c r="W520" s="144">
        <f>[2]Plan1!$A602</f>
        <v>55154</v>
      </c>
      <c r="X520" s="139" t="str">
        <f>[2]Plan1!$C602</f>
        <v>Confraternização Universal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/>
      <c r="B521" s="90"/>
      <c r="C521" s="93"/>
      <c r="D521" s="92"/>
      <c r="E521" s="93"/>
      <c r="F521" s="93"/>
      <c r="G521" s="93"/>
      <c r="H521" s="93"/>
      <c r="I521" s="92"/>
      <c r="J521" s="95"/>
      <c r="K521" s="102"/>
      <c r="L521" s="96"/>
      <c r="M521" s="97"/>
      <c r="N521" s="97"/>
      <c r="O521" s="96"/>
      <c r="P521" s="93"/>
      <c r="Q521" s="103"/>
      <c r="R521" s="93"/>
      <c r="S521" s="104"/>
      <c r="T521" s="95"/>
      <c r="U521" s="3"/>
      <c r="V521" s="3"/>
      <c r="W521" s="144">
        <f>[2]Plan1!$A603</f>
        <v>55197</v>
      </c>
      <c r="X521" s="139" t="str">
        <f>[2]Plan1!$C603</f>
        <v>Carnaval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/>
      <c r="B522" s="90"/>
      <c r="C522" s="93"/>
      <c r="D522" s="92"/>
      <c r="E522" s="93"/>
      <c r="F522" s="93"/>
      <c r="G522" s="93"/>
      <c r="H522" s="93"/>
      <c r="I522" s="92"/>
      <c r="J522" s="95"/>
      <c r="K522" s="102"/>
      <c r="L522" s="96"/>
      <c r="M522" s="97"/>
      <c r="N522" s="97"/>
      <c r="O522" s="96"/>
      <c r="P522" s="93"/>
      <c r="Q522" s="103"/>
      <c r="R522" s="93"/>
      <c r="S522" s="104"/>
      <c r="T522" s="95"/>
      <c r="U522" s="3"/>
      <c r="V522" s="3"/>
      <c r="W522" s="144">
        <f>[2]Plan1!$A604</f>
        <v>55198</v>
      </c>
      <c r="X522" s="139" t="str">
        <f>[2]Plan1!$C604</f>
        <v>Carnaval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/>
      <c r="B523" s="90"/>
      <c r="C523" s="93"/>
      <c r="D523" s="92"/>
      <c r="E523" s="93"/>
      <c r="F523" s="93"/>
      <c r="G523" s="93"/>
      <c r="H523" s="93"/>
      <c r="I523" s="92"/>
      <c r="J523" s="95"/>
      <c r="K523" s="102"/>
      <c r="L523" s="96"/>
      <c r="M523" s="97"/>
      <c r="N523" s="97"/>
      <c r="O523" s="96"/>
      <c r="P523" s="93"/>
      <c r="Q523" s="103"/>
      <c r="R523" s="93"/>
      <c r="S523" s="104"/>
      <c r="T523" s="95"/>
      <c r="U523" s="3"/>
      <c r="V523" s="3"/>
      <c r="W523" s="144">
        <f>[2]Plan1!$A605</f>
        <v>55243</v>
      </c>
      <c r="X523" s="139" t="str">
        <f>[2]Plan1!$C605</f>
        <v>Paixão de Cristo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/>
      <c r="B524" s="90"/>
      <c r="C524" s="93"/>
      <c r="D524" s="92"/>
      <c r="E524" s="93"/>
      <c r="F524" s="93"/>
      <c r="G524" s="93"/>
      <c r="H524" s="93"/>
      <c r="I524" s="92"/>
      <c r="J524" s="95"/>
      <c r="K524" s="102"/>
      <c r="L524" s="96"/>
      <c r="M524" s="97"/>
      <c r="N524" s="97"/>
      <c r="O524" s="96"/>
      <c r="P524" s="93"/>
      <c r="Q524" s="103"/>
      <c r="R524" s="93"/>
      <c r="S524" s="104"/>
      <c r="T524" s="95"/>
      <c r="U524" s="3"/>
      <c r="V524" s="3"/>
      <c r="W524" s="144">
        <f>[2]Plan1!$A606</f>
        <v>55264</v>
      </c>
      <c r="X524" s="139" t="str">
        <f>[2]Plan1!$C606</f>
        <v>Tiradentes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/>
      <c r="B525" s="90"/>
      <c r="C525" s="93"/>
      <c r="D525" s="92"/>
      <c r="E525" s="93"/>
      <c r="F525" s="93"/>
      <c r="G525" s="93"/>
      <c r="H525" s="93"/>
      <c r="I525" s="92"/>
      <c r="J525" s="95"/>
      <c r="K525" s="102"/>
      <c r="L525" s="96"/>
      <c r="M525" s="97"/>
      <c r="N525" s="97"/>
      <c r="O525" s="96"/>
      <c r="P525" s="93"/>
      <c r="Q525" s="103"/>
      <c r="R525" s="93"/>
      <c r="S525" s="104"/>
      <c r="T525" s="95"/>
      <c r="U525" s="3"/>
      <c r="V525" s="3"/>
      <c r="W525" s="144">
        <f>[2]Plan1!$A607</f>
        <v>55274</v>
      </c>
      <c r="X525" s="139" t="str">
        <f>[2]Plan1!$C607</f>
        <v>Dia do Trabalho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/>
      <c r="B526" s="90"/>
      <c r="C526" s="93"/>
      <c r="D526" s="92"/>
      <c r="E526" s="93"/>
      <c r="F526" s="93"/>
      <c r="G526" s="93"/>
      <c r="H526" s="93"/>
      <c r="I526" s="92"/>
      <c r="J526" s="95"/>
      <c r="K526" s="102"/>
      <c r="L526" s="96"/>
      <c r="M526" s="97"/>
      <c r="N526" s="97"/>
      <c r="O526" s="96"/>
      <c r="P526" s="93"/>
      <c r="Q526" s="103"/>
      <c r="R526" s="93"/>
      <c r="S526" s="104"/>
      <c r="T526" s="95"/>
      <c r="U526" s="3"/>
      <c r="V526" s="3"/>
      <c r="W526" s="144">
        <f>[2]Plan1!$A608</f>
        <v>55305</v>
      </c>
      <c r="X526" s="139" t="str">
        <f>[2]Plan1!$C608</f>
        <v>Corpus Christi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/>
      <c r="B527" s="90"/>
      <c r="C527" s="93"/>
      <c r="D527" s="92"/>
      <c r="E527" s="93"/>
      <c r="F527" s="93"/>
      <c r="G527" s="93"/>
      <c r="H527" s="93"/>
      <c r="I527" s="92"/>
      <c r="J527" s="95"/>
      <c r="K527" s="102"/>
      <c r="L527" s="96"/>
      <c r="M527" s="97"/>
      <c r="N527" s="97"/>
      <c r="O527" s="96"/>
      <c r="P527" s="93"/>
      <c r="Q527" s="103"/>
      <c r="R527" s="93"/>
      <c r="S527" s="104"/>
      <c r="T527" s="95"/>
      <c r="U527" s="3"/>
      <c r="V527" s="3"/>
      <c r="W527" s="144">
        <f>[2]Plan1!$A609</f>
        <v>55403</v>
      </c>
      <c r="X527" s="139" t="str">
        <f>[2]Plan1!$C609</f>
        <v>Independência do Brasil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/>
      <c r="B528" s="90"/>
      <c r="C528" s="93"/>
      <c r="D528" s="92"/>
      <c r="E528" s="93"/>
      <c r="F528" s="93"/>
      <c r="G528" s="93"/>
      <c r="H528" s="93"/>
      <c r="I528" s="92"/>
      <c r="J528" s="95"/>
      <c r="K528" s="102"/>
      <c r="L528" s="96"/>
      <c r="M528" s="97"/>
      <c r="N528" s="97"/>
      <c r="O528" s="96"/>
      <c r="P528" s="93"/>
      <c r="Q528" s="103"/>
      <c r="R528" s="93"/>
      <c r="S528" s="104"/>
      <c r="T528" s="95"/>
      <c r="U528" s="3"/>
      <c r="V528" s="3"/>
      <c r="W528" s="144">
        <f>[2]Plan1!$A610</f>
        <v>55438</v>
      </c>
      <c r="X528" s="139" t="str">
        <f>[2]Plan1!$C610</f>
        <v>Nossa Sr.a Aparecida - Padroeira do Brasil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/>
      <c r="B529" s="90"/>
      <c r="C529" s="93"/>
      <c r="D529" s="92"/>
      <c r="E529" s="93"/>
      <c r="F529" s="93"/>
      <c r="G529" s="93"/>
      <c r="H529" s="93"/>
      <c r="I529" s="92"/>
      <c r="J529" s="95"/>
      <c r="K529" s="102"/>
      <c r="L529" s="96"/>
      <c r="M529" s="97"/>
      <c r="N529" s="97"/>
      <c r="O529" s="96"/>
      <c r="P529" s="93"/>
      <c r="Q529" s="103"/>
      <c r="R529" s="93"/>
      <c r="S529" s="104"/>
      <c r="T529" s="95"/>
      <c r="U529" s="3"/>
      <c r="V529" s="3"/>
      <c r="W529" s="144">
        <f>[2]Plan1!$A611</f>
        <v>55459</v>
      </c>
      <c r="X529" s="139" t="str">
        <f>[2]Plan1!$C611</f>
        <v>Finados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/>
      <c r="B530" s="90"/>
      <c r="C530" s="93"/>
      <c r="D530" s="92"/>
      <c r="E530" s="93"/>
      <c r="F530" s="93"/>
      <c r="G530" s="93"/>
      <c r="H530" s="93"/>
      <c r="I530" s="92"/>
      <c r="J530" s="95"/>
      <c r="K530" s="102"/>
      <c r="L530" s="96"/>
      <c r="M530" s="97"/>
      <c r="N530" s="97"/>
      <c r="O530" s="96"/>
      <c r="P530" s="93"/>
      <c r="Q530" s="103"/>
      <c r="R530" s="93"/>
      <c r="S530" s="104"/>
      <c r="T530" s="95"/>
      <c r="U530" s="3"/>
      <c r="V530" s="3"/>
      <c r="W530" s="144">
        <f>[2]Plan1!$A612</f>
        <v>55472</v>
      </c>
      <c r="X530" s="139" t="str">
        <f>[2]Plan1!$C612</f>
        <v>Proclamação da República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/>
      <c r="B531" s="90"/>
      <c r="C531" s="93"/>
      <c r="D531" s="92"/>
      <c r="E531" s="93"/>
      <c r="F531" s="93"/>
      <c r="G531" s="93"/>
      <c r="H531" s="93"/>
      <c r="I531" s="92"/>
      <c r="J531" s="95"/>
      <c r="K531" s="102"/>
      <c r="L531" s="96"/>
      <c r="M531" s="97"/>
      <c r="N531" s="97"/>
      <c r="O531" s="96"/>
      <c r="P531" s="93"/>
      <c r="Q531" s="103"/>
      <c r="R531" s="93"/>
      <c r="S531" s="104"/>
      <c r="T531" s="95"/>
      <c r="U531" s="3"/>
      <c r="V531" s="3"/>
      <c r="W531" s="144">
        <f>[2]Plan1!$A613</f>
        <v>55512</v>
      </c>
      <c r="X531" s="139" t="str">
        <f>[2]Plan1!$C613</f>
        <v>Natal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/>
      <c r="B532" s="90"/>
      <c r="C532" s="93"/>
      <c r="D532" s="92"/>
      <c r="E532" s="93"/>
      <c r="F532" s="93"/>
      <c r="G532" s="93"/>
      <c r="H532" s="93"/>
      <c r="I532" s="92"/>
      <c r="J532" s="95"/>
      <c r="K532" s="102"/>
      <c r="L532" s="96"/>
      <c r="M532" s="97"/>
      <c r="N532" s="97"/>
      <c r="O532" s="96"/>
      <c r="P532" s="93"/>
      <c r="Q532" s="103"/>
      <c r="R532" s="93"/>
      <c r="S532" s="104"/>
      <c r="T532" s="95"/>
      <c r="U532" s="3"/>
      <c r="V532" s="3"/>
      <c r="W532" s="144">
        <f>[2]Plan1!$A614</f>
        <v>55519</v>
      </c>
      <c r="X532" s="139" t="str">
        <f>[2]Plan1!$C614</f>
        <v>Confraternização Universal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/>
      <c r="B533" s="90"/>
      <c r="C533" s="93"/>
      <c r="D533" s="92"/>
      <c r="E533" s="93"/>
      <c r="F533" s="93"/>
      <c r="G533" s="93"/>
      <c r="H533" s="93"/>
      <c r="I533" s="92"/>
      <c r="J533" s="95"/>
      <c r="K533" s="102"/>
      <c r="L533" s="96"/>
      <c r="M533" s="97"/>
      <c r="N533" s="97"/>
      <c r="O533" s="96"/>
      <c r="P533" s="93"/>
      <c r="Q533" s="103"/>
      <c r="R533" s="93"/>
      <c r="S533" s="104"/>
      <c r="T533" s="95"/>
      <c r="U533" s="3"/>
      <c r="V533" s="3"/>
      <c r="W533" s="144">
        <f>[2]Plan1!$A615</f>
        <v>55582</v>
      </c>
      <c r="X533" s="139" t="str">
        <f>[2]Plan1!$C615</f>
        <v>Carnaval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/>
      <c r="B534" s="90"/>
      <c r="C534" s="93"/>
      <c r="D534" s="92"/>
      <c r="E534" s="93"/>
      <c r="F534" s="93"/>
      <c r="G534" s="93"/>
      <c r="H534" s="93"/>
      <c r="I534" s="92"/>
      <c r="J534" s="95"/>
      <c r="K534" s="102"/>
      <c r="L534" s="96"/>
      <c r="M534" s="97"/>
      <c r="N534" s="97"/>
      <c r="O534" s="96"/>
      <c r="P534" s="93"/>
      <c r="Q534" s="103"/>
      <c r="R534" s="93"/>
      <c r="S534" s="104"/>
      <c r="T534" s="95"/>
      <c r="U534" s="3"/>
      <c r="V534" s="3"/>
      <c r="W534" s="144">
        <f>[2]Plan1!$A616</f>
        <v>55583</v>
      </c>
      <c r="X534" s="139" t="str">
        <f>[2]Plan1!$C616</f>
        <v>Carnaval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/>
      <c r="B535" s="90"/>
      <c r="C535" s="93"/>
      <c r="D535" s="92"/>
      <c r="E535" s="93"/>
      <c r="F535" s="93"/>
      <c r="G535" s="93"/>
      <c r="H535" s="93"/>
      <c r="I535" s="92"/>
      <c r="J535" s="95"/>
      <c r="K535" s="102"/>
      <c r="L535" s="96"/>
      <c r="M535" s="97"/>
      <c r="N535" s="97"/>
      <c r="O535" s="96"/>
      <c r="P535" s="93"/>
      <c r="Q535" s="103"/>
      <c r="R535" s="93"/>
      <c r="S535" s="104"/>
      <c r="T535" s="95"/>
      <c r="U535" s="3"/>
      <c r="V535" s="3"/>
      <c r="W535" s="144">
        <f>[2]Plan1!$A617</f>
        <v>55628</v>
      </c>
      <c r="X535" s="139" t="str">
        <f>[2]Plan1!$C617</f>
        <v>Paixão de Cristo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/>
      <c r="B536" s="90"/>
      <c r="C536" s="93"/>
      <c r="D536" s="92"/>
      <c r="E536" s="93"/>
      <c r="F536" s="93"/>
      <c r="G536" s="93"/>
      <c r="H536" s="93"/>
      <c r="I536" s="92"/>
      <c r="J536" s="95"/>
      <c r="K536" s="102"/>
      <c r="L536" s="96"/>
      <c r="M536" s="97"/>
      <c r="N536" s="97"/>
      <c r="O536" s="96"/>
      <c r="P536" s="93"/>
      <c r="Q536" s="103"/>
      <c r="R536" s="93"/>
      <c r="S536" s="104"/>
      <c r="T536" s="95"/>
      <c r="U536" s="3"/>
      <c r="V536" s="3"/>
      <c r="W536" s="144">
        <f>[2]Plan1!$A618</f>
        <v>55630</v>
      </c>
      <c r="X536" s="139" t="str">
        <f>[2]Plan1!$C618</f>
        <v>Tiradentes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/>
      <c r="B537" s="90"/>
      <c r="C537" s="93"/>
      <c r="D537" s="92"/>
      <c r="E537" s="93"/>
      <c r="F537" s="93"/>
      <c r="G537" s="93"/>
      <c r="H537" s="93"/>
      <c r="I537" s="92"/>
      <c r="J537" s="95"/>
      <c r="K537" s="102"/>
      <c r="L537" s="96"/>
      <c r="M537" s="97"/>
      <c r="N537" s="97"/>
      <c r="O537" s="96"/>
      <c r="P537" s="93"/>
      <c r="Q537" s="103"/>
      <c r="R537" s="93"/>
      <c r="S537" s="104"/>
      <c r="T537" s="95"/>
      <c r="U537" s="3"/>
      <c r="V537" s="3"/>
      <c r="W537" s="144">
        <f>[2]Plan1!$A619</f>
        <v>55640</v>
      </c>
      <c r="X537" s="139" t="str">
        <f>[2]Plan1!$C619</f>
        <v>Dia do Trabalho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/>
      <c r="B538" s="90"/>
      <c r="C538" s="93"/>
      <c r="D538" s="92"/>
      <c r="E538" s="93"/>
      <c r="F538" s="93"/>
      <c r="G538" s="93"/>
      <c r="H538" s="93"/>
      <c r="I538" s="92"/>
      <c r="J538" s="95"/>
      <c r="K538" s="102"/>
      <c r="L538" s="96"/>
      <c r="M538" s="97"/>
      <c r="N538" s="97"/>
      <c r="O538" s="96"/>
      <c r="P538" s="93"/>
      <c r="Q538" s="103"/>
      <c r="R538" s="93"/>
      <c r="S538" s="104"/>
      <c r="T538" s="95"/>
      <c r="U538" s="3"/>
      <c r="V538" s="3"/>
      <c r="W538" s="144">
        <f>[2]Plan1!$A620</f>
        <v>55690</v>
      </c>
      <c r="X538" s="139" t="str">
        <f>[2]Plan1!$C620</f>
        <v>Corpus Christi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/>
      <c r="B539" s="90"/>
      <c r="C539" s="93"/>
      <c r="D539" s="92"/>
      <c r="E539" s="93"/>
      <c r="F539" s="93"/>
      <c r="G539" s="93"/>
      <c r="H539" s="93"/>
      <c r="I539" s="92"/>
      <c r="J539" s="95"/>
      <c r="K539" s="102"/>
      <c r="L539" s="96"/>
      <c r="M539" s="97"/>
      <c r="N539" s="97"/>
      <c r="O539" s="96"/>
      <c r="P539" s="93"/>
      <c r="Q539" s="103"/>
      <c r="R539" s="93"/>
      <c r="S539" s="104"/>
      <c r="T539" s="95"/>
      <c r="U539" s="3"/>
      <c r="V539" s="3"/>
      <c r="W539" s="144">
        <f>[2]Plan1!$A621</f>
        <v>55769</v>
      </c>
      <c r="X539" s="139" t="str">
        <f>[2]Plan1!$C621</f>
        <v>Independência do Brasil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/>
      <c r="B540" s="90"/>
      <c r="C540" s="93"/>
      <c r="D540" s="92"/>
      <c r="E540" s="93"/>
      <c r="F540" s="93"/>
      <c r="G540" s="93"/>
      <c r="H540" s="93"/>
      <c r="I540" s="92"/>
      <c r="J540" s="95"/>
      <c r="K540" s="102"/>
      <c r="L540" s="96"/>
      <c r="M540" s="97"/>
      <c r="N540" s="97"/>
      <c r="O540" s="96"/>
      <c r="P540" s="93"/>
      <c r="Q540" s="103"/>
      <c r="R540" s="93"/>
      <c r="S540" s="104"/>
      <c r="T540" s="95"/>
      <c r="U540" s="3"/>
      <c r="V540" s="3"/>
      <c r="W540" s="144">
        <f>[2]Plan1!$A622</f>
        <v>55804</v>
      </c>
      <c r="X540" s="139" t="str">
        <f>[2]Plan1!$C622</f>
        <v>Nossa Sr.a Aparecida - Padroeira do Brasil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/>
      <c r="B541" s="90"/>
      <c r="C541" s="93"/>
      <c r="D541" s="92"/>
      <c r="E541" s="93"/>
      <c r="F541" s="93"/>
      <c r="G541" s="93"/>
      <c r="H541" s="93"/>
      <c r="I541" s="92"/>
      <c r="J541" s="95"/>
      <c r="K541" s="102"/>
      <c r="L541" s="96"/>
      <c r="M541" s="97"/>
      <c r="N541" s="97"/>
      <c r="O541" s="96"/>
      <c r="P541" s="93"/>
      <c r="Q541" s="103"/>
      <c r="R541" s="93"/>
      <c r="S541" s="104"/>
      <c r="T541" s="95"/>
      <c r="U541" s="3"/>
      <c r="V541" s="3"/>
      <c r="W541" s="144">
        <f>[2]Plan1!$A623</f>
        <v>55825</v>
      </c>
      <c r="X541" s="139" t="str">
        <f>[2]Plan1!$C623</f>
        <v>Finados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/>
      <c r="B542" s="90"/>
      <c r="C542" s="93"/>
      <c r="D542" s="92"/>
      <c r="E542" s="93"/>
      <c r="F542" s="93"/>
      <c r="G542" s="93"/>
      <c r="H542" s="93"/>
      <c r="I542" s="92"/>
      <c r="J542" s="95"/>
      <c r="K542" s="102"/>
      <c r="L542" s="96"/>
      <c r="M542" s="97"/>
      <c r="N542" s="97"/>
      <c r="O542" s="96"/>
      <c r="P542" s="93"/>
      <c r="Q542" s="103"/>
      <c r="R542" s="93"/>
      <c r="S542" s="104"/>
      <c r="T542" s="95"/>
      <c r="U542" s="3"/>
      <c r="V542" s="3"/>
      <c r="W542" s="144">
        <f>[2]Plan1!$A624</f>
        <v>55838</v>
      </c>
      <c r="X542" s="139" t="str">
        <f>[2]Plan1!$C624</f>
        <v>Proclamação da República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/>
      <c r="B543" s="90"/>
      <c r="C543" s="93"/>
      <c r="D543" s="92"/>
      <c r="E543" s="93"/>
      <c r="F543" s="93"/>
      <c r="G543" s="93"/>
      <c r="H543" s="93"/>
      <c r="I543" s="92"/>
      <c r="J543" s="95"/>
      <c r="K543" s="102"/>
      <c r="L543" s="96"/>
      <c r="M543" s="97"/>
      <c r="N543" s="97"/>
      <c r="O543" s="96"/>
      <c r="P543" s="93"/>
      <c r="Q543" s="103"/>
      <c r="R543" s="93"/>
      <c r="S543" s="104"/>
      <c r="T543" s="95"/>
      <c r="U543" s="3"/>
      <c r="V543" s="3"/>
      <c r="W543" s="144">
        <f>[2]Plan1!$A625</f>
        <v>55878</v>
      </c>
      <c r="X543" s="139" t="str">
        <f>[2]Plan1!$C625</f>
        <v>Natal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/>
      <c r="B544" s="90"/>
      <c r="C544" s="93"/>
      <c r="D544" s="92"/>
      <c r="E544" s="93"/>
      <c r="F544" s="93"/>
      <c r="G544" s="93"/>
      <c r="H544" s="93"/>
      <c r="I544" s="92"/>
      <c r="J544" s="95"/>
      <c r="K544" s="102"/>
      <c r="L544" s="96"/>
      <c r="M544" s="97"/>
      <c r="N544" s="97"/>
      <c r="O544" s="96"/>
      <c r="P544" s="93"/>
      <c r="Q544" s="103"/>
      <c r="R544" s="93"/>
      <c r="S544" s="104"/>
      <c r="T544" s="95"/>
      <c r="U544" s="3"/>
      <c r="V544" s="3"/>
      <c r="W544" s="144">
        <f>[2]Plan1!$A626</f>
        <v>55885</v>
      </c>
      <c r="X544" s="139" t="str">
        <f>[2]Plan1!$C626</f>
        <v>Confraternização Universal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/>
      <c r="B545" s="90"/>
      <c r="C545" s="93"/>
      <c r="D545" s="92"/>
      <c r="E545" s="93"/>
      <c r="F545" s="93"/>
      <c r="G545" s="93"/>
      <c r="H545" s="93"/>
      <c r="I545" s="92"/>
      <c r="J545" s="95"/>
      <c r="K545" s="102"/>
      <c r="L545" s="96"/>
      <c r="M545" s="97"/>
      <c r="N545" s="97"/>
      <c r="O545" s="96"/>
      <c r="P545" s="93"/>
      <c r="Q545" s="103"/>
      <c r="R545" s="93"/>
      <c r="S545" s="104"/>
      <c r="T545" s="95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/>
      <c r="B546" s="90"/>
      <c r="C546" s="93"/>
      <c r="D546" s="92"/>
      <c r="E546" s="93"/>
      <c r="F546" s="93"/>
      <c r="G546" s="93"/>
      <c r="H546" s="93"/>
      <c r="I546" s="92"/>
      <c r="J546" s="95"/>
      <c r="K546" s="102"/>
      <c r="L546" s="96"/>
      <c r="M546" s="97"/>
      <c r="N546" s="97"/>
      <c r="O546" s="96"/>
      <c r="P546" s="93"/>
      <c r="Q546" s="103"/>
      <c r="R546" s="93"/>
      <c r="S546" s="104"/>
      <c r="T546" s="95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/>
      <c r="B547" s="90"/>
      <c r="C547" s="93"/>
      <c r="D547" s="92"/>
      <c r="E547" s="93"/>
      <c r="F547" s="93"/>
      <c r="G547" s="93"/>
      <c r="H547" s="93"/>
      <c r="I547" s="92"/>
      <c r="J547" s="95"/>
      <c r="K547" s="102"/>
      <c r="L547" s="96"/>
      <c r="M547" s="97"/>
      <c r="N547" s="97"/>
      <c r="O547" s="96"/>
      <c r="P547" s="93"/>
      <c r="Q547" s="103"/>
      <c r="R547" s="93"/>
      <c r="S547" s="104"/>
      <c r="T547" s="95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/>
      <c r="B548" s="90"/>
      <c r="C548" s="93"/>
      <c r="D548" s="92"/>
      <c r="E548" s="93"/>
      <c r="F548" s="93"/>
      <c r="G548" s="93"/>
      <c r="H548" s="93"/>
      <c r="I548" s="92"/>
      <c r="J548" s="95"/>
      <c r="K548" s="102"/>
      <c r="L548" s="96"/>
      <c r="M548" s="97"/>
      <c r="N548" s="97"/>
      <c r="O548" s="96"/>
      <c r="P548" s="93"/>
      <c r="Q548" s="103"/>
      <c r="R548" s="93"/>
      <c r="S548" s="104"/>
      <c r="T548" s="95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/>
      <c r="B549" s="90"/>
      <c r="C549" s="93"/>
      <c r="D549" s="92"/>
      <c r="E549" s="93"/>
      <c r="F549" s="93"/>
      <c r="G549" s="93"/>
      <c r="H549" s="93"/>
      <c r="I549" s="92"/>
      <c r="J549" s="95"/>
      <c r="K549" s="102"/>
      <c r="L549" s="96"/>
      <c r="M549" s="97"/>
      <c r="N549" s="97"/>
      <c r="O549" s="96"/>
      <c r="P549" s="93"/>
      <c r="Q549" s="103"/>
      <c r="R549" s="93"/>
      <c r="S549" s="104"/>
      <c r="T549" s="95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/>
      <c r="B550" s="90"/>
      <c r="C550" s="93"/>
      <c r="D550" s="92"/>
      <c r="E550" s="93"/>
      <c r="F550" s="93"/>
      <c r="G550" s="93"/>
      <c r="H550" s="93"/>
      <c r="I550" s="92"/>
      <c r="J550" s="95"/>
      <c r="K550" s="102"/>
      <c r="L550" s="96"/>
      <c r="M550" s="97"/>
      <c r="N550" s="97"/>
      <c r="O550" s="96"/>
      <c r="P550" s="93"/>
      <c r="Q550" s="103"/>
      <c r="R550" s="93"/>
      <c r="S550" s="104"/>
      <c r="T550" s="9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/>
      <c r="B551" s="90"/>
      <c r="C551" s="93"/>
      <c r="D551" s="92"/>
      <c r="E551" s="93"/>
      <c r="F551" s="93"/>
      <c r="G551" s="93"/>
      <c r="H551" s="93"/>
      <c r="I551" s="92"/>
      <c r="J551" s="95"/>
      <c r="K551" s="102"/>
      <c r="L551" s="96"/>
      <c r="M551" s="97"/>
      <c r="N551" s="97"/>
      <c r="O551" s="96"/>
      <c r="P551" s="93"/>
      <c r="Q551" s="103"/>
      <c r="R551" s="93"/>
      <c r="S551" s="104"/>
      <c r="T551" s="9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/>
      <c r="B552" s="90"/>
      <c r="C552" s="93"/>
      <c r="D552" s="92"/>
      <c r="E552" s="93"/>
      <c r="F552" s="93"/>
      <c r="G552" s="93"/>
      <c r="H552" s="93"/>
      <c r="I552" s="92"/>
      <c r="J552" s="95"/>
      <c r="K552" s="102"/>
      <c r="L552" s="96"/>
      <c r="M552" s="97"/>
      <c r="N552" s="97"/>
      <c r="O552" s="96"/>
      <c r="P552" s="93"/>
      <c r="Q552" s="103"/>
      <c r="R552" s="93"/>
      <c r="S552" s="104"/>
      <c r="T552" s="9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/>
      <c r="B553" s="90"/>
      <c r="C553" s="93"/>
      <c r="D553" s="92"/>
      <c r="E553" s="93"/>
      <c r="F553" s="93"/>
      <c r="G553" s="93"/>
      <c r="H553" s="93"/>
      <c r="I553" s="92"/>
      <c r="J553" s="95"/>
      <c r="K553" s="102"/>
      <c r="L553" s="96"/>
      <c r="M553" s="97"/>
      <c r="N553" s="97"/>
      <c r="O553" s="96"/>
      <c r="P553" s="93"/>
      <c r="Q553" s="103"/>
      <c r="R553" s="93"/>
      <c r="S553" s="104"/>
      <c r="T553" s="9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/>
      <c r="B554" s="90"/>
      <c r="C554" s="93"/>
      <c r="D554" s="92"/>
      <c r="E554" s="93"/>
      <c r="F554" s="93"/>
      <c r="G554" s="93"/>
      <c r="H554" s="93"/>
      <c r="I554" s="92"/>
      <c r="J554" s="95"/>
      <c r="K554" s="102"/>
      <c r="L554" s="96"/>
      <c r="M554" s="97"/>
      <c r="N554" s="97"/>
      <c r="O554" s="96"/>
      <c r="P554" s="93"/>
      <c r="Q554" s="103"/>
      <c r="R554" s="93"/>
      <c r="S554" s="104"/>
      <c r="T554" s="9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/>
      <c r="B555" s="90"/>
      <c r="C555" s="93"/>
      <c r="D555" s="92"/>
      <c r="E555" s="93"/>
      <c r="F555" s="93"/>
      <c r="G555" s="93"/>
      <c r="H555" s="93"/>
      <c r="I555" s="92"/>
      <c r="J555" s="95"/>
      <c r="K555" s="102"/>
      <c r="L555" s="96"/>
      <c r="M555" s="97"/>
      <c r="N555" s="97"/>
      <c r="O555" s="96"/>
      <c r="P555" s="93"/>
      <c r="Q555" s="103"/>
      <c r="R555" s="93"/>
      <c r="S555" s="104"/>
      <c r="T555" s="9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/>
      <c r="B556" s="90"/>
      <c r="C556" s="93"/>
      <c r="D556" s="92"/>
      <c r="E556" s="93"/>
      <c r="F556" s="93"/>
      <c r="G556" s="93"/>
      <c r="H556" s="93"/>
      <c r="I556" s="92"/>
      <c r="J556" s="95"/>
      <c r="K556" s="102"/>
      <c r="L556" s="96"/>
      <c r="M556" s="97"/>
      <c r="N556" s="97"/>
      <c r="O556" s="96"/>
      <c r="P556" s="93"/>
      <c r="Q556" s="103"/>
      <c r="R556" s="93"/>
      <c r="S556" s="104"/>
      <c r="T556" s="9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/>
      <c r="B557" s="90"/>
      <c r="C557" s="93"/>
      <c r="D557" s="92"/>
      <c r="E557" s="93"/>
      <c r="F557" s="93"/>
      <c r="G557" s="93"/>
      <c r="H557" s="93"/>
      <c r="I557" s="92"/>
      <c r="J557" s="95"/>
      <c r="K557" s="102"/>
      <c r="L557" s="96"/>
      <c r="M557" s="97"/>
      <c r="N557" s="97"/>
      <c r="O557" s="96"/>
      <c r="P557" s="93"/>
      <c r="Q557" s="103"/>
      <c r="R557" s="93"/>
      <c r="S557" s="104"/>
      <c r="T557" s="9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/>
      <c r="B558" s="90"/>
      <c r="C558" s="93"/>
      <c r="D558" s="92"/>
      <c r="E558" s="93"/>
      <c r="F558" s="93"/>
      <c r="G558" s="93"/>
      <c r="H558" s="93"/>
      <c r="I558" s="92"/>
      <c r="J558" s="95"/>
      <c r="K558" s="102"/>
      <c r="L558" s="96"/>
      <c r="M558" s="97"/>
      <c r="N558" s="97"/>
      <c r="O558" s="96"/>
      <c r="P558" s="93"/>
      <c r="Q558" s="103"/>
      <c r="R558" s="93"/>
      <c r="S558" s="104"/>
      <c r="T558" s="9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/>
      <c r="B559" s="90"/>
      <c r="C559" s="93"/>
      <c r="D559" s="92"/>
      <c r="E559" s="93"/>
      <c r="F559" s="93"/>
      <c r="G559" s="93"/>
      <c r="H559" s="93"/>
      <c r="I559" s="92"/>
      <c r="J559" s="95"/>
      <c r="K559" s="102"/>
      <c r="L559" s="96"/>
      <c r="M559" s="97"/>
      <c r="N559" s="97"/>
      <c r="O559" s="96"/>
      <c r="P559" s="93"/>
      <c r="Q559" s="103"/>
      <c r="R559" s="93"/>
      <c r="S559" s="104"/>
      <c r="T559" s="95"/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/>
      <c r="B560" s="90"/>
      <c r="C560" s="93"/>
      <c r="D560" s="92"/>
      <c r="E560" s="93"/>
      <c r="F560" s="93"/>
      <c r="G560" s="93"/>
      <c r="H560" s="93"/>
      <c r="I560" s="92"/>
      <c r="J560" s="95"/>
      <c r="K560" s="102"/>
      <c r="L560" s="96"/>
      <c r="M560" s="97"/>
      <c r="N560" s="97"/>
      <c r="O560" s="96"/>
      <c r="P560" s="93"/>
      <c r="Q560" s="103"/>
      <c r="R560" s="93"/>
      <c r="S560" s="104"/>
      <c r="T560" s="95"/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/>
      <c r="B561" s="90"/>
      <c r="C561" s="93"/>
      <c r="D561" s="92"/>
      <c r="E561" s="93"/>
      <c r="F561" s="93"/>
      <c r="G561" s="93"/>
      <c r="H561" s="93"/>
      <c r="I561" s="92"/>
      <c r="J561" s="95"/>
      <c r="K561" s="102"/>
      <c r="L561" s="96"/>
      <c r="M561" s="97"/>
      <c r="N561" s="97"/>
      <c r="O561" s="96"/>
      <c r="P561" s="93"/>
      <c r="Q561" s="103"/>
      <c r="R561" s="93"/>
      <c r="S561" s="104"/>
      <c r="T561" s="9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/>
      <c r="B562" s="90"/>
      <c r="C562" s="93"/>
      <c r="D562" s="92"/>
      <c r="E562" s="93"/>
      <c r="F562" s="93"/>
      <c r="G562" s="93"/>
      <c r="H562" s="93"/>
      <c r="I562" s="92"/>
      <c r="J562" s="95"/>
      <c r="K562" s="102"/>
      <c r="L562" s="96"/>
      <c r="M562" s="97"/>
      <c r="N562" s="97"/>
      <c r="O562" s="96"/>
      <c r="P562" s="93"/>
      <c r="Q562" s="103"/>
      <c r="R562" s="93"/>
      <c r="S562" s="104"/>
      <c r="T562" s="9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/>
      <c r="B563" s="90"/>
      <c r="C563" s="93"/>
      <c r="D563" s="92"/>
      <c r="E563" s="93"/>
      <c r="F563" s="93"/>
      <c r="G563" s="93"/>
      <c r="H563" s="93"/>
      <c r="I563" s="92"/>
      <c r="J563" s="95"/>
      <c r="K563" s="102"/>
      <c r="L563" s="96"/>
      <c r="M563" s="97"/>
      <c r="N563" s="97"/>
      <c r="O563" s="96"/>
      <c r="P563" s="93"/>
      <c r="Q563" s="103"/>
      <c r="R563" s="93"/>
      <c r="S563" s="104"/>
      <c r="T563" s="9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/>
      <c r="B564" s="90"/>
      <c r="C564" s="93"/>
      <c r="D564" s="92"/>
      <c r="E564" s="93"/>
      <c r="F564" s="93"/>
      <c r="G564" s="93"/>
      <c r="H564" s="93"/>
      <c r="I564" s="92"/>
      <c r="J564" s="95"/>
      <c r="K564" s="102"/>
      <c r="L564" s="96"/>
      <c r="M564" s="97"/>
      <c r="N564" s="97"/>
      <c r="O564" s="96"/>
      <c r="P564" s="93"/>
      <c r="Q564" s="103"/>
      <c r="R564" s="93"/>
      <c r="S564" s="104"/>
      <c r="T564" s="9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/>
      <c r="B565" s="90"/>
      <c r="C565" s="93"/>
      <c r="D565" s="92"/>
      <c r="E565" s="93"/>
      <c r="F565" s="93"/>
      <c r="G565" s="93"/>
      <c r="H565" s="93"/>
      <c r="I565" s="92"/>
      <c r="J565" s="95"/>
      <c r="K565" s="102"/>
      <c r="L565" s="96"/>
      <c r="M565" s="97"/>
      <c r="N565" s="97"/>
      <c r="O565" s="96"/>
      <c r="P565" s="93"/>
      <c r="Q565" s="103"/>
      <c r="R565" s="93"/>
      <c r="S565" s="104"/>
      <c r="T565" s="9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/>
      <c r="B566" s="90"/>
      <c r="C566" s="93"/>
      <c r="D566" s="92"/>
      <c r="E566" s="93"/>
      <c r="F566" s="93"/>
      <c r="G566" s="93"/>
      <c r="H566" s="93"/>
      <c r="I566" s="92"/>
      <c r="J566" s="95"/>
      <c r="K566" s="102"/>
      <c r="L566" s="96"/>
      <c r="M566" s="97"/>
      <c r="N566" s="97"/>
      <c r="O566" s="96"/>
      <c r="P566" s="93"/>
      <c r="Q566" s="103"/>
      <c r="R566" s="93"/>
      <c r="S566" s="104"/>
      <c r="T566" s="9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/>
      <c r="B567" s="90"/>
      <c r="C567" s="93"/>
      <c r="D567" s="92"/>
      <c r="E567" s="93"/>
      <c r="F567" s="93"/>
      <c r="G567" s="93"/>
      <c r="H567" s="93"/>
      <c r="I567" s="92"/>
      <c r="J567" s="95"/>
      <c r="K567" s="102"/>
      <c r="L567" s="96"/>
      <c r="M567" s="97"/>
      <c r="N567" s="97"/>
      <c r="O567" s="96"/>
      <c r="P567" s="93"/>
      <c r="Q567" s="103"/>
      <c r="R567" s="93"/>
      <c r="S567" s="104"/>
      <c r="T567" s="9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/>
      <c r="B568" s="90"/>
      <c r="C568" s="93"/>
      <c r="D568" s="92"/>
      <c r="E568" s="93"/>
      <c r="F568" s="93"/>
      <c r="G568" s="93"/>
      <c r="H568" s="93"/>
      <c r="I568" s="92"/>
      <c r="J568" s="95"/>
      <c r="K568" s="102"/>
      <c r="L568" s="96"/>
      <c r="M568" s="97"/>
      <c r="N568" s="97"/>
      <c r="O568" s="96"/>
      <c r="P568" s="93"/>
      <c r="Q568" s="103"/>
      <c r="R568" s="93"/>
      <c r="S568" s="104"/>
      <c r="T568" s="9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/>
      <c r="B569" s="90"/>
      <c r="C569" s="93"/>
      <c r="D569" s="92"/>
      <c r="E569" s="93"/>
      <c r="F569" s="93"/>
      <c r="G569" s="93"/>
      <c r="H569" s="93"/>
      <c r="I569" s="92"/>
      <c r="J569" s="95"/>
      <c r="K569" s="102"/>
      <c r="L569" s="96"/>
      <c r="M569" s="97"/>
      <c r="N569" s="97"/>
      <c r="O569" s="96"/>
      <c r="P569" s="93"/>
      <c r="Q569" s="103"/>
      <c r="R569" s="93"/>
      <c r="S569" s="104"/>
      <c r="T569" s="9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/>
      <c r="B570" s="90"/>
      <c r="C570" s="93"/>
      <c r="D570" s="92"/>
      <c r="E570" s="93"/>
      <c r="F570" s="93"/>
      <c r="G570" s="93"/>
      <c r="H570" s="93"/>
      <c r="I570" s="92"/>
      <c r="J570" s="95"/>
      <c r="K570" s="102"/>
      <c r="L570" s="96"/>
      <c r="M570" s="97"/>
      <c r="N570" s="97"/>
      <c r="O570" s="96"/>
      <c r="P570" s="93"/>
      <c r="Q570" s="103"/>
      <c r="R570" s="93"/>
      <c r="S570" s="104"/>
      <c r="T570" s="9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/>
      <c r="B571" s="90"/>
      <c r="C571" s="93"/>
      <c r="D571" s="92"/>
      <c r="E571" s="93"/>
      <c r="F571" s="93"/>
      <c r="G571" s="93"/>
      <c r="H571" s="93"/>
      <c r="I571" s="92"/>
      <c r="J571" s="95"/>
      <c r="K571" s="102"/>
      <c r="L571" s="96"/>
      <c r="M571" s="97"/>
      <c r="N571" s="97"/>
      <c r="O571" s="96"/>
      <c r="P571" s="93"/>
      <c r="Q571" s="103"/>
      <c r="R571" s="93"/>
      <c r="S571" s="104"/>
      <c r="T571" s="9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/>
      <c r="B572" s="90"/>
      <c r="C572" s="93"/>
      <c r="D572" s="92"/>
      <c r="E572" s="93"/>
      <c r="F572" s="93"/>
      <c r="G572" s="93"/>
      <c r="H572" s="93"/>
      <c r="I572" s="92"/>
      <c r="J572" s="95"/>
      <c r="K572" s="102"/>
      <c r="L572" s="96"/>
      <c r="M572" s="97"/>
      <c r="N572" s="97"/>
      <c r="O572" s="96"/>
      <c r="P572" s="93"/>
      <c r="Q572" s="103"/>
      <c r="R572" s="93"/>
      <c r="S572" s="104"/>
      <c r="T572" s="9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/>
      <c r="B573" s="90"/>
      <c r="C573" s="93"/>
      <c r="D573" s="92"/>
      <c r="E573" s="93"/>
      <c r="F573" s="93"/>
      <c r="G573" s="93"/>
      <c r="H573" s="93"/>
      <c r="I573" s="92"/>
      <c r="J573" s="95"/>
      <c r="K573" s="102"/>
      <c r="L573" s="96"/>
      <c r="M573" s="97"/>
      <c r="N573" s="97"/>
      <c r="O573" s="96"/>
      <c r="P573" s="93"/>
      <c r="Q573" s="103"/>
      <c r="R573" s="93"/>
      <c r="S573" s="104"/>
      <c r="T573" s="9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/>
      <c r="B574" s="90"/>
      <c r="C574" s="93"/>
      <c r="D574" s="92"/>
      <c r="E574" s="93"/>
      <c r="F574" s="93"/>
      <c r="G574" s="93"/>
      <c r="H574" s="93"/>
      <c r="I574" s="92"/>
      <c r="J574" s="95"/>
      <c r="K574" s="102"/>
      <c r="L574" s="96"/>
      <c r="M574" s="97"/>
      <c r="N574" s="97"/>
      <c r="O574" s="96"/>
      <c r="P574" s="93"/>
      <c r="Q574" s="103"/>
      <c r="R574" s="93"/>
      <c r="S574" s="104"/>
      <c r="T574" s="9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/>
      <c r="B575" s="90"/>
      <c r="C575" s="93"/>
      <c r="D575" s="92"/>
      <c r="E575" s="93"/>
      <c r="F575" s="93"/>
      <c r="G575" s="93"/>
      <c r="H575" s="93"/>
      <c r="I575" s="92"/>
      <c r="J575" s="95"/>
      <c r="K575" s="102"/>
      <c r="L575" s="96"/>
      <c r="M575" s="97"/>
      <c r="N575" s="97"/>
      <c r="O575" s="96"/>
      <c r="P575" s="93"/>
      <c r="Q575" s="103"/>
      <c r="R575" s="93"/>
      <c r="S575" s="104"/>
      <c r="T575" s="9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/>
      <c r="B576" s="90"/>
      <c r="C576" s="93"/>
      <c r="D576" s="92"/>
      <c r="E576" s="93"/>
      <c r="F576" s="93"/>
      <c r="G576" s="93"/>
      <c r="H576" s="93"/>
      <c r="I576" s="92"/>
      <c r="J576" s="95"/>
      <c r="K576" s="102"/>
      <c r="L576" s="96"/>
      <c r="M576" s="97"/>
      <c r="N576" s="97"/>
      <c r="O576" s="96"/>
      <c r="P576" s="93"/>
      <c r="Q576" s="103"/>
      <c r="R576" s="93"/>
      <c r="S576" s="104"/>
      <c r="T576" s="9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/>
      <c r="B577" s="90"/>
      <c r="C577" s="93"/>
      <c r="D577" s="92"/>
      <c r="E577" s="93"/>
      <c r="F577" s="93"/>
      <c r="G577" s="93"/>
      <c r="H577" s="93"/>
      <c r="I577" s="92"/>
      <c r="J577" s="95"/>
      <c r="K577" s="102"/>
      <c r="L577" s="96"/>
      <c r="M577" s="97"/>
      <c r="N577" s="97"/>
      <c r="O577" s="96"/>
      <c r="P577" s="93"/>
      <c r="Q577" s="103"/>
      <c r="R577" s="93"/>
      <c r="S577" s="104"/>
      <c r="T577" s="95"/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/>
      <c r="B578" s="90"/>
      <c r="C578" s="93"/>
      <c r="D578" s="92"/>
      <c r="E578" s="93"/>
      <c r="F578" s="93"/>
      <c r="G578" s="93"/>
      <c r="H578" s="93"/>
      <c r="I578" s="92"/>
      <c r="J578" s="95"/>
      <c r="K578" s="102"/>
      <c r="L578" s="96"/>
      <c r="M578" s="97"/>
      <c r="N578" s="97"/>
      <c r="O578" s="96"/>
      <c r="P578" s="93"/>
      <c r="Q578" s="103"/>
      <c r="R578" s="93"/>
      <c r="S578" s="104"/>
      <c r="T578" s="95"/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/>
      <c r="B579" s="90"/>
      <c r="C579" s="93"/>
      <c r="D579" s="92"/>
      <c r="E579" s="93"/>
      <c r="F579" s="93"/>
      <c r="G579" s="93"/>
      <c r="H579" s="93"/>
      <c r="I579" s="92"/>
      <c r="J579" s="95"/>
      <c r="K579" s="102"/>
      <c r="L579" s="96"/>
      <c r="M579" s="97"/>
      <c r="N579" s="97"/>
      <c r="O579" s="96"/>
      <c r="P579" s="93"/>
      <c r="Q579" s="103"/>
      <c r="R579" s="93"/>
      <c r="S579" s="104"/>
      <c r="T579" s="9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/>
      <c r="B580" s="90"/>
      <c r="C580" s="93"/>
      <c r="D580" s="92"/>
      <c r="E580" s="93"/>
      <c r="F580" s="93"/>
      <c r="G580" s="93"/>
      <c r="H580" s="93"/>
      <c r="I580" s="92"/>
      <c r="J580" s="95"/>
      <c r="K580" s="102"/>
      <c r="L580" s="96"/>
      <c r="M580" s="97"/>
      <c r="N580" s="97"/>
      <c r="O580" s="96"/>
      <c r="P580" s="93"/>
      <c r="Q580" s="103"/>
      <c r="R580" s="93"/>
      <c r="S580" s="104"/>
      <c r="T580" s="9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/>
      <c r="B581" s="90"/>
      <c r="C581" s="93"/>
      <c r="D581" s="92"/>
      <c r="E581" s="93"/>
      <c r="F581" s="93"/>
      <c r="G581" s="93"/>
      <c r="H581" s="93"/>
      <c r="I581" s="92"/>
      <c r="J581" s="95"/>
      <c r="K581" s="102"/>
      <c r="L581" s="96"/>
      <c r="M581" s="97"/>
      <c r="N581" s="97"/>
      <c r="O581" s="96"/>
      <c r="P581" s="93"/>
      <c r="Q581" s="103"/>
      <c r="R581" s="93"/>
      <c r="S581" s="104"/>
      <c r="T581" s="9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/>
      <c r="B582" s="90"/>
      <c r="C582" s="93"/>
      <c r="D582" s="92"/>
      <c r="E582" s="93"/>
      <c r="F582" s="93"/>
      <c r="G582" s="93"/>
      <c r="H582" s="93"/>
      <c r="I582" s="92"/>
      <c r="J582" s="95"/>
      <c r="K582" s="102"/>
      <c r="L582" s="96"/>
      <c r="M582" s="97"/>
      <c r="N582" s="97"/>
      <c r="O582" s="96"/>
      <c r="P582" s="93"/>
      <c r="Q582" s="103"/>
      <c r="R582" s="93"/>
      <c r="S582" s="104"/>
      <c r="T582" s="9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/>
      <c r="B583" s="90"/>
      <c r="C583" s="93"/>
      <c r="D583" s="92"/>
      <c r="E583" s="93"/>
      <c r="F583" s="93"/>
      <c r="G583" s="93"/>
      <c r="H583" s="93"/>
      <c r="I583" s="92"/>
      <c r="J583" s="95"/>
      <c r="K583" s="102"/>
      <c r="L583" s="96"/>
      <c r="M583" s="97"/>
      <c r="N583" s="97"/>
      <c r="O583" s="96"/>
      <c r="P583" s="93"/>
      <c r="Q583" s="103"/>
      <c r="R583" s="93"/>
      <c r="S583" s="104"/>
      <c r="T583" s="9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/>
      <c r="B584" s="90"/>
      <c r="C584" s="93"/>
      <c r="D584" s="92"/>
      <c r="E584" s="93"/>
      <c r="F584" s="93"/>
      <c r="G584" s="93"/>
      <c r="H584" s="93"/>
      <c r="I584" s="92"/>
      <c r="J584" s="95"/>
      <c r="K584" s="102"/>
      <c r="L584" s="96"/>
      <c r="M584" s="97"/>
      <c r="N584" s="97"/>
      <c r="O584" s="96"/>
      <c r="P584" s="93"/>
      <c r="Q584" s="103"/>
      <c r="R584" s="93"/>
      <c r="S584" s="104"/>
      <c r="T584" s="9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/>
      <c r="B585" s="90"/>
      <c r="C585" s="93"/>
      <c r="D585" s="92"/>
      <c r="E585" s="93"/>
      <c r="F585" s="93"/>
      <c r="G585" s="93"/>
      <c r="H585" s="93"/>
      <c r="I585" s="92"/>
      <c r="J585" s="95"/>
      <c r="K585" s="102"/>
      <c r="L585" s="96"/>
      <c r="M585" s="97"/>
      <c r="N585" s="97"/>
      <c r="O585" s="96"/>
      <c r="P585" s="93"/>
      <c r="Q585" s="103"/>
      <c r="R585" s="93"/>
      <c r="S585" s="104"/>
      <c r="T585" s="9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/>
      <c r="B586" s="90"/>
      <c r="C586" s="93"/>
      <c r="D586" s="92"/>
      <c r="E586" s="93"/>
      <c r="F586" s="93"/>
      <c r="G586" s="93"/>
      <c r="H586" s="93"/>
      <c r="I586" s="92"/>
      <c r="J586" s="95"/>
      <c r="K586" s="102"/>
      <c r="L586" s="96"/>
      <c r="M586" s="97"/>
      <c r="N586" s="97"/>
      <c r="O586" s="96"/>
      <c r="P586" s="93"/>
      <c r="Q586" s="103"/>
      <c r="R586" s="93"/>
      <c r="S586" s="104"/>
      <c r="T586" s="9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/>
      <c r="B587" s="90"/>
      <c r="C587" s="93"/>
      <c r="D587" s="92"/>
      <c r="E587" s="93"/>
      <c r="F587" s="93"/>
      <c r="G587" s="93"/>
      <c r="H587" s="93"/>
      <c r="I587" s="92"/>
      <c r="J587" s="95"/>
      <c r="K587" s="102"/>
      <c r="L587" s="96"/>
      <c r="M587" s="97"/>
      <c r="N587" s="97"/>
      <c r="O587" s="96"/>
      <c r="P587" s="93"/>
      <c r="Q587" s="103"/>
      <c r="R587" s="93"/>
      <c r="S587" s="104"/>
      <c r="T587" s="9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/>
      <c r="B588" s="90"/>
      <c r="C588" s="93"/>
      <c r="D588" s="92"/>
      <c r="E588" s="93"/>
      <c r="F588" s="93"/>
      <c r="G588" s="93"/>
      <c r="H588" s="93"/>
      <c r="I588" s="92"/>
      <c r="J588" s="95"/>
      <c r="K588" s="102"/>
      <c r="L588" s="96"/>
      <c r="M588" s="97"/>
      <c r="N588" s="97"/>
      <c r="O588" s="96"/>
      <c r="P588" s="93"/>
      <c r="Q588" s="103"/>
      <c r="R588" s="93"/>
      <c r="S588" s="104"/>
      <c r="T588" s="9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/>
      <c r="B589" s="90"/>
      <c r="C589" s="93"/>
      <c r="D589" s="92"/>
      <c r="E589" s="93"/>
      <c r="F589" s="93"/>
      <c r="G589" s="93"/>
      <c r="H589" s="93"/>
      <c r="I589" s="92"/>
      <c r="J589" s="95"/>
      <c r="K589" s="102"/>
      <c r="L589" s="96"/>
      <c r="M589" s="97"/>
      <c r="N589" s="97"/>
      <c r="O589" s="96"/>
      <c r="P589" s="93"/>
      <c r="Q589" s="103"/>
      <c r="R589" s="93"/>
      <c r="S589" s="104"/>
      <c r="T589" s="9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/>
      <c r="B590" s="90"/>
      <c r="C590" s="93"/>
      <c r="D590" s="92"/>
      <c r="E590" s="93"/>
      <c r="F590" s="93"/>
      <c r="G590" s="93"/>
      <c r="H590" s="93"/>
      <c r="I590" s="92"/>
      <c r="J590" s="95"/>
      <c r="K590" s="102"/>
      <c r="L590" s="96"/>
      <c r="M590" s="97"/>
      <c r="N590" s="97"/>
      <c r="O590" s="96"/>
      <c r="P590" s="93"/>
      <c r="Q590" s="103"/>
      <c r="R590" s="93"/>
      <c r="S590" s="104"/>
      <c r="T590" s="9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/>
      <c r="B591" s="90"/>
      <c r="C591" s="93"/>
      <c r="D591" s="92"/>
      <c r="E591" s="93"/>
      <c r="F591" s="93"/>
      <c r="G591" s="93"/>
      <c r="H591" s="93"/>
      <c r="I591" s="92"/>
      <c r="J591" s="95"/>
      <c r="K591" s="102"/>
      <c r="L591" s="96"/>
      <c r="M591" s="97"/>
      <c r="N591" s="97"/>
      <c r="O591" s="96"/>
      <c r="P591" s="93"/>
      <c r="Q591" s="103"/>
      <c r="R591" s="93"/>
      <c r="S591" s="104"/>
      <c r="T591" s="9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/>
      <c r="B592" s="90"/>
      <c r="C592" s="93"/>
      <c r="D592" s="92"/>
      <c r="E592" s="93"/>
      <c r="F592" s="93"/>
      <c r="G592" s="93"/>
      <c r="H592" s="93"/>
      <c r="I592" s="92"/>
      <c r="J592" s="95"/>
      <c r="K592" s="102"/>
      <c r="L592" s="96"/>
      <c r="M592" s="97"/>
      <c r="N592" s="97"/>
      <c r="O592" s="96"/>
      <c r="P592" s="93"/>
      <c r="Q592" s="103"/>
      <c r="R592" s="93"/>
      <c r="S592" s="104"/>
      <c r="T592" s="9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/>
      <c r="B593" s="90"/>
      <c r="C593" s="93"/>
      <c r="D593" s="92"/>
      <c r="E593" s="93"/>
      <c r="F593" s="93"/>
      <c r="G593" s="93"/>
      <c r="H593" s="93"/>
      <c r="I593" s="92"/>
      <c r="J593" s="95"/>
      <c r="K593" s="102"/>
      <c r="L593" s="96"/>
      <c r="M593" s="97"/>
      <c r="N593" s="97"/>
      <c r="O593" s="96"/>
      <c r="P593" s="93"/>
      <c r="Q593" s="103"/>
      <c r="R593" s="93"/>
      <c r="S593" s="104"/>
      <c r="T593" s="9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/>
      <c r="B594" s="90"/>
      <c r="C594" s="93"/>
      <c r="D594" s="92"/>
      <c r="E594" s="93"/>
      <c r="F594" s="93"/>
      <c r="G594" s="93"/>
      <c r="H594" s="93"/>
      <c r="I594" s="92"/>
      <c r="J594" s="95"/>
      <c r="K594" s="102"/>
      <c r="L594" s="96"/>
      <c r="M594" s="97"/>
      <c r="N594" s="97"/>
      <c r="O594" s="96"/>
      <c r="P594" s="93"/>
      <c r="Q594" s="103"/>
      <c r="R594" s="93"/>
      <c r="S594" s="104"/>
      <c r="T594" s="9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/>
      <c r="B595" s="90"/>
      <c r="C595" s="93"/>
      <c r="D595" s="92"/>
      <c r="E595" s="93"/>
      <c r="F595" s="93"/>
      <c r="G595" s="93"/>
      <c r="H595" s="93"/>
      <c r="I595" s="92"/>
      <c r="J595" s="95"/>
      <c r="K595" s="102"/>
      <c r="L595" s="96"/>
      <c r="M595" s="97"/>
      <c r="N595" s="97"/>
      <c r="O595" s="96"/>
      <c r="P595" s="93"/>
      <c r="Q595" s="103"/>
      <c r="R595" s="93"/>
      <c r="S595" s="104"/>
      <c r="T595" s="9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/>
      <c r="B596" s="90"/>
      <c r="C596" s="93"/>
      <c r="D596" s="92"/>
      <c r="E596" s="93"/>
      <c r="F596" s="93"/>
      <c r="G596" s="93"/>
      <c r="H596" s="93"/>
      <c r="I596" s="92"/>
      <c r="J596" s="95"/>
      <c r="K596" s="102"/>
      <c r="L596" s="96"/>
      <c r="M596" s="97"/>
      <c r="N596" s="97"/>
      <c r="O596" s="96"/>
      <c r="P596" s="93"/>
      <c r="Q596" s="103"/>
      <c r="R596" s="93"/>
      <c r="S596" s="104"/>
      <c r="T596" s="9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/>
      <c r="B597" s="90"/>
      <c r="C597" s="93"/>
      <c r="D597" s="92"/>
      <c r="E597" s="93"/>
      <c r="F597" s="93"/>
      <c r="G597" s="93"/>
      <c r="H597" s="93"/>
      <c r="I597" s="92"/>
      <c r="J597" s="95"/>
      <c r="K597" s="102"/>
      <c r="L597" s="96"/>
      <c r="M597" s="97"/>
      <c r="N597" s="97"/>
      <c r="O597" s="96"/>
      <c r="P597" s="93"/>
      <c r="Q597" s="103"/>
      <c r="R597" s="93"/>
      <c r="S597" s="104"/>
      <c r="T597" s="9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/>
      <c r="B598" s="90"/>
      <c r="C598" s="93"/>
      <c r="D598" s="92"/>
      <c r="E598" s="93"/>
      <c r="F598" s="93"/>
      <c r="G598" s="93"/>
      <c r="H598" s="93"/>
      <c r="I598" s="92"/>
      <c r="J598" s="95"/>
      <c r="K598" s="102"/>
      <c r="L598" s="96"/>
      <c r="M598" s="97"/>
      <c r="N598" s="97"/>
      <c r="O598" s="96"/>
      <c r="P598" s="93"/>
      <c r="Q598" s="103"/>
      <c r="R598" s="93"/>
      <c r="S598" s="104"/>
      <c r="T598" s="9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/>
      <c r="B599" s="90"/>
      <c r="C599" s="93"/>
      <c r="D599" s="92"/>
      <c r="E599" s="93"/>
      <c r="F599" s="93"/>
      <c r="G599" s="93"/>
      <c r="H599" s="93"/>
      <c r="I599" s="92"/>
      <c r="J599" s="95"/>
      <c r="K599" s="102"/>
      <c r="L599" s="96"/>
      <c r="M599" s="97"/>
      <c r="N599" s="97"/>
      <c r="O599" s="96"/>
      <c r="P599" s="93"/>
      <c r="Q599" s="103"/>
      <c r="R599" s="93"/>
      <c r="S599" s="104"/>
      <c r="T599" s="9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/>
      <c r="B600" s="90"/>
      <c r="C600" s="93"/>
      <c r="D600" s="92"/>
      <c r="E600" s="93"/>
      <c r="F600" s="93"/>
      <c r="G600" s="93"/>
      <c r="H600" s="93"/>
      <c r="I600" s="92"/>
      <c r="J600" s="95"/>
      <c r="K600" s="102"/>
      <c r="L600" s="96"/>
      <c r="M600" s="97"/>
      <c r="N600" s="97"/>
      <c r="O600" s="96"/>
      <c r="P600" s="93"/>
      <c r="Q600" s="103"/>
      <c r="R600" s="93"/>
      <c r="S600" s="104"/>
      <c r="T600" s="9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/>
      <c r="B601" s="90"/>
      <c r="C601" s="93"/>
      <c r="D601" s="92"/>
      <c r="E601" s="93"/>
      <c r="F601" s="93"/>
      <c r="G601" s="93"/>
      <c r="H601" s="93"/>
      <c r="I601" s="92"/>
      <c r="J601" s="95"/>
      <c r="K601" s="102"/>
      <c r="L601" s="96"/>
      <c r="M601" s="97"/>
      <c r="N601" s="97"/>
      <c r="O601" s="96"/>
      <c r="P601" s="93"/>
      <c r="Q601" s="103"/>
      <c r="R601" s="93"/>
      <c r="S601" s="104"/>
      <c r="T601" s="9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/>
      <c r="B602" s="90"/>
      <c r="C602" s="93"/>
      <c r="D602" s="92"/>
      <c r="E602" s="93"/>
      <c r="F602" s="93"/>
      <c r="G602" s="93"/>
      <c r="H602" s="93"/>
      <c r="I602" s="92"/>
      <c r="J602" s="95"/>
      <c r="K602" s="102"/>
      <c r="L602" s="96"/>
      <c r="M602" s="97"/>
      <c r="N602" s="97"/>
      <c r="O602" s="96"/>
      <c r="P602" s="93"/>
      <c r="Q602" s="103"/>
      <c r="R602" s="93"/>
      <c r="S602" s="104"/>
      <c r="T602" s="9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/>
      <c r="B603" s="90"/>
      <c r="C603" s="93"/>
      <c r="D603" s="92"/>
      <c r="E603" s="93"/>
      <c r="F603" s="93"/>
      <c r="G603" s="93"/>
      <c r="H603" s="93"/>
      <c r="I603" s="92"/>
      <c r="J603" s="95"/>
      <c r="K603" s="102"/>
      <c r="L603" s="96"/>
      <c r="M603" s="97"/>
      <c r="N603" s="97"/>
      <c r="O603" s="96"/>
      <c r="P603" s="93"/>
      <c r="Q603" s="103"/>
      <c r="R603" s="93"/>
      <c r="S603" s="104"/>
      <c r="T603" s="9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/>
      <c r="B604" s="90"/>
      <c r="C604" s="93"/>
      <c r="D604" s="92"/>
      <c r="E604" s="93"/>
      <c r="F604" s="93"/>
      <c r="G604" s="93"/>
      <c r="H604" s="93"/>
      <c r="I604" s="92"/>
      <c r="J604" s="95"/>
      <c r="K604" s="102"/>
      <c r="L604" s="96"/>
      <c r="M604" s="97"/>
      <c r="N604" s="97"/>
      <c r="O604" s="96"/>
      <c r="P604" s="93"/>
      <c r="Q604" s="103"/>
      <c r="R604" s="93"/>
      <c r="S604" s="104"/>
      <c r="T604" s="9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/>
      <c r="B605" s="90"/>
      <c r="C605" s="93"/>
      <c r="D605" s="92"/>
      <c r="E605" s="93"/>
      <c r="F605" s="93"/>
      <c r="G605" s="93"/>
      <c r="H605" s="93"/>
      <c r="I605" s="92"/>
      <c r="J605" s="95"/>
      <c r="K605" s="102"/>
      <c r="L605" s="96"/>
      <c r="M605" s="97"/>
      <c r="N605" s="97"/>
      <c r="O605" s="96"/>
      <c r="P605" s="93"/>
      <c r="Q605" s="103"/>
      <c r="R605" s="93"/>
      <c r="S605" s="104"/>
      <c r="T605" s="9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/>
      <c r="B606" s="90"/>
      <c r="C606" s="93"/>
      <c r="D606" s="92"/>
      <c r="E606" s="93"/>
      <c r="F606" s="93"/>
      <c r="G606" s="93"/>
      <c r="H606" s="93"/>
      <c r="I606" s="92"/>
      <c r="J606" s="95"/>
      <c r="K606" s="102"/>
      <c r="L606" s="96"/>
      <c r="M606" s="97"/>
      <c r="N606" s="97"/>
      <c r="O606" s="96"/>
      <c r="P606" s="93"/>
      <c r="Q606" s="103"/>
      <c r="R606" s="93"/>
      <c r="S606" s="104"/>
      <c r="T606" s="9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/>
      <c r="B607" s="90"/>
      <c r="C607" s="93"/>
      <c r="D607" s="92"/>
      <c r="E607" s="93"/>
      <c r="F607" s="93"/>
      <c r="G607" s="93"/>
      <c r="H607" s="93"/>
      <c r="I607" s="92"/>
      <c r="J607" s="95"/>
      <c r="K607" s="102"/>
      <c r="L607" s="96"/>
      <c r="M607" s="97"/>
      <c r="N607" s="97"/>
      <c r="O607" s="96"/>
      <c r="P607" s="93"/>
      <c r="Q607" s="103"/>
      <c r="R607" s="93"/>
      <c r="S607" s="104"/>
      <c r="T607" s="9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/>
      <c r="B608" s="90"/>
      <c r="C608" s="93"/>
      <c r="D608" s="92"/>
      <c r="E608" s="93"/>
      <c r="F608" s="93"/>
      <c r="G608" s="93"/>
      <c r="H608" s="93"/>
      <c r="I608" s="92"/>
      <c r="J608" s="95"/>
      <c r="K608" s="102"/>
      <c r="L608" s="96"/>
      <c r="M608" s="97"/>
      <c r="N608" s="97"/>
      <c r="O608" s="96"/>
      <c r="P608" s="93"/>
      <c r="Q608" s="103"/>
      <c r="R608" s="93"/>
      <c r="S608" s="104"/>
      <c r="T608" s="9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/>
      <c r="B609" s="90"/>
      <c r="C609" s="93"/>
      <c r="D609" s="92"/>
      <c r="E609" s="93"/>
      <c r="F609" s="93"/>
      <c r="G609" s="93"/>
      <c r="H609" s="93"/>
      <c r="I609" s="92"/>
      <c r="J609" s="95"/>
      <c r="K609" s="102"/>
      <c r="L609" s="96"/>
      <c r="M609" s="97"/>
      <c r="N609" s="97"/>
      <c r="O609" s="96"/>
      <c r="P609" s="93"/>
      <c r="Q609" s="103"/>
      <c r="R609" s="93"/>
      <c r="S609" s="104"/>
      <c r="T609" s="9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/>
      <c r="B610" s="90"/>
      <c r="C610" s="93"/>
      <c r="D610" s="92"/>
      <c r="E610" s="93"/>
      <c r="F610" s="93"/>
      <c r="G610" s="93"/>
      <c r="H610" s="93"/>
      <c r="I610" s="92"/>
      <c r="J610" s="95"/>
      <c r="K610" s="102"/>
      <c r="L610" s="96"/>
      <c r="M610" s="97"/>
      <c r="N610" s="97"/>
      <c r="O610" s="96"/>
      <c r="P610" s="93"/>
      <c r="Q610" s="103"/>
      <c r="R610" s="93"/>
      <c r="S610" s="104"/>
      <c r="T610" s="9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/>
      <c r="B611" s="90"/>
      <c r="C611" s="93"/>
      <c r="D611" s="92"/>
      <c r="E611" s="93"/>
      <c r="F611" s="93"/>
      <c r="G611" s="93"/>
      <c r="H611" s="93"/>
      <c r="I611" s="92"/>
      <c r="J611" s="95"/>
      <c r="K611" s="102"/>
      <c r="L611" s="96"/>
      <c r="M611" s="97"/>
      <c r="N611" s="97"/>
      <c r="O611" s="96"/>
      <c r="P611" s="93"/>
      <c r="Q611" s="103"/>
      <c r="R611" s="93"/>
      <c r="S611" s="104"/>
      <c r="T611" s="9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/>
      <c r="B612" s="90"/>
      <c r="C612" s="93"/>
      <c r="D612" s="92"/>
      <c r="E612" s="93"/>
      <c r="F612" s="93"/>
      <c r="G612" s="93"/>
      <c r="H612" s="93"/>
      <c r="I612" s="92"/>
      <c r="J612" s="95"/>
      <c r="K612" s="102"/>
      <c r="L612" s="96"/>
      <c r="M612" s="97"/>
      <c r="N612" s="97"/>
      <c r="O612" s="96"/>
      <c r="P612" s="93"/>
      <c r="Q612" s="103"/>
      <c r="R612" s="93"/>
      <c r="S612" s="104"/>
      <c r="T612" s="9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/>
      <c r="B613" s="90"/>
      <c r="C613" s="93"/>
      <c r="D613" s="92"/>
      <c r="E613" s="93"/>
      <c r="F613" s="93"/>
      <c r="G613" s="93"/>
      <c r="H613" s="93"/>
      <c r="I613" s="92"/>
      <c r="J613" s="95"/>
      <c r="K613" s="102"/>
      <c r="L613" s="96"/>
      <c r="M613" s="97"/>
      <c r="N613" s="97"/>
      <c r="O613" s="96"/>
      <c r="P613" s="93"/>
      <c r="Q613" s="103"/>
      <c r="R613" s="93"/>
      <c r="S613" s="104"/>
      <c r="T613" s="9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/>
      <c r="B614" s="90"/>
      <c r="C614" s="93"/>
      <c r="D614" s="92"/>
      <c r="E614" s="93"/>
      <c r="F614" s="93"/>
      <c r="G614" s="93"/>
      <c r="H614" s="93"/>
      <c r="I614" s="92"/>
      <c r="J614" s="95"/>
      <c r="K614" s="102"/>
      <c r="L614" s="96"/>
      <c r="M614" s="97"/>
      <c r="N614" s="97"/>
      <c r="O614" s="96"/>
      <c r="P614" s="93"/>
      <c r="Q614" s="103"/>
      <c r="R614" s="93"/>
      <c r="S614" s="104"/>
      <c r="T614" s="9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/>
      <c r="B615" s="90"/>
      <c r="C615" s="93"/>
      <c r="D615" s="92"/>
      <c r="E615" s="93"/>
      <c r="F615" s="93"/>
      <c r="G615" s="93"/>
      <c r="H615" s="93"/>
      <c r="I615" s="92"/>
      <c r="J615" s="95"/>
      <c r="K615" s="102"/>
      <c r="L615" s="96"/>
      <c r="M615" s="97"/>
      <c r="N615" s="97"/>
      <c r="O615" s="96"/>
      <c r="P615" s="93"/>
      <c r="Q615" s="103"/>
      <c r="R615" s="93"/>
      <c r="S615" s="104"/>
      <c r="T615" s="9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/>
      <c r="B616" s="90"/>
      <c r="C616" s="93"/>
      <c r="D616" s="92"/>
      <c r="E616" s="93"/>
      <c r="F616" s="93"/>
      <c r="G616" s="93"/>
      <c r="H616" s="93"/>
      <c r="I616" s="92"/>
      <c r="J616" s="95"/>
      <c r="K616" s="102"/>
      <c r="L616" s="96"/>
      <c r="M616" s="97"/>
      <c r="N616" s="97"/>
      <c r="O616" s="96"/>
      <c r="P616" s="93"/>
      <c r="Q616" s="103"/>
      <c r="R616" s="93"/>
      <c r="S616" s="104"/>
      <c r="T616" s="9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/>
      <c r="B617" s="90"/>
      <c r="C617" s="93"/>
      <c r="D617" s="92"/>
      <c r="E617" s="93"/>
      <c r="F617" s="93"/>
      <c r="G617" s="93"/>
      <c r="H617" s="93"/>
      <c r="I617" s="92"/>
      <c r="J617" s="95"/>
      <c r="K617" s="102"/>
      <c r="L617" s="96"/>
      <c r="M617" s="97"/>
      <c r="N617" s="97"/>
      <c r="O617" s="96"/>
      <c r="P617" s="93"/>
      <c r="Q617" s="103"/>
      <c r="R617" s="93"/>
      <c r="S617" s="104"/>
      <c r="T617" s="9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/>
      <c r="B618" s="90"/>
      <c r="C618" s="93"/>
      <c r="D618" s="92"/>
      <c r="E618" s="93"/>
      <c r="F618" s="93"/>
      <c r="G618" s="93"/>
      <c r="H618" s="93"/>
      <c r="I618" s="92"/>
      <c r="J618" s="95"/>
      <c r="K618" s="102"/>
      <c r="L618" s="96"/>
      <c r="M618" s="97"/>
      <c r="N618" s="97"/>
      <c r="O618" s="96"/>
      <c r="P618" s="93"/>
      <c r="Q618" s="103"/>
      <c r="R618" s="93"/>
      <c r="S618" s="104"/>
      <c r="T618" s="9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/>
      <c r="B619" s="90"/>
      <c r="C619" s="93"/>
      <c r="D619" s="92"/>
      <c r="E619" s="93"/>
      <c r="F619" s="93"/>
      <c r="G619" s="93"/>
      <c r="H619" s="93"/>
      <c r="I619" s="92"/>
      <c r="J619" s="95"/>
      <c r="K619" s="102"/>
      <c r="L619" s="96"/>
      <c r="M619" s="97"/>
      <c r="N619" s="97"/>
      <c r="O619" s="96"/>
      <c r="P619" s="93"/>
      <c r="Q619" s="103"/>
      <c r="R619" s="93"/>
      <c r="S619" s="104"/>
      <c r="T619" s="9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/>
      <c r="B620" s="90"/>
      <c r="C620" s="93"/>
      <c r="D620" s="92"/>
      <c r="E620" s="93"/>
      <c r="F620" s="93"/>
      <c r="G620" s="93"/>
      <c r="H620" s="93"/>
      <c r="I620" s="92"/>
      <c r="J620" s="95"/>
      <c r="K620" s="102"/>
      <c r="L620" s="96"/>
      <c r="M620" s="97"/>
      <c r="N620" s="97"/>
      <c r="O620" s="96"/>
      <c r="P620" s="93"/>
      <c r="Q620" s="103"/>
      <c r="R620" s="93"/>
      <c r="S620" s="104"/>
      <c r="T620" s="9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/>
      <c r="B621" s="90"/>
      <c r="C621" s="93"/>
      <c r="D621" s="92"/>
      <c r="E621" s="93"/>
      <c r="F621" s="93"/>
      <c r="G621" s="93"/>
      <c r="H621" s="93"/>
      <c r="I621" s="92"/>
      <c r="J621" s="95"/>
      <c r="K621" s="102"/>
      <c r="L621" s="96"/>
      <c r="M621" s="97"/>
      <c r="N621" s="97"/>
      <c r="O621" s="96"/>
      <c r="P621" s="93"/>
      <c r="Q621" s="103"/>
      <c r="R621" s="93"/>
      <c r="S621" s="104"/>
      <c r="T621" s="9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/>
      <c r="B622" s="90"/>
      <c r="C622" s="93"/>
      <c r="D622" s="92"/>
      <c r="E622" s="93"/>
      <c r="F622" s="93"/>
      <c r="G622" s="93"/>
      <c r="H622" s="93"/>
      <c r="I622" s="92"/>
      <c r="J622" s="95"/>
      <c r="K622" s="102"/>
      <c r="L622" s="96"/>
      <c r="M622" s="97"/>
      <c r="N622" s="97"/>
      <c r="O622" s="96"/>
      <c r="P622" s="93"/>
      <c r="Q622" s="103"/>
      <c r="R622" s="93"/>
      <c r="S622" s="104"/>
      <c r="T622" s="9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/>
      <c r="B623" s="90"/>
      <c r="C623" s="93"/>
      <c r="D623" s="92"/>
      <c r="E623" s="93"/>
      <c r="F623" s="93"/>
      <c r="G623" s="93"/>
      <c r="H623" s="93"/>
      <c r="I623" s="92"/>
      <c r="J623" s="95"/>
      <c r="K623" s="102"/>
      <c r="L623" s="96"/>
      <c r="M623" s="97"/>
      <c r="N623" s="97"/>
      <c r="O623" s="96"/>
      <c r="P623" s="93"/>
      <c r="Q623" s="103"/>
      <c r="R623" s="93"/>
      <c r="S623" s="104"/>
      <c r="T623" s="9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/>
      <c r="B624" s="90"/>
      <c r="C624" s="93"/>
      <c r="D624" s="92"/>
      <c r="E624" s="93"/>
      <c r="F624" s="93"/>
      <c r="G624" s="93"/>
      <c r="H624" s="93"/>
      <c r="I624" s="92"/>
      <c r="J624" s="95"/>
      <c r="K624" s="102"/>
      <c r="L624" s="96"/>
      <c r="M624" s="97"/>
      <c r="N624" s="97"/>
      <c r="O624" s="96"/>
      <c r="P624" s="93"/>
      <c r="Q624" s="103"/>
      <c r="R624" s="93"/>
      <c r="S624" s="104"/>
      <c r="T624" s="9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/>
      <c r="B625" s="90"/>
      <c r="C625" s="93"/>
      <c r="D625" s="92"/>
      <c r="E625" s="93"/>
      <c r="F625" s="93"/>
      <c r="G625" s="93"/>
      <c r="H625" s="93"/>
      <c r="I625" s="92"/>
      <c r="J625" s="95"/>
      <c r="K625" s="102"/>
      <c r="L625" s="96"/>
      <c r="M625" s="97"/>
      <c r="N625" s="97"/>
      <c r="O625" s="96"/>
      <c r="P625" s="93"/>
      <c r="Q625" s="103"/>
      <c r="R625" s="93"/>
      <c r="S625" s="104"/>
      <c r="T625" s="9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/>
      <c r="B626" s="90"/>
      <c r="C626" s="93"/>
      <c r="D626" s="92"/>
      <c r="E626" s="93"/>
      <c r="F626" s="93"/>
      <c r="G626" s="93"/>
      <c r="H626" s="93"/>
      <c r="I626" s="92"/>
      <c r="J626" s="95"/>
      <c r="K626" s="102"/>
      <c r="L626" s="96"/>
      <c r="M626" s="97"/>
      <c r="N626" s="97"/>
      <c r="O626" s="96"/>
      <c r="P626" s="93"/>
      <c r="Q626" s="103"/>
      <c r="R626" s="93"/>
      <c r="S626" s="104"/>
      <c r="T626" s="9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/>
      <c r="B627" s="90"/>
      <c r="C627" s="93"/>
      <c r="D627" s="92"/>
      <c r="E627" s="93"/>
      <c r="F627" s="93"/>
      <c r="G627" s="93"/>
      <c r="H627" s="93"/>
      <c r="I627" s="92"/>
      <c r="J627" s="95"/>
      <c r="K627" s="102"/>
      <c r="L627" s="96"/>
      <c r="M627" s="97"/>
      <c r="N627" s="97"/>
      <c r="O627" s="96"/>
      <c r="P627" s="93"/>
      <c r="Q627" s="103"/>
      <c r="R627" s="93"/>
      <c r="S627" s="104"/>
      <c r="T627" s="9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/>
      <c r="B628" s="90"/>
      <c r="C628" s="93"/>
      <c r="D628" s="92"/>
      <c r="E628" s="93"/>
      <c r="F628" s="93"/>
      <c r="G628" s="93"/>
      <c r="H628" s="93"/>
      <c r="I628" s="92"/>
      <c r="J628" s="95"/>
      <c r="K628" s="102"/>
      <c r="L628" s="96"/>
      <c r="M628" s="97"/>
      <c r="N628" s="97"/>
      <c r="O628" s="96"/>
      <c r="P628" s="93"/>
      <c r="Q628" s="103"/>
      <c r="R628" s="93"/>
      <c r="S628" s="104"/>
      <c r="T628" s="9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/>
      <c r="B629" s="90"/>
      <c r="C629" s="93"/>
      <c r="D629" s="92"/>
      <c r="E629" s="93"/>
      <c r="F629" s="93"/>
      <c r="G629" s="93"/>
      <c r="H629" s="93"/>
      <c r="I629" s="92"/>
      <c r="J629" s="95"/>
      <c r="K629" s="102"/>
      <c r="L629" s="96"/>
      <c r="M629" s="97"/>
      <c r="N629" s="97"/>
      <c r="O629" s="96"/>
      <c r="P629" s="93"/>
      <c r="Q629" s="103"/>
      <c r="R629" s="93"/>
      <c r="S629" s="104"/>
      <c r="T629" s="9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/>
      <c r="B630" s="90"/>
      <c r="C630" s="93"/>
      <c r="D630" s="92"/>
      <c r="E630" s="93"/>
      <c r="F630" s="93"/>
      <c r="G630" s="93"/>
      <c r="H630" s="93"/>
      <c r="I630" s="92"/>
      <c r="J630" s="95"/>
      <c r="K630" s="102"/>
      <c r="L630" s="96"/>
      <c r="M630" s="97"/>
      <c r="N630" s="97"/>
      <c r="O630" s="96"/>
      <c r="P630" s="93"/>
      <c r="Q630" s="103"/>
      <c r="R630" s="93"/>
      <c r="S630" s="104"/>
      <c r="T630" s="9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/>
      <c r="B631" s="90"/>
      <c r="C631" s="93"/>
      <c r="D631" s="92"/>
      <c r="E631" s="93"/>
      <c r="F631" s="93"/>
      <c r="G631" s="93"/>
      <c r="H631" s="93"/>
      <c r="I631" s="92"/>
      <c r="J631" s="95"/>
      <c r="K631" s="102"/>
      <c r="L631" s="96"/>
      <c r="M631" s="97"/>
      <c r="N631" s="97"/>
      <c r="O631" s="96"/>
      <c r="P631" s="93"/>
      <c r="Q631" s="103"/>
      <c r="R631" s="93"/>
      <c r="S631" s="104"/>
      <c r="T631" s="9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/>
      <c r="B632" s="90"/>
      <c r="C632" s="93"/>
      <c r="D632" s="92"/>
      <c r="E632" s="93"/>
      <c r="F632" s="93"/>
      <c r="G632" s="93"/>
      <c r="H632" s="93"/>
      <c r="I632" s="92"/>
      <c r="J632" s="95"/>
      <c r="K632" s="102"/>
      <c r="L632" s="96"/>
      <c r="M632" s="97"/>
      <c r="N632" s="97"/>
      <c r="O632" s="96"/>
      <c r="P632" s="93"/>
      <c r="Q632" s="103"/>
      <c r="R632" s="93"/>
      <c r="S632" s="104"/>
      <c r="T632" s="9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/>
      <c r="B633" s="90"/>
      <c r="C633" s="93"/>
      <c r="D633" s="92"/>
      <c r="E633" s="93"/>
      <c r="F633" s="93"/>
      <c r="G633" s="93"/>
      <c r="H633" s="93"/>
      <c r="I633" s="92"/>
      <c r="J633" s="95"/>
      <c r="K633" s="102"/>
      <c r="L633" s="96"/>
      <c r="M633" s="97"/>
      <c r="N633" s="97"/>
      <c r="O633" s="96"/>
      <c r="P633" s="93"/>
      <c r="Q633" s="103"/>
      <c r="R633" s="93"/>
      <c r="S633" s="104"/>
      <c r="T633" s="9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/>
      <c r="B634" s="90"/>
      <c r="C634" s="93"/>
      <c r="D634" s="92"/>
      <c r="E634" s="93"/>
      <c r="F634" s="93"/>
      <c r="G634" s="93"/>
      <c r="H634" s="93"/>
      <c r="I634" s="92"/>
      <c r="J634" s="95"/>
      <c r="K634" s="102"/>
      <c r="L634" s="96"/>
      <c r="M634" s="97"/>
      <c r="N634" s="97"/>
      <c r="O634" s="96"/>
      <c r="P634" s="93"/>
      <c r="Q634" s="103"/>
      <c r="R634" s="93"/>
      <c r="S634" s="104"/>
      <c r="T634" s="9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/>
      <c r="B635" s="90"/>
      <c r="C635" s="93"/>
      <c r="D635" s="92"/>
      <c r="E635" s="93"/>
      <c r="F635" s="93"/>
      <c r="G635" s="93"/>
      <c r="H635" s="93"/>
      <c r="I635" s="92"/>
      <c r="J635" s="95"/>
      <c r="K635" s="102"/>
      <c r="L635" s="96"/>
      <c r="M635" s="97"/>
      <c r="N635" s="97"/>
      <c r="O635" s="96"/>
      <c r="P635" s="93"/>
      <c r="Q635" s="103"/>
      <c r="R635" s="93"/>
      <c r="S635" s="104"/>
      <c r="T635" s="9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/>
      <c r="B636" s="90"/>
      <c r="C636" s="93"/>
      <c r="D636" s="92"/>
      <c r="E636" s="93"/>
      <c r="F636" s="93"/>
      <c r="G636" s="93"/>
      <c r="H636" s="93"/>
      <c r="I636" s="92"/>
      <c r="J636" s="95"/>
      <c r="K636" s="102"/>
      <c r="L636" s="96"/>
      <c r="M636" s="97"/>
      <c r="N636" s="97"/>
      <c r="O636" s="96"/>
      <c r="P636" s="93"/>
      <c r="Q636" s="103"/>
      <c r="R636" s="93"/>
      <c r="S636" s="104"/>
      <c r="T636" s="9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/>
      <c r="B637" s="90"/>
      <c r="C637" s="93"/>
      <c r="D637" s="92"/>
      <c r="E637" s="93"/>
      <c r="F637" s="93"/>
      <c r="G637" s="93"/>
      <c r="H637" s="93"/>
      <c r="I637" s="92"/>
      <c r="J637" s="95"/>
      <c r="K637" s="102"/>
      <c r="L637" s="96"/>
      <c r="M637" s="97"/>
      <c r="N637" s="97"/>
      <c r="O637" s="96"/>
      <c r="P637" s="93"/>
      <c r="Q637" s="103"/>
      <c r="R637" s="93"/>
      <c r="S637" s="104"/>
      <c r="T637" s="9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/>
      <c r="B638" s="90"/>
      <c r="C638" s="93"/>
      <c r="D638" s="92"/>
      <c r="E638" s="93"/>
      <c r="F638" s="93"/>
      <c r="G638" s="93"/>
      <c r="H638" s="93"/>
      <c r="I638" s="92"/>
      <c r="J638" s="95"/>
      <c r="K638" s="102"/>
      <c r="L638" s="96"/>
      <c r="M638" s="97"/>
      <c r="N638" s="97"/>
      <c r="O638" s="96"/>
      <c r="P638" s="93"/>
      <c r="Q638" s="103"/>
      <c r="R638" s="93"/>
      <c r="S638" s="104"/>
      <c r="T638" s="9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/>
      <c r="B639" s="90"/>
      <c r="C639" s="93"/>
      <c r="D639" s="92"/>
      <c r="E639" s="93"/>
      <c r="F639" s="93"/>
      <c r="G639" s="93"/>
      <c r="H639" s="93"/>
      <c r="I639" s="92"/>
      <c r="J639" s="95"/>
      <c r="K639" s="102"/>
      <c r="L639" s="96"/>
      <c r="M639" s="97"/>
      <c r="N639" s="97"/>
      <c r="O639" s="96"/>
      <c r="P639" s="93"/>
      <c r="Q639" s="103"/>
      <c r="R639" s="93"/>
      <c r="S639" s="104"/>
      <c r="T639" s="9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/>
      <c r="B640" s="90"/>
      <c r="C640" s="93"/>
      <c r="D640" s="92"/>
      <c r="E640" s="93"/>
      <c r="F640" s="93"/>
      <c r="G640" s="93"/>
      <c r="H640" s="93"/>
      <c r="I640" s="92"/>
      <c r="J640" s="95"/>
      <c r="K640" s="102"/>
      <c r="L640" s="96"/>
      <c r="M640" s="97"/>
      <c r="N640" s="97"/>
      <c r="O640" s="96"/>
      <c r="P640" s="93"/>
      <c r="Q640" s="103"/>
      <c r="R640" s="93"/>
      <c r="S640" s="104"/>
      <c r="T640" s="9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/>
      <c r="B641" s="90"/>
      <c r="C641" s="93"/>
      <c r="D641" s="92"/>
      <c r="E641" s="93"/>
      <c r="F641" s="93"/>
      <c r="G641" s="93"/>
      <c r="H641" s="93"/>
      <c r="I641" s="92"/>
      <c r="J641" s="95"/>
      <c r="K641" s="102"/>
      <c r="L641" s="96"/>
      <c r="M641" s="97"/>
      <c r="N641" s="97"/>
      <c r="O641" s="96"/>
      <c r="P641" s="93"/>
      <c r="Q641" s="103"/>
      <c r="R641" s="93"/>
      <c r="S641" s="104"/>
      <c r="T641" s="9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/>
      <c r="B642" s="90"/>
      <c r="C642" s="93"/>
      <c r="D642" s="92"/>
      <c r="E642" s="93"/>
      <c r="F642" s="93"/>
      <c r="G642" s="93"/>
      <c r="H642" s="93"/>
      <c r="I642" s="92"/>
      <c r="J642" s="95"/>
      <c r="K642" s="102"/>
      <c r="L642" s="96"/>
      <c r="M642" s="97"/>
      <c r="N642" s="97"/>
      <c r="O642" s="96"/>
      <c r="P642" s="93"/>
      <c r="Q642" s="103"/>
      <c r="R642" s="93"/>
      <c r="S642" s="104"/>
      <c r="T642" s="9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/>
      <c r="B643" s="90"/>
      <c r="C643" s="93"/>
      <c r="D643" s="92"/>
      <c r="E643" s="93"/>
      <c r="F643" s="93"/>
      <c r="G643" s="93"/>
      <c r="H643" s="93"/>
      <c r="I643" s="92"/>
      <c r="J643" s="95"/>
      <c r="K643" s="102"/>
      <c r="L643" s="96"/>
      <c r="M643" s="97"/>
      <c r="N643" s="97"/>
      <c r="O643" s="96"/>
      <c r="P643" s="93"/>
      <c r="Q643" s="103"/>
      <c r="R643" s="93"/>
      <c r="S643" s="104"/>
      <c r="T643" s="9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/>
      <c r="B644" s="90"/>
      <c r="C644" s="93"/>
      <c r="D644" s="92"/>
      <c r="E644" s="93"/>
      <c r="F644" s="93"/>
      <c r="G644" s="93"/>
      <c r="H644" s="93"/>
      <c r="I644" s="92"/>
      <c r="J644" s="95"/>
      <c r="K644" s="102"/>
      <c r="L644" s="96"/>
      <c r="M644" s="97"/>
      <c r="N644" s="97"/>
      <c r="O644" s="96"/>
      <c r="P644" s="93"/>
      <c r="Q644" s="103"/>
      <c r="R644" s="93"/>
      <c r="S644" s="104"/>
      <c r="T644" s="9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/>
      <c r="B645" s="90"/>
      <c r="C645" s="93"/>
      <c r="D645" s="92"/>
      <c r="E645" s="93"/>
      <c r="F645" s="93"/>
      <c r="G645" s="93"/>
      <c r="H645" s="93"/>
      <c r="I645" s="92"/>
      <c r="J645" s="95"/>
      <c r="K645" s="102"/>
      <c r="L645" s="96"/>
      <c r="M645" s="97"/>
      <c r="N645" s="97"/>
      <c r="O645" s="96"/>
      <c r="P645" s="93"/>
      <c r="Q645" s="103"/>
      <c r="R645" s="93"/>
      <c r="S645" s="104"/>
      <c r="T645" s="9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/>
      <c r="B646" s="90"/>
      <c r="C646" s="93"/>
      <c r="D646" s="92"/>
      <c r="E646" s="93"/>
      <c r="F646" s="93"/>
      <c r="G646" s="93"/>
      <c r="H646" s="93"/>
      <c r="I646" s="92"/>
      <c r="J646" s="95"/>
      <c r="K646" s="102"/>
      <c r="L646" s="96"/>
      <c r="M646" s="97"/>
      <c r="N646" s="97"/>
      <c r="O646" s="96"/>
      <c r="P646" s="93"/>
      <c r="Q646" s="103"/>
      <c r="R646" s="93"/>
      <c r="S646" s="104"/>
      <c r="T646" s="9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/>
      <c r="B647" s="90"/>
      <c r="C647" s="93"/>
      <c r="D647" s="92"/>
      <c r="E647" s="93"/>
      <c r="F647" s="93"/>
      <c r="G647" s="93"/>
      <c r="H647" s="93"/>
      <c r="I647" s="92"/>
      <c r="J647" s="95"/>
      <c r="K647" s="102"/>
      <c r="L647" s="96"/>
      <c r="M647" s="97"/>
      <c r="N647" s="97"/>
      <c r="O647" s="96"/>
      <c r="P647" s="93"/>
      <c r="Q647" s="103"/>
      <c r="R647" s="93"/>
      <c r="S647" s="104"/>
      <c r="T647" s="9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/>
      <c r="B648" s="90"/>
      <c r="C648" s="93"/>
      <c r="D648" s="92"/>
      <c r="E648" s="93"/>
      <c r="F648" s="93"/>
      <c r="G648" s="93"/>
      <c r="H648" s="93"/>
      <c r="I648" s="92"/>
      <c r="J648" s="95"/>
      <c r="K648" s="102"/>
      <c r="L648" s="96"/>
      <c r="M648" s="97"/>
      <c r="N648" s="97"/>
      <c r="O648" s="96"/>
      <c r="P648" s="93"/>
      <c r="Q648" s="103"/>
      <c r="R648" s="93"/>
      <c r="S648" s="104"/>
      <c r="T648" s="9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/>
      <c r="B649" s="90"/>
      <c r="C649" s="93"/>
      <c r="D649" s="92"/>
      <c r="E649" s="93"/>
      <c r="F649" s="93"/>
      <c r="G649" s="93"/>
      <c r="H649" s="93"/>
      <c r="I649" s="92"/>
      <c r="J649" s="95"/>
      <c r="K649" s="102"/>
      <c r="L649" s="96"/>
      <c r="M649" s="97"/>
      <c r="N649" s="97"/>
      <c r="O649" s="96"/>
      <c r="P649" s="93"/>
      <c r="Q649" s="103"/>
      <c r="R649" s="93"/>
      <c r="S649" s="104"/>
      <c r="T649" s="9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/>
      <c r="B650" s="90"/>
      <c r="C650" s="93"/>
      <c r="D650" s="92"/>
      <c r="E650" s="93"/>
      <c r="F650" s="93"/>
      <c r="G650" s="93"/>
      <c r="H650" s="93"/>
      <c r="I650" s="92"/>
      <c r="J650" s="95"/>
      <c r="K650" s="102"/>
      <c r="L650" s="96"/>
      <c r="M650" s="97"/>
      <c r="N650" s="97"/>
      <c r="O650" s="96"/>
      <c r="P650" s="93"/>
      <c r="Q650" s="103"/>
      <c r="R650" s="93"/>
      <c r="S650" s="104"/>
      <c r="T650" s="9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/>
      <c r="B651" s="90"/>
      <c r="C651" s="93"/>
      <c r="D651" s="92"/>
      <c r="E651" s="93"/>
      <c r="F651" s="93"/>
      <c r="G651" s="93"/>
      <c r="H651" s="93"/>
      <c r="I651" s="92"/>
      <c r="J651" s="95"/>
      <c r="K651" s="102"/>
      <c r="L651" s="96"/>
      <c r="M651" s="97"/>
      <c r="N651" s="97"/>
      <c r="O651" s="96"/>
      <c r="P651" s="93"/>
      <c r="Q651" s="103"/>
      <c r="R651" s="93"/>
      <c r="S651" s="104"/>
      <c r="T651" s="9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/>
      <c r="B652" s="90"/>
      <c r="C652" s="93"/>
      <c r="D652" s="92"/>
      <c r="E652" s="93"/>
      <c r="F652" s="93"/>
      <c r="G652" s="93"/>
      <c r="H652" s="93"/>
      <c r="I652" s="92"/>
      <c r="J652" s="95"/>
      <c r="K652" s="102"/>
      <c r="L652" s="96"/>
      <c r="M652" s="97"/>
      <c r="N652" s="97"/>
      <c r="O652" s="96"/>
      <c r="P652" s="93"/>
      <c r="Q652" s="103"/>
      <c r="R652" s="93"/>
      <c r="S652" s="104"/>
      <c r="T652" s="9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/>
      <c r="B653" s="90"/>
      <c r="C653" s="93"/>
      <c r="D653" s="92"/>
      <c r="E653" s="93"/>
      <c r="F653" s="93"/>
      <c r="G653" s="93"/>
      <c r="H653" s="93"/>
      <c r="I653" s="92"/>
      <c r="J653" s="95"/>
      <c r="K653" s="102"/>
      <c r="L653" s="96"/>
      <c r="M653" s="97"/>
      <c r="N653" s="97"/>
      <c r="O653" s="96"/>
      <c r="P653" s="93"/>
      <c r="Q653" s="103"/>
      <c r="R653" s="93"/>
      <c r="S653" s="104"/>
      <c r="T653" s="9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/>
      <c r="B654" s="90"/>
      <c r="C654" s="93"/>
      <c r="D654" s="92"/>
      <c r="E654" s="93"/>
      <c r="F654" s="93"/>
      <c r="G654" s="93"/>
      <c r="H654" s="93"/>
      <c r="I654" s="92"/>
      <c r="J654" s="95"/>
      <c r="K654" s="102"/>
      <c r="L654" s="96"/>
      <c r="M654" s="97"/>
      <c r="N654" s="97"/>
      <c r="O654" s="96"/>
      <c r="P654" s="93"/>
      <c r="Q654" s="103"/>
      <c r="R654" s="93"/>
      <c r="S654" s="104"/>
      <c r="T654" s="9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/>
      <c r="B655" s="90"/>
      <c r="C655" s="93"/>
      <c r="D655" s="92"/>
      <c r="E655" s="93"/>
      <c r="F655" s="93"/>
      <c r="G655" s="93"/>
      <c r="H655" s="93"/>
      <c r="I655" s="92"/>
      <c r="J655" s="95"/>
      <c r="K655" s="102"/>
      <c r="L655" s="96"/>
      <c r="M655" s="97"/>
      <c r="N655" s="97"/>
      <c r="O655" s="96"/>
      <c r="P655" s="93"/>
      <c r="Q655" s="103"/>
      <c r="R655" s="93"/>
      <c r="S655" s="104"/>
      <c r="T655" s="9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/>
      <c r="B656" s="90"/>
      <c r="C656" s="93"/>
      <c r="D656" s="92"/>
      <c r="E656" s="93"/>
      <c r="F656" s="93"/>
      <c r="G656" s="93"/>
      <c r="H656" s="93"/>
      <c r="I656" s="92"/>
      <c r="J656" s="95"/>
      <c r="K656" s="102"/>
      <c r="L656" s="96"/>
      <c r="M656" s="97"/>
      <c r="N656" s="97"/>
      <c r="O656" s="96"/>
      <c r="P656" s="93"/>
      <c r="Q656" s="103"/>
      <c r="R656" s="93"/>
      <c r="S656" s="104"/>
      <c r="T656" s="9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/>
      <c r="B657" s="90"/>
      <c r="C657" s="93"/>
      <c r="D657" s="92"/>
      <c r="E657" s="93"/>
      <c r="F657" s="93"/>
      <c r="G657" s="93"/>
      <c r="H657" s="93"/>
      <c r="I657" s="92"/>
      <c r="J657" s="95"/>
      <c r="K657" s="102"/>
      <c r="L657" s="96"/>
      <c r="M657" s="97"/>
      <c r="N657" s="97"/>
      <c r="O657" s="96"/>
      <c r="P657" s="93"/>
      <c r="Q657" s="103"/>
      <c r="R657" s="93"/>
      <c r="S657" s="104"/>
      <c r="T657" s="9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/>
      <c r="B658" s="90"/>
      <c r="C658" s="93"/>
      <c r="D658" s="92"/>
      <c r="E658" s="93"/>
      <c r="F658" s="93"/>
      <c r="G658" s="93"/>
      <c r="H658" s="93"/>
      <c r="I658" s="92"/>
      <c r="J658" s="95"/>
      <c r="K658" s="102"/>
      <c r="L658" s="96"/>
      <c r="M658" s="97"/>
      <c r="N658" s="97"/>
      <c r="O658" s="96"/>
      <c r="P658" s="93"/>
      <c r="Q658" s="103"/>
      <c r="R658" s="93"/>
      <c r="S658" s="104"/>
      <c r="T658" s="9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/>
      <c r="B659" s="90"/>
      <c r="C659" s="93"/>
      <c r="D659" s="92"/>
      <c r="E659" s="93"/>
      <c r="F659" s="93"/>
      <c r="G659" s="93"/>
      <c r="H659" s="93"/>
      <c r="I659" s="92"/>
      <c r="J659" s="95"/>
      <c r="K659" s="102"/>
      <c r="L659" s="96"/>
      <c r="M659" s="97"/>
      <c r="N659" s="97"/>
      <c r="O659" s="96"/>
      <c r="P659" s="93"/>
      <c r="Q659" s="103"/>
      <c r="R659" s="93"/>
      <c r="S659" s="104"/>
      <c r="T659" s="9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/>
      <c r="B660" s="90"/>
      <c r="C660" s="93"/>
      <c r="D660" s="92"/>
      <c r="E660" s="93"/>
      <c r="F660" s="93"/>
      <c r="G660" s="93"/>
      <c r="H660" s="93"/>
      <c r="I660" s="92"/>
      <c r="J660" s="95"/>
      <c r="K660" s="102"/>
      <c r="L660" s="96"/>
      <c r="M660" s="97"/>
      <c r="N660" s="97"/>
      <c r="O660" s="96"/>
      <c r="P660" s="93"/>
      <c r="Q660" s="103"/>
      <c r="R660" s="93"/>
      <c r="S660" s="104"/>
      <c r="T660" s="9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/>
      <c r="B661" s="90"/>
      <c r="C661" s="93"/>
      <c r="D661" s="92"/>
      <c r="E661" s="93"/>
      <c r="F661" s="93"/>
      <c r="G661" s="93"/>
      <c r="H661" s="93"/>
      <c r="I661" s="92"/>
      <c r="J661" s="95"/>
      <c r="K661" s="102"/>
      <c r="L661" s="96"/>
      <c r="M661" s="97"/>
      <c r="N661" s="97"/>
      <c r="O661" s="96"/>
      <c r="P661" s="93"/>
      <c r="Q661" s="103"/>
      <c r="R661" s="93"/>
      <c r="S661" s="104"/>
      <c r="T661" s="9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/>
      <c r="B662" s="90"/>
      <c r="C662" s="93"/>
      <c r="D662" s="92"/>
      <c r="E662" s="93"/>
      <c r="F662" s="93"/>
      <c r="G662" s="93"/>
      <c r="H662" s="93"/>
      <c r="I662" s="92"/>
      <c r="J662" s="95"/>
      <c r="K662" s="102"/>
      <c r="L662" s="96"/>
      <c r="M662" s="97"/>
      <c r="N662" s="97"/>
      <c r="O662" s="96"/>
      <c r="P662" s="93"/>
      <c r="Q662" s="103"/>
      <c r="R662" s="93"/>
      <c r="S662" s="104"/>
      <c r="T662" s="9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/>
      <c r="B663" s="90"/>
      <c r="C663" s="93"/>
      <c r="D663" s="92"/>
      <c r="E663" s="93"/>
      <c r="F663" s="93"/>
      <c r="G663" s="93"/>
      <c r="H663" s="93"/>
      <c r="I663" s="92"/>
      <c r="J663" s="95"/>
      <c r="K663" s="102"/>
      <c r="L663" s="96"/>
      <c r="M663" s="97"/>
      <c r="N663" s="97"/>
      <c r="O663" s="96"/>
      <c r="P663" s="93"/>
      <c r="Q663" s="103"/>
      <c r="R663" s="93"/>
      <c r="S663" s="104"/>
      <c r="T663" s="9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/>
      <c r="B664" s="90"/>
      <c r="C664" s="93"/>
      <c r="D664" s="92"/>
      <c r="E664" s="93"/>
      <c r="F664" s="93"/>
      <c r="G664" s="93"/>
      <c r="H664" s="93"/>
      <c r="I664" s="92"/>
      <c r="J664" s="95"/>
      <c r="K664" s="102"/>
      <c r="L664" s="96"/>
      <c r="M664" s="97"/>
      <c r="N664" s="97"/>
      <c r="O664" s="96"/>
      <c r="P664" s="93"/>
      <c r="Q664" s="103"/>
      <c r="R664" s="93"/>
      <c r="S664" s="104"/>
      <c r="T664" s="9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/>
      <c r="B665" s="90"/>
      <c r="C665" s="93"/>
      <c r="D665" s="92"/>
      <c r="E665" s="93"/>
      <c r="F665" s="93"/>
      <c r="G665" s="93"/>
      <c r="H665" s="93"/>
      <c r="I665" s="92"/>
      <c r="J665" s="95"/>
      <c r="K665" s="102"/>
      <c r="L665" s="96"/>
      <c r="M665" s="97"/>
      <c r="N665" s="97"/>
      <c r="O665" s="96"/>
      <c r="P665" s="93"/>
      <c r="Q665" s="103"/>
      <c r="R665" s="93"/>
      <c r="S665" s="104"/>
      <c r="T665" s="9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/>
      <c r="B666" s="90"/>
      <c r="C666" s="93"/>
      <c r="D666" s="92"/>
      <c r="E666" s="93"/>
      <c r="F666" s="93"/>
      <c r="G666" s="93"/>
      <c r="H666" s="93"/>
      <c r="I666" s="92"/>
      <c r="J666" s="95"/>
      <c r="K666" s="102"/>
      <c r="L666" s="96"/>
      <c r="M666" s="97"/>
      <c r="N666" s="97"/>
      <c r="O666" s="96"/>
      <c r="P666" s="93"/>
      <c r="Q666" s="103"/>
      <c r="R666" s="93"/>
      <c r="S666" s="104"/>
      <c r="T666" s="9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/>
      <c r="B667" s="90"/>
      <c r="C667" s="93"/>
      <c r="D667" s="92"/>
      <c r="E667" s="93"/>
      <c r="F667" s="93"/>
      <c r="G667" s="93"/>
      <c r="H667" s="93"/>
      <c r="I667" s="92"/>
      <c r="J667" s="95"/>
      <c r="K667" s="102"/>
      <c r="L667" s="96"/>
      <c r="M667" s="97"/>
      <c r="N667" s="97"/>
      <c r="O667" s="96"/>
      <c r="P667" s="93"/>
      <c r="Q667" s="103"/>
      <c r="R667" s="93"/>
      <c r="S667" s="104"/>
      <c r="T667" s="9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/>
      <c r="B668" s="90"/>
      <c r="C668" s="93"/>
      <c r="D668" s="92"/>
      <c r="E668" s="93"/>
      <c r="F668" s="93"/>
      <c r="G668" s="93"/>
      <c r="H668" s="93"/>
      <c r="I668" s="92"/>
      <c r="J668" s="95"/>
      <c r="K668" s="102"/>
      <c r="L668" s="96"/>
      <c r="M668" s="97"/>
      <c r="N668" s="97"/>
      <c r="O668" s="96"/>
      <c r="P668" s="93"/>
      <c r="Q668" s="103"/>
      <c r="R668" s="93"/>
      <c r="S668" s="104"/>
      <c r="T668" s="9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/>
      <c r="B669" s="90"/>
      <c r="C669" s="93"/>
      <c r="D669" s="92"/>
      <c r="E669" s="93"/>
      <c r="F669" s="93"/>
      <c r="G669" s="93"/>
      <c r="H669" s="93"/>
      <c r="I669" s="92"/>
      <c r="J669" s="95"/>
      <c r="K669" s="102"/>
      <c r="L669" s="96"/>
      <c r="M669" s="97"/>
      <c r="N669" s="97"/>
      <c r="O669" s="96"/>
      <c r="P669" s="93"/>
      <c r="Q669" s="103"/>
      <c r="R669" s="93"/>
      <c r="S669" s="104"/>
      <c r="T669" s="9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/>
      <c r="B670" s="90"/>
      <c r="C670" s="93"/>
      <c r="D670" s="92"/>
      <c r="E670" s="93"/>
      <c r="F670" s="93"/>
      <c r="G670" s="93"/>
      <c r="H670" s="93"/>
      <c r="I670" s="92"/>
      <c r="J670" s="95"/>
      <c r="K670" s="102"/>
      <c r="L670" s="96"/>
      <c r="M670" s="97"/>
      <c r="N670" s="97"/>
      <c r="O670" s="96"/>
      <c r="P670" s="93"/>
      <c r="Q670" s="103"/>
      <c r="R670" s="93"/>
      <c r="S670" s="104"/>
      <c r="T670" s="9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/>
      <c r="B671" s="90"/>
      <c r="C671" s="93"/>
      <c r="D671" s="92"/>
      <c r="E671" s="93"/>
      <c r="F671" s="93"/>
      <c r="G671" s="93"/>
      <c r="H671" s="93"/>
      <c r="I671" s="92"/>
      <c r="J671" s="95"/>
      <c r="K671" s="102"/>
      <c r="L671" s="96"/>
      <c r="M671" s="97"/>
      <c r="N671" s="97"/>
      <c r="O671" s="96"/>
      <c r="P671" s="93"/>
      <c r="Q671" s="103"/>
      <c r="R671" s="93"/>
      <c r="S671" s="104"/>
      <c r="T671" s="9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/>
      <c r="B672" s="90"/>
      <c r="C672" s="93"/>
      <c r="D672" s="92"/>
      <c r="E672" s="93"/>
      <c r="F672" s="93"/>
      <c r="G672" s="93"/>
      <c r="H672" s="93"/>
      <c r="I672" s="92"/>
      <c r="J672" s="95"/>
      <c r="K672" s="102"/>
      <c r="L672" s="96"/>
      <c r="M672" s="97"/>
      <c r="N672" s="97"/>
      <c r="O672" s="96"/>
      <c r="P672" s="93"/>
      <c r="Q672" s="103"/>
      <c r="R672" s="93"/>
      <c r="S672" s="104"/>
      <c r="T672" s="9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/>
      <c r="B673" s="90"/>
      <c r="C673" s="93"/>
      <c r="D673" s="92"/>
      <c r="E673" s="93"/>
      <c r="F673" s="93"/>
      <c r="G673" s="93"/>
      <c r="H673" s="93"/>
      <c r="I673" s="92"/>
      <c r="J673" s="95"/>
      <c r="K673" s="102"/>
      <c r="L673" s="96"/>
      <c r="M673" s="97"/>
      <c r="N673" s="97"/>
      <c r="O673" s="96"/>
      <c r="P673" s="93"/>
      <c r="Q673" s="103"/>
      <c r="R673" s="93"/>
      <c r="S673" s="104"/>
      <c r="T673" s="9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/>
      <c r="B674" s="90"/>
      <c r="C674" s="93"/>
      <c r="D674" s="92"/>
      <c r="E674" s="93"/>
      <c r="F674" s="93"/>
      <c r="G674" s="93"/>
      <c r="H674" s="93"/>
      <c r="I674" s="92"/>
      <c r="J674" s="95"/>
      <c r="K674" s="102"/>
      <c r="L674" s="96"/>
      <c r="M674" s="97"/>
      <c r="N674" s="97"/>
      <c r="O674" s="96"/>
      <c r="P674" s="93"/>
      <c r="Q674" s="103"/>
      <c r="R674" s="93"/>
      <c r="S674" s="104"/>
      <c r="T674" s="9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/>
      <c r="B675" s="90"/>
      <c r="C675" s="93"/>
      <c r="D675" s="92"/>
      <c r="E675" s="93"/>
      <c r="F675" s="93"/>
      <c r="G675" s="93"/>
      <c r="H675" s="93"/>
      <c r="I675" s="92"/>
      <c r="J675" s="95"/>
      <c r="K675" s="102"/>
      <c r="L675" s="96"/>
      <c r="M675" s="97"/>
      <c r="N675" s="97"/>
      <c r="O675" s="96"/>
      <c r="P675" s="93"/>
      <c r="Q675" s="103"/>
      <c r="R675" s="93"/>
      <c r="S675" s="104"/>
      <c r="T675" s="9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/>
      <c r="B676" s="90"/>
      <c r="C676" s="93"/>
      <c r="D676" s="92"/>
      <c r="E676" s="93"/>
      <c r="F676" s="93"/>
      <c r="G676" s="93"/>
      <c r="H676" s="93"/>
      <c r="I676" s="92"/>
      <c r="J676" s="95"/>
      <c r="K676" s="102"/>
      <c r="L676" s="96"/>
      <c r="M676" s="97"/>
      <c r="N676" s="97"/>
      <c r="O676" s="96"/>
      <c r="P676" s="93"/>
      <c r="Q676" s="103"/>
      <c r="R676" s="93"/>
      <c r="S676" s="104"/>
      <c r="T676" s="9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/>
      <c r="B677" s="90"/>
      <c r="C677" s="93"/>
      <c r="D677" s="92"/>
      <c r="E677" s="93"/>
      <c r="F677" s="93"/>
      <c r="G677" s="93"/>
      <c r="H677" s="93"/>
      <c r="I677" s="92"/>
      <c r="J677" s="95"/>
      <c r="K677" s="102"/>
      <c r="L677" s="96"/>
      <c r="M677" s="97"/>
      <c r="N677" s="97"/>
      <c r="O677" s="96"/>
      <c r="P677" s="93"/>
      <c r="Q677" s="103"/>
      <c r="R677" s="93"/>
      <c r="S677" s="104"/>
      <c r="T677" s="9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/>
      <c r="B678" s="90"/>
      <c r="C678" s="93"/>
      <c r="D678" s="92"/>
      <c r="E678" s="93"/>
      <c r="F678" s="93"/>
      <c r="G678" s="93"/>
      <c r="H678" s="93"/>
      <c r="I678" s="92"/>
      <c r="J678" s="95"/>
      <c r="K678" s="102"/>
      <c r="L678" s="96"/>
      <c r="M678" s="97"/>
      <c r="N678" s="97"/>
      <c r="O678" s="96"/>
      <c r="P678" s="93"/>
      <c r="Q678" s="103"/>
      <c r="R678" s="93"/>
      <c r="S678" s="104"/>
      <c r="T678" s="9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/>
      <c r="B679" s="90"/>
      <c r="C679" s="93"/>
      <c r="D679" s="92"/>
      <c r="E679" s="93"/>
      <c r="F679" s="93"/>
      <c r="G679" s="93"/>
      <c r="H679" s="93"/>
      <c r="I679" s="92"/>
      <c r="J679" s="95"/>
      <c r="K679" s="102"/>
      <c r="L679" s="96"/>
      <c r="M679" s="97"/>
      <c r="N679" s="97"/>
      <c r="O679" s="96"/>
      <c r="P679" s="93"/>
      <c r="Q679" s="103"/>
      <c r="R679" s="93"/>
      <c r="S679" s="104"/>
      <c r="T679" s="9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/>
      <c r="B680" s="90"/>
      <c r="C680" s="93"/>
      <c r="D680" s="92"/>
      <c r="E680" s="93"/>
      <c r="F680" s="93"/>
      <c r="G680" s="93"/>
      <c r="H680" s="93"/>
      <c r="I680" s="92"/>
      <c r="J680" s="95"/>
      <c r="K680" s="102"/>
      <c r="L680" s="96"/>
      <c r="M680" s="97"/>
      <c r="N680" s="97"/>
      <c r="O680" s="96"/>
      <c r="P680" s="93"/>
      <c r="Q680" s="103"/>
      <c r="R680" s="93"/>
      <c r="S680" s="104"/>
      <c r="T680" s="9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/>
      <c r="B681" s="90"/>
      <c r="C681" s="93"/>
      <c r="D681" s="92"/>
      <c r="E681" s="93"/>
      <c r="F681" s="93"/>
      <c r="G681" s="93"/>
      <c r="H681" s="93"/>
      <c r="I681" s="92"/>
      <c r="J681" s="95"/>
      <c r="K681" s="102"/>
      <c r="L681" s="96"/>
      <c r="M681" s="97"/>
      <c r="N681" s="97"/>
      <c r="O681" s="96"/>
      <c r="P681" s="93"/>
      <c r="Q681" s="103"/>
      <c r="R681" s="93"/>
      <c r="S681" s="104"/>
      <c r="T681" s="9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/>
      <c r="B682" s="90"/>
      <c r="C682" s="93"/>
      <c r="D682" s="92"/>
      <c r="E682" s="93"/>
      <c r="F682" s="93"/>
      <c r="G682" s="93"/>
      <c r="H682" s="93"/>
      <c r="I682" s="92"/>
      <c r="J682" s="95"/>
      <c r="K682" s="102"/>
      <c r="L682" s="96"/>
      <c r="M682" s="97"/>
      <c r="N682" s="97"/>
      <c r="O682" s="96"/>
      <c r="P682" s="93"/>
      <c r="Q682" s="103"/>
      <c r="R682" s="93"/>
      <c r="S682" s="104"/>
      <c r="T682" s="9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/>
      <c r="B683" s="90"/>
      <c r="C683" s="93"/>
      <c r="D683" s="92"/>
      <c r="E683" s="93"/>
      <c r="F683" s="93"/>
      <c r="G683" s="93"/>
      <c r="H683" s="93"/>
      <c r="I683" s="92"/>
      <c r="J683" s="95"/>
      <c r="K683" s="102"/>
      <c r="L683" s="96"/>
      <c r="M683" s="97"/>
      <c r="N683" s="97"/>
      <c r="O683" s="96"/>
      <c r="P683" s="93"/>
      <c r="Q683" s="103"/>
      <c r="R683" s="93"/>
      <c r="S683" s="104"/>
      <c r="T683" s="9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/>
      <c r="B684" s="90"/>
      <c r="C684" s="93"/>
      <c r="D684" s="92"/>
      <c r="E684" s="93"/>
      <c r="F684" s="93"/>
      <c r="G684" s="93"/>
      <c r="H684" s="93"/>
      <c r="I684" s="92"/>
      <c r="J684" s="95"/>
      <c r="K684" s="102"/>
      <c r="L684" s="96"/>
      <c r="M684" s="97"/>
      <c r="N684" s="97"/>
      <c r="O684" s="96"/>
      <c r="P684" s="93"/>
      <c r="Q684" s="103"/>
      <c r="R684" s="93"/>
      <c r="S684" s="104"/>
      <c r="T684" s="9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/>
      <c r="B685" s="90"/>
      <c r="C685" s="93"/>
      <c r="D685" s="92"/>
      <c r="E685" s="93"/>
      <c r="F685" s="93"/>
      <c r="G685" s="93"/>
      <c r="H685" s="93"/>
      <c r="I685" s="92"/>
      <c r="J685" s="95"/>
      <c r="K685" s="102"/>
      <c r="L685" s="96"/>
      <c r="M685" s="97"/>
      <c r="N685" s="97"/>
      <c r="O685" s="96"/>
      <c r="P685" s="93"/>
      <c r="Q685" s="103"/>
      <c r="R685" s="93"/>
      <c r="S685" s="104"/>
      <c r="T685" s="9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/>
      <c r="B686" s="90"/>
      <c r="C686" s="93"/>
      <c r="D686" s="92"/>
      <c r="E686" s="93"/>
      <c r="F686" s="93"/>
      <c r="G686" s="93"/>
      <c r="H686" s="93"/>
      <c r="I686" s="92"/>
      <c r="J686" s="95"/>
      <c r="K686" s="102"/>
      <c r="L686" s="96"/>
      <c r="M686" s="97"/>
      <c r="N686" s="97"/>
      <c r="O686" s="96"/>
      <c r="P686" s="93"/>
      <c r="Q686" s="103"/>
      <c r="R686" s="93"/>
      <c r="S686" s="104"/>
      <c r="T686" s="9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/>
      <c r="B687" s="90"/>
      <c r="C687" s="93"/>
      <c r="D687" s="92"/>
      <c r="E687" s="93"/>
      <c r="F687" s="93"/>
      <c r="G687" s="93"/>
      <c r="H687" s="93"/>
      <c r="I687" s="92"/>
      <c r="J687" s="95"/>
      <c r="K687" s="102"/>
      <c r="L687" s="96"/>
      <c r="M687" s="97"/>
      <c r="N687" s="97"/>
      <c r="O687" s="96"/>
      <c r="P687" s="93"/>
      <c r="Q687" s="103"/>
      <c r="R687" s="93"/>
      <c r="S687" s="104"/>
      <c r="T687" s="9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/>
      <c r="B688" s="90"/>
      <c r="C688" s="93"/>
      <c r="D688" s="92"/>
      <c r="E688" s="93"/>
      <c r="F688" s="93"/>
      <c r="G688" s="93"/>
      <c r="H688" s="93"/>
      <c r="I688" s="92"/>
      <c r="J688" s="95"/>
      <c r="K688" s="102"/>
      <c r="L688" s="96"/>
      <c r="M688" s="97"/>
      <c r="N688" s="97"/>
      <c r="O688" s="96"/>
      <c r="P688" s="93"/>
      <c r="Q688" s="103"/>
      <c r="R688" s="93"/>
      <c r="S688" s="104"/>
      <c r="T688" s="9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/>
      <c r="B689" s="90"/>
      <c r="C689" s="93"/>
      <c r="D689" s="92"/>
      <c r="E689" s="93"/>
      <c r="F689" s="93"/>
      <c r="G689" s="93"/>
      <c r="H689" s="93"/>
      <c r="I689" s="92"/>
      <c r="J689" s="95"/>
      <c r="K689" s="102"/>
      <c r="L689" s="96"/>
      <c r="M689" s="97"/>
      <c r="N689" s="97"/>
      <c r="O689" s="96"/>
      <c r="P689" s="93"/>
      <c r="Q689" s="103"/>
      <c r="R689" s="93"/>
      <c r="S689" s="104"/>
      <c r="T689" s="9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/>
      <c r="B690" s="90"/>
      <c r="C690" s="93"/>
      <c r="D690" s="92"/>
      <c r="E690" s="93"/>
      <c r="F690" s="93"/>
      <c r="G690" s="93"/>
      <c r="H690" s="93"/>
      <c r="I690" s="92"/>
      <c r="J690" s="95"/>
      <c r="K690" s="102"/>
      <c r="L690" s="96"/>
      <c r="M690" s="97"/>
      <c r="N690" s="97"/>
      <c r="O690" s="96"/>
      <c r="P690" s="93"/>
      <c r="Q690" s="103"/>
      <c r="R690" s="93"/>
      <c r="S690" s="104"/>
      <c r="T690" s="9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/>
      <c r="B691" s="90"/>
      <c r="C691" s="93"/>
      <c r="D691" s="92"/>
      <c r="E691" s="93"/>
      <c r="F691" s="93"/>
      <c r="G691" s="93"/>
      <c r="H691" s="93"/>
      <c r="I691" s="92"/>
      <c r="J691" s="95"/>
      <c r="K691" s="102"/>
      <c r="L691" s="96"/>
      <c r="M691" s="97"/>
      <c r="N691" s="97"/>
      <c r="O691" s="96"/>
      <c r="P691" s="93"/>
      <c r="Q691" s="103"/>
      <c r="R691" s="93"/>
      <c r="S691" s="104"/>
      <c r="T691" s="9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/>
      <c r="B692" s="90"/>
      <c r="C692" s="93"/>
      <c r="D692" s="92"/>
      <c r="E692" s="93"/>
      <c r="F692" s="93"/>
      <c r="G692" s="93"/>
      <c r="H692" s="93"/>
      <c r="I692" s="92"/>
      <c r="J692" s="95"/>
      <c r="K692" s="102"/>
      <c r="L692" s="96"/>
      <c r="M692" s="97"/>
      <c r="N692" s="97"/>
      <c r="O692" s="96"/>
      <c r="P692" s="93"/>
      <c r="Q692" s="103"/>
      <c r="R692" s="93"/>
      <c r="S692" s="104"/>
      <c r="T692" s="9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/>
      <c r="B693" s="90"/>
      <c r="C693" s="93"/>
      <c r="D693" s="92"/>
      <c r="E693" s="93"/>
      <c r="F693" s="93"/>
      <c r="G693" s="93"/>
      <c r="H693" s="93"/>
      <c r="I693" s="92"/>
      <c r="J693" s="95"/>
      <c r="K693" s="102"/>
      <c r="L693" s="96"/>
      <c r="M693" s="97"/>
      <c r="N693" s="97"/>
      <c r="O693" s="96"/>
      <c r="P693" s="93"/>
      <c r="Q693" s="103"/>
      <c r="R693" s="93"/>
      <c r="S693" s="104"/>
      <c r="T693" s="9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/>
      <c r="B694" s="90"/>
      <c r="C694" s="93"/>
      <c r="D694" s="92"/>
      <c r="E694" s="93"/>
      <c r="F694" s="93"/>
      <c r="G694" s="93"/>
      <c r="H694" s="93"/>
      <c r="I694" s="92"/>
      <c r="J694" s="95"/>
      <c r="K694" s="102"/>
      <c r="L694" s="96"/>
      <c r="M694" s="97"/>
      <c r="N694" s="97"/>
      <c r="O694" s="96"/>
      <c r="P694" s="93"/>
      <c r="Q694" s="103"/>
      <c r="R694" s="93"/>
      <c r="S694" s="104"/>
      <c r="T694" s="9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/>
      <c r="B695" s="90"/>
      <c r="C695" s="93"/>
      <c r="D695" s="92"/>
      <c r="E695" s="93"/>
      <c r="F695" s="93"/>
      <c r="G695" s="93"/>
      <c r="H695" s="93"/>
      <c r="I695" s="92"/>
      <c r="J695" s="95"/>
      <c r="K695" s="102"/>
      <c r="L695" s="96"/>
      <c r="M695" s="97"/>
      <c r="N695" s="97"/>
      <c r="O695" s="96"/>
      <c r="P695" s="93"/>
      <c r="Q695" s="103"/>
      <c r="R695" s="93"/>
      <c r="S695" s="104"/>
      <c r="T695" s="9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/>
      <c r="B696" s="90"/>
      <c r="C696" s="93"/>
      <c r="D696" s="92"/>
      <c r="E696" s="93"/>
      <c r="F696" s="93"/>
      <c r="G696" s="93"/>
      <c r="H696" s="93"/>
      <c r="I696" s="92"/>
      <c r="J696" s="95"/>
      <c r="K696" s="102"/>
      <c r="L696" s="96"/>
      <c r="M696" s="97"/>
      <c r="N696" s="97"/>
      <c r="O696" s="96"/>
      <c r="P696" s="93"/>
      <c r="Q696" s="103"/>
      <c r="R696" s="93"/>
      <c r="S696" s="104"/>
      <c r="T696" s="9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/>
      <c r="B697" s="90"/>
      <c r="C697" s="93"/>
      <c r="D697" s="92"/>
      <c r="E697" s="93"/>
      <c r="F697" s="93"/>
      <c r="G697" s="93"/>
      <c r="H697" s="93"/>
      <c r="I697" s="92"/>
      <c r="J697" s="95"/>
      <c r="K697" s="102"/>
      <c r="L697" s="96"/>
      <c r="M697" s="97"/>
      <c r="N697" s="97"/>
      <c r="O697" s="96"/>
      <c r="P697" s="93"/>
      <c r="Q697" s="103"/>
      <c r="R697" s="93"/>
      <c r="S697" s="104"/>
      <c r="T697" s="9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/>
      <c r="B698" s="90"/>
      <c r="C698" s="93"/>
      <c r="D698" s="92"/>
      <c r="E698" s="93"/>
      <c r="F698" s="93"/>
      <c r="G698" s="93"/>
      <c r="H698" s="93"/>
      <c r="I698" s="92"/>
      <c r="J698" s="95"/>
      <c r="K698" s="102"/>
      <c r="L698" s="96"/>
      <c r="M698" s="97"/>
      <c r="N698" s="97"/>
      <c r="O698" s="96"/>
      <c r="P698" s="93"/>
      <c r="Q698" s="103"/>
      <c r="R698" s="93"/>
      <c r="S698" s="104"/>
      <c r="T698" s="9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/>
      <c r="B699" s="90"/>
      <c r="C699" s="93"/>
      <c r="D699" s="92"/>
      <c r="E699" s="93"/>
      <c r="F699" s="93"/>
      <c r="G699" s="93"/>
      <c r="H699" s="93"/>
      <c r="I699" s="92"/>
      <c r="J699" s="95"/>
      <c r="K699" s="102"/>
      <c r="L699" s="96"/>
      <c r="M699" s="97"/>
      <c r="N699" s="97"/>
      <c r="O699" s="96"/>
      <c r="P699" s="93"/>
      <c r="Q699" s="103"/>
      <c r="R699" s="93"/>
      <c r="S699" s="104"/>
      <c r="T699" s="9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/>
      <c r="B700" s="90"/>
      <c r="C700" s="93"/>
      <c r="D700" s="92"/>
      <c r="E700" s="93"/>
      <c r="F700" s="93"/>
      <c r="G700" s="93"/>
      <c r="H700" s="93"/>
      <c r="I700" s="92"/>
      <c r="J700" s="95"/>
      <c r="K700" s="102"/>
      <c r="L700" s="96"/>
      <c r="M700" s="97"/>
      <c r="N700" s="97"/>
      <c r="O700" s="96"/>
      <c r="P700" s="93"/>
      <c r="Q700" s="103"/>
      <c r="R700" s="93"/>
      <c r="S700" s="104"/>
      <c r="T700" s="9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/>
      <c r="B701" s="90"/>
      <c r="C701" s="93"/>
      <c r="D701" s="92"/>
      <c r="E701" s="93"/>
      <c r="F701" s="93"/>
      <c r="G701" s="93"/>
      <c r="H701" s="93"/>
      <c r="I701" s="92"/>
      <c r="J701" s="95"/>
      <c r="K701" s="102"/>
      <c r="L701" s="96"/>
      <c r="M701" s="97"/>
      <c r="N701" s="97"/>
      <c r="O701" s="96"/>
      <c r="P701" s="93"/>
      <c r="Q701" s="103"/>
      <c r="R701" s="93"/>
      <c r="S701" s="104"/>
      <c r="T701" s="9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/>
      <c r="B702" s="90"/>
      <c r="C702" s="93"/>
      <c r="D702" s="92"/>
      <c r="E702" s="93"/>
      <c r="F702" s="93"/>
      <c r="G702" s="93"/>
      <c r="H702" s="93"/>
      <c r="I702" s="92"/>
      <c r="J702" s="95"/>
      <c r="K702" s="102"/>
      <c r="L702" s="96"/>
      <c r="M702" s="97"/>
      <c r="N702" s="97"/>
      <c r="O702" s="96"/>
      <c r="P702" s="93"/>
      <c r="Q702" s="103"/>
      <c r="R702" s="93"/>
      <c r="S702" s="104"/>
      <c r="T702" s="9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/>
      <c r="B703" s="90"/>
      <c r="C703" s="93"/>
      <c r="D703" s="92"/>
      <c r="E703" s="93"/>
      <c r="F703" s="93"/>
      <c r="G703" s="93"/>
      <c r="H703" s="93"/>
      <c r="I703" s="92"/>
      <c r="J703" s="95"/>
      <c r="K703" s="102"/>
      <c r="L703" s="96"/>
      <c r="M703" s="97"/>
      <c r="N703" s="97"/>
      <c r="O703" s="96"/>
      <c r="P703" s="93"/>
      <c r="Q703" s="103"/>
      <c r="R703" s="93"/>
      <c r="S703" s="104"/>
      <c r="T703" s="9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/>
      <c r="B704" s="90"/>
      <c r="C704" s="93"/>
      <c r="D704" s="92"/>
      <c r="E704" s="93"/>
      <c r="F704" s="93"/>
      <c r="G704" s="93"/>
      <c r="H704" s="93"/>
      <c r="I704" s="92"/>
      <c r="J704" s="95"/>
      <c r="K704" s="102"/>
      <c r="L704" s="96"/>
      <c r="M704" s="97"/>
      <c r="N704" s="97"/>
      <c r="O704" s="96"/>
      <c r="P704" s="93"/>
      <c r="Q704" s="103"/>
      <c r="R704" s="93"/>
      <c r="S704" s="104"/>
      <c r="T704" s="9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/>
      <c r="B705" s="90"/>
      <c r="C705" s="93"/>
      <c r="D705" s="92"/>
      <c r="E705" s="93"/>
      <c r="F705" s="93"/>
      <c r="G705" s="93"/>
      <c r="H705" s="93"/>
      <c r="I705" s="92"/>
      <c r="J705" s="95"/>
      <c r="K705" s="102"/>
      <c r="L705" s="96"/>
      <c r="M705" s="97"/>
      <c r="N705" s="97"/>
      <c r="O705" s="96"/>
      <c r="P705" s="93"/>
      <c r="Q705" s="103"/>
      <c r="R705" s="93"/>
      <c r="S705" s="104"/>
      <c r="T705" s="9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/>
      <c r="B706" s="90"/>
      <c r="C706" s="93"/>
      <c r="D706" s="92"/>
      <c r="E706" s="93"/>
      <c r="F706" s="93"/>
      <c r="G706" s="93"/>
      <c r="H706" s="93"/>
      <c r="I706" s="92"/>
      <c r="J706" s="95"/>
      <c r="K706" s="102"/>
      <c r="L706" s="96"/>
      <c r="M706" s="97"/>
      <c r="N706" s="97"/>
      <c r="O706" s="96"/>
      <c r="P706" s="93"/>
      <c r="Q706" s="103"/>
      <c r="R706" s="93"/>
      <c r="S706" s="104"/>
      <c r="T706" s="9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/>
      <c r="B707" s="90"/>
      <c r="C707" s="93"/>
      <c r="D707" s="92"/>
      <c r="E707" s="93"/>
      <c r="F707" s="93"/>
      <c r="G707" s="93"/>
      <c r="H707" s="93"/>
      <c r="I707" s="92"/>
      <c r="J707" s="95"/>
      <c r="K707" s="102"/>
      <c r="L707" s="96"/>
      <c r="M707" s="97"/>
      <c r="N707" s="97"/>
      <c r="O707" s="96"/>
      <c r="P707" s="93"/>
      <c r="Q707" s="103"/>
      <c r="R707" s="93"/>
      <c r="S707" s="104"/>
      <c r="T707" s="9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/>
      <c r="B708" s="90"/>
      <c r="C708" s="93"/>
      <c r="D708" s="92"/>
      <c r="E708" s="93"/>
      <c r="F708" s="93"/>
      <c r="G708" s="93"/>
      <c r="H708" s="93"/>
      <c r="I708" s="92"/>
      <c r="J708" s="95"/>
      <c r="K708" s="102"/>
      <c r="L708" s="96"/>
      <c r="M708" s="97"/>
      <c r="N708" s="97"/>
      <c r="O708" s="96"/>
      <c r="P708" s="93"/>
      <c r="Q708" s="103"/>
      <c r="R708" s="93"/>
      <c r="S708" s="104"/>
      <c r="T708" s="9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/>
      <c r="B709" s="90"/>
      <c r="C709" s="93"/>
      <c r="D709" s="92"/>
      <c r="E709" s="93"/>
      <c r="F709" s="93"/>
      <c r="G709" s="93"/>
      <c r="H709" s="93"/>
      <c r="I709" s="92"/>
      <c r="J709" s="95"/>
      <c r="K709" s="102"/>
      <c r="L709" s="96"/>
      <c r="M709" s="97"/>
      <c r="N709" s="97"/>
      <c r="O709" s="96"/>
      <c r="P709" s="93"/>
      <c r="Q709" s="103"/>
      <c r="R709" s="93"/>
      <c r="S709" s="104"/>
      <c r="T709" s="9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/>
      <c r="B710" s="90"/>
      <c r="C710" s="93"/>
      <c r="D710" s="92"/>
      <c r="E710" s="93"/>
      <c r="F710" s="93"/>
      <c r="G710" s="93"/>
      <c r="H710" s="93"/>
      <c r="I710" s="92"/>
      <c r="J710" s="95"/>
      <c r="K710" s="102"/>
      <c r="L710" s="96"/>
      <c r="M710" s="97"/>
      <c r="N710" s="97"/>
      <c r="O710" s="96"/>
      <c r="P710" s="93"/>
      <c r="Q710" s="103"/>
      <c r="R710" s="93"/>
      <c r="S710" s="104"/>
      <c r="T710" s="9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/>
      <c r="B711" s="90"/>
      <c r="C711" s="93"/>
      <c r="D711" s="92"/>
      <c r="E711" s="93"/>
      <c r="F711" s="93"/>
      <c r="G711" s="93"/>
      <c r="H711" s="93"/>
      <c r="I711" s="92"/>
      <c r="J711" s="95"/>
      <c r="K711" s="102"/>
      <c r="L711" s="96"/>
      <c r="M711" s="97"/>
      <c r="N711" s="97"/>
      <c r="O711" s="96"/>
      <c r="P711" s="93"/>
      <c r="Q711" s="103"/>
      <c r="R711" s="93"/>
      <c r="S711" s="104"/>
      <c r="T711" s="9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/>
      <c r="B712" s="90"/>
      <c r="C712" s="93"/>
      <c r="D712" s="92"/>
      <c r="E712" s="93"/>
      <c r="F712" s="93"/>
      <c r="G712" s="93"/>
      <c r="H712" s="93"/>
      <c r="I712" s="92"/>
      <c r="J712" s="95"/>
      <c r="K712" s="102"/>
      <c r="L712" s="96"/>
      <c r="M712" s="97"/>
      <c r="N712" s="97"/>
      <c r="O712" s="96"/>
      <c r="P712" s="93"/>
      <c r="Q712" s="103"/>
      <c r="R712" s="93"/>
      <c r="S712" s="104"/>
      <c r="T712" s="9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/>
      <c r="B713" s="90"/>
      <c r="C713" s="93"/>
      <c r="D713" s="92"/>
      <c r="E713" s="93"/>
      <c r="F713" s="93"/>
      <c r="G713" s="93"/>
      <c r="H713" s="93"/>
      <c r="I713" s="92"/>
      <c r="J713" s="95"/>
      <c r="K713" s="102"/>
      <c r="L713" s="96"/>
      <c r="M713" s="97"/>
      <c r="N713" s="97"/>
      <c r="O713" s="96"/>
      <c r="P713" s="93"/>
      <c r="Q713" s="103"/>
      <c r="R713" s="93"/>
      <c r="S713" s="104"/>
      <c r="T713" s="9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/>
      <c r="B714" s="90"/>
      <c r="C714" s="93"/>
      <c r="D714" s="92"/>
      <c r="E714" s="93"/>
      <c r="F714" s="93"/>
      <c r="G714" s="93"/>
      <c r="H714" s="93"/>
      <c r="I714" s="92"/>
      <c r="J714" s="95"/>
      <c r="K714" s="102"/>
      <c r="L714" s="96"/>
      <c r="M714" s="97"/>
      <c r="N714" s="97"/>
      <c r="O714" s="96"/>
      <c r="P714" s="93"/>
      <c r="Q714" s="103"/>
      <c r="R714" s="93"/>
      <c r="S714" s="104"/>
      <c r="T714" s="9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/>
      <c r="B715" s="90"/>
      <c r="C715" s="93"/>
      <c r="D715" s="92"/>
      <c r="E715" s="93"/>
      <c r="F715" s="93"/>
      <c r="G715" s="93"/>
      <c r="H715" s="93"/>
      <c r="I715" s="92"/>
      <c r="J715" s="95"/>
      <c r="K715" s="102"/>
      <c r="L715" s="96"/>
      <c r="M715" s="97"/>
      <c r="N715" s="97"/>
      <c r="O715" s="96"/>
      <c r="P715" s="93"/>
      <c r="Q715" s="103"/>
      <c r="R715" s="93"/>
      <c r="S715" s="104"/>
      <c r="T715" s="9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/>
      <c r="B716" s="90"/>
      <c r="C716" s="93"/>
      <c r="D716" s="92"/>
      <c r="E716" s="93"/>
      <c r="F716" s="93"/>
      <c r="G716" s="93"/>
      <c r="H716" s="93"/>
      <c r="I716" s="92"/>
      <c r="J716" s="95"/>
      <c r="K716" s="102"/>
      <c r="L716" s="96"/>
      <c r="M716" s="97"/>
      <c r="N716" s="97"/>
      <c r="O716" s="96"/>
      <c r="P716" s="93"/>
      <c r="Q716" s="103"/>
      <c r="R716" s="93"/>
      <c r="S716" s="104"/>
      <c r="T716" s="9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/>
      <c r="B717" s="90"/>
      <c r="C717" s="93"/>
      <c r="D717" s="92"/>
      <c r="E717" s="93"/>
      <c r="F717" s="93"/>
      <c r="G717" s="93"/>
      <c r="H717" s="93"/>
      <c r="I717" s="92"/>
      <c r="J717" s="95"/>
      <c r="K717" s="102"/>
      <c r="L717" s="96"/>
      <c r="M717" s="97"/>
      <c r="N717" s="97"/>
      <c r="O717" s="96"/>
      <c r="P717" s="93"/>
      <c r="Q717" s="103"/>
      <c r="R717" s="93"/>
      <c r="S717" s="104"/>
      <c r="T717" s="9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/>
      <c r="B718" s="90"/>
      <c r="C718" s="93"/>
      <c r="D718" s="92"/>
      <c r="E718" s="93"/>
      <c r="F718" s="93"/>
      <c r="G718" s="93"/>
      <c r="H718" s="93"/>
      <c r="I718" s="92"/>
      <c r="J718" s="95"/>
      <c r="K718" s="102"/>
      <c r="L718" s="96"/>
      <c r="M718" s="97"/>
      <c r="N718" s="97"/>
      <c r="O718" s="96"/>
      <c r="P718" s="93"/>
      <c r="Q718" s="103"/>
      <c r="R718" s="93"/>
      <c r="S718" s="104"/>
      <c r="T718" s="9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/>
      <c r="B719" s="90"/>
      <c r="C719" s="93"/>
      <c r="D719" s="92"/>
      <c r="E719" s="93"/>
      <c r="F719" s="93"/>
      <c r="G719" s="93"/>
      <c r="H719" s="93"/>
      <c r="I719" s="92"/>
      <c r="J719" s="95"/>
      <c r="K719" s="102"/>
      <c r="L719" s="96"/>
      <c r="M719" s="97"/>
      <c r="N719" s="97"/>
      <c r="O719" s="96"/>
      <c r="P719" s="93"/>
      <c r="Q719" s="103"/>
      <c r="R719" s="93"/>
      <c r="S719" s="104"/>
      <c r="T719" s="9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/>
      <c r="B720" s="90"/>
      <c r="C720" s="93"/>
      <c r="D720" s="92"/>
      <c r="E720" s="93"/>
      <c r="F720" s="93"/>
      <c r="G720" s="93"/>
      <c r="H720" s="93"/>
      <c r="I720" s="92"/>
      <c r="J720" s="95"/>
      <c r="K720" s="102"/>
      <c r="L720" s="96"/>
      <c r="M720" s="97"/>
      <c r="N720" s="97"/>
      <c r="O720" s="96"/>
      <c r="P720" s="93"/>
      <c r="Q720" s="103"/>
      <c r="R720" s="93"/>
      <c r="S720" s="104"/>
      <c r="T720" s="9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/>
      <c r="B721" s="90"/>
      <c r="C721" s="93"/>
      <c r="D721" s="92"/>
      <c r="E721" s="93"/>
      <c r="F721" s="93"/>
      <c r="G721" s="93"/>
      <c r="H721" s="93"/>
      <c r="I721" s="92"/>
      <c r="J721" s="95"/>
      <c r="K721" s="102"/>
      <c r="L721" s="96"/>
      <c r="M721" s="97"/>
      <c r="N721" s="97"/>
      <c r="O721" s="96"/>
      <c r="P721" s="93"/>
      <c r="Q721" s="103"/>
      <c r="R721" s="93"/>
      <c r="S721" s="104"/>
      <c r="T721" s="9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/>
      <c r="B722" s="90"/>
      <c r="C722" s="93"/>
      <c r="D722" s="92"/>
      <c r="E722" s="93"/>
      <c r="F722" s="93"/>
      <c r="G722" s="93"/>
      <c r="H722" s="93"/>
      <c r="I722" s="92"/>
      <c r="J722" s="95"/>
      <c r="K722" s="102"/>
      <c r="L722" s="96"/>
      <c r="M722" s="97"/>
      <c r="N722" s="97"/>
      <c r="O722" s="96"/>
      <c r="P722" s="93"/>
      <c r="Q722" s="103"/>
      <c r="R722" s="93"/>
      <c r="S722" s="104"/>
      <c r="T722" s="9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/>
      <c r="B723" s="90"/>
      <c r="C723" s="93"/>
      <c r="D723" s="92"/>
      <c r="E723" s="93"/>
      <c r="F723" s="93"/>
      <c r="G723" s="93"/>
      <c r="H723" s="93"/>
      <c r="I723" s="92"/>
      <c r="J723" s="95"/>
      <c r="K723" s="102"/>
      <c r="L723" s="96"/>
      <c r="M723" s="97"/>
      <c r="N723" s="97"/>
      <c r="O723" s="96"/>
      <c r="P723" s="93"/>
      <c r="Q723" s="103"/>
      <c r="R723" s="93"/>
      <c r="S723" s="104"/>
      <c r="T723" s="9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/>
      <c r="B724" s="90"/>
      <c r="C724" s="93"/>
      <c r="D724" s="92"/>
      <c r="E724" s="93"/>
      <c r="F724" s="93"/>
      <c r="G724" s="93"/>
      <c r="H724" s="93"/>
      <c r="I724" s="92"/>
      <c r="J724" s="95"/>
      <c r="K724" s="102"/>
      <c r="L724" s="96"/>
      <c r="M724" s="97"/>
      <c r="N724" s="97"/>
      <c r="O724" s="96"/>
      <c r="P724" s="93"/>
      <c r="Q724" s="103"/>
      <c r="R724" s="93"/>
      <c r="S724" s="104"/>
      <c r="T724" s="9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/>
      <c r="B725" s="90"/>
      <c r="C725" s="93"/>
      <c r="D725" s="92"/>
      <c r="E725" s="93"/>
      <c r="F725" s="93"/>
      <c r="G725" s="93"/>
      <c r="H725" s="93"/>
      <c r="I725" s="92"/>
      <c r="J725" s="95"/>
      <c r="K725" s="102"/>
      <c r="L725" s="96"/>
      <c r="M725" s="97"/>
      <c r="N725" s="97"/>
      <c r="O725" s="96"/>
      <c r="P725" s="93"/>
      <c r="Q725" s="103"/>
      <c r="R725" s="93"/>
      <c r="S725" s="104"/>
      <c r="T725" s="9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/>
      <c r="B726" s="90"/>
      <c r="C726" s="93"/>
      <c r="D726" s="92"/>
      <c r="E726" s="93"/>
      <c r="F726" s="93"/>
      <c r="G726" s="93"/>
      <c r="H726" s="93"/>
      <c r="I726" s="92"/>
      <c r="J726" s="95"/>
      <c r="K726" s="102"/>
      <c r="L726" s="96"/>
      <c r="M726" s="97"/>
      <c r="N726" s="97"/>
      <c r="O726" s="96"/>
      <c r="P726" s="93"/>
      <c r="Q726" s="103"/>
      <c r="R726" s="93"/>
      <c r="S726" s="104"/>
      <c r="T726" s="9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/>
      <c r="B727" s="90"/>
      <c r="C727" s="93"/>
      <c r="D727" s="92"/>
      <c r="E727" s="93"/>
      <c r="F727" s="93"/>
      <c r="G727" s="93"/>
      <c r="H727" s="93"/>
      <c r="I727" s="92"/>
      <c r="J727" s="95"/>
      <c r="K727" s="102"/>
      <c r="L727" s="96"/>
      <c r="M727" s="97"/>
      <c r="N727" s="97"/>
      <c r="O727" s="96"/>
      <c r="P727" s="93"/>
      <c r="Q727" s="103"/>
      <c r="R727" s="93"/>
      <c r="S727" s="104"/>
      <c r="T727" s="9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/>
      <c r="B728" s="90"/>
      <c r="C728" s="93"/>
      <c r="D728" s="92"/>
      <c r="E728" s="93"/>
      <c r="F728" s="93"/>
      <c r="G728" s="93"/>
      <c r="H728" s="93"/>
      <c r="I728" s="92"/>
      <c r="J728" s="95"/>
      <c r="K728" s="102"/>
      <c r="L728" s="96"/>
      <c r="M728" s="97"/>
      <c r="N728" s="97"/>
      <c r="O728" s="96"/>
      <c r="P728" s="93"/>
      <c r="Q728" s="103"/>
      <c r="R728" s="93"/>
      <c r="S728" s="104"/>
      <c r="T728" s="9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/>
      <c r="B729" s="90"/>
      <c r="C729" s="93"/>
      <c r="D729" s="92"/>
      <c r="E729" s="93"/>
      <c r="F729" s="93"/>
      <c r="G729" s="93"/>
      <c r="H729" s="93"/>
      <c r="I729" s="92"/>
      <c r="J729" s="95"/>
      <c r="K729" s="102"/>
      <c r="L729" s="96"/>
      <c r="M729" s="97"/>
      <c r="N729" s="97"/>
      <c r="O729" s="96"/>
      <c r="P729" s="93"/>
      <c r="Q729" s="103"/>
      <c r="R729" s="93"/>
      <c r="S729" s="104"/>
      <c r="T729" s="9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/>
      <c r="B730" s="90"/>
      <c r="C730" s="93"/>
      <c r="D730" s="92"/>
      <c r="E730" s="93"/>
      <c r="F730" s="93"/>
      <c r="G730" s="93"/>
      <c r="H730" s="93"/>
      <c r="I730" s="92"/>
      <c r="J730" s="95"/>
      <c r="K730" s="102"/>
      <c r="L730" s="96"/>
      <c r="M730" s="97"/>
      <c r="N730" s="97"/>
      <c r="O730" s="96"/>
      <c r="P730" s="93"/>
      <c r="Q730" s="103"/>
      <c r="R730" s="93"/>
      <c r="S730" s="104"/>
      <c r="T730" s="9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/>
      <c r="B731" s="90"/>
      <c r="C731" s="93"/>
      <c r="D731" s="92"/>
      <c r="E731" s="93"/>
      <c r="F731" s="93"/>
      <c r="G731" s="93"/>
      <c r="H731" s="93"/>
      <c r="I731" s="92"/>
      <c r="J731" s="95"/>
      <c r="K731" s="102"/>
      <c r="L731" s="96"/>
      <c r="M731" s="97"/>
      <c r="N731" s="97"/>
      <c r="O731" s="96"/>
      <c r="P731" s="93"/>
      <c r="Q731" s="103"/>
      <c r="R731" s="93"/>
      <c r="S731" s="104"/>
      <c r="T731" s="9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/>
      <c r="B732" s="90"/>
      <c r="C732" s="93"/>
      <c r="D732" s="92"/>
      <c r="E732" s="93"/>
      <c r="F732" s="93"/>
      <c r="G732" s="93"/>
      <c r="H732" s="93"/>
      <c r="I732" s="92"/>
      <c r="J732" s="95"/>
      <c r="K732" s="102"/>
      <c r="L732" s="96"/>
      <c r="M732" s="97"/>
      <c r="N732" s="97"/>
      <c r="O732" s="96"/>
      <c r="P732" s="93"/>
      <c r="Q732" s="103"/>
      <c r="R732" s="93"/>
      <c r="S732" s="104"/>
      <c r="T732" s="9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/>
      <c r="B733" s="90"/>
      <c r="C733" s="93"/>
      <c r="D733" s="92"/>
      <c r="E733" s="93"/>
      <c r="F733" s="93"/>
      <c r="G733" s="93"/>
      <c r="H733" s="93"/>
      <c r="I733" s="92"/>
      <c r="J733" s="95"/>
      <c r="K733" s="102"/>
      <c r="L733" s="96"/>
      <c r="M733" s="97"/>
      <c r="N733" s="97"/>
      <c r="O733" s="96"/>
      <c r="P733" s="93"/>
      <c r="Q733" s="103"/>
      <c r="R733" s="93"/>
      <c r="S733" s="104"/>
      <c r="T733" s="9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/>
      <c r="B734" s="90"/>
      <c r="C734" s="93"/>
      <c r="D734" s="92"/>
      <c r="E734" s="93"/>
      <c r="F734" s="93"/>
      <c r="G734" s="93"/>
      <c r="H734" s="93"/>
      <c r="I734" s="92"/>
      <c r="J734" s="95"/>
      <c r="K734" s="102"/>
      <c r="L734" s="96"/>
      <c r="M734" s="97"/>
      <c r="N734" s="97"/>
      <c r="O734" s="96"/>
      <c r="P734" s="93"/>
      <c r="Q734" s="103"/>
      <c r="R734" s="93"/>
      <c r="S734" s="104"/>
      <c r="T734" s="9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/>
      <c r="B735" s="90"/>
      <c r="C735" s="93"/>
      <c r="D735" s="92"/>
      <c r="E735" s="93"/>
      <c r="F735" s="93"/>
      <c r="G735" s="93"/>
      <c r="H735" s="93"/>
      <c r="I735" s="92"/>
      <c r="J735" s="95"/>
      <c r="K735" s="102"/>
      <c r="L735" s="96"/>
      <c r="M735" s="97"/>
      <c r="N735" s="97"/>
      <c r="O735" s="96"/>
      <c r="P735" s="93"/>
      <c r="Q735" s="103"/>
      <c r="R735" s="93"/>
      <c r="S735" s="104"/>
      <c r="T735" s="9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/>
      <c r="B736" s="90"/>
      <c r="C736" s="93"/>
      <c r="D736" s="92"/>
      <c r="E736" s="93"/>
      <c r="F736" s="93"/>
      <c r="G736" s="93"/>
      <c r="H736" s="93"/>
      <c r="I736" s="92"/>
      <c r="J736" s="95"/>
      <c r="K736" s="102"/>
      <c r="L736" s="96"/>
      <c r="M736" s="97"/>
      <c r="N736" s="97"/>
      <c r="O736" s="96"/>
      <c r="P736" s="93"/>
      <c r="Q736" s="103"/>
      <c r="R736" s="93"/>
      <c r="S736" s="104"/>
      <c r="T736" s="9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/>
      <c r="B737" s="90"/>
      <c r="C737" s="93"/>
      <c r="D737" s="92"/>
      <c r="E737" s="93"/>
      <c r="F737" s="93"/>
      <c r="G737" s="93"/>
      <c r="H737" s="93"/>
      <c r="I737" s="92"/>
      <c r="J737" s="95"/>
      <c r="K737" s="102"/>
      <c r="L737" s="96"/>
      <c r="M737" s="97"/>
      <c r="N737" s="97"/>
      <c r="O737" s="96"/>
      <c r="P737" s="93"/>
      <c r="Q737" s="103"/>
      <c r="R737" s="93"/>
      <c r="S737" s="104"/>
      <c r="T737" s="9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/>
      <c r="B738" s="90"/>
      <c r="C738" s="93"/>
      <c r="D738" s="92"/>
      <c r="E738" s="93"/>
      <c r="F738" s="93"/>
      <c r="G738" s="93"/>
      <c r="H738" s="93"/>
      <c r="I738" s="92"/>
      <c r="J738" s="95"/>
      <c r="K738" s="102"/>
      <c r="L738" s="96"/>
      <c r="M738" s="97"/>
      <c r="N738" s="97"/>
      <c r="O738" s="96"/>
      <c r="P738" s="93"/>
      <c r="Q738" s="103"/>
      <c r="R738" s="93"/>
      <c r="S738" s="104"/>
      <c r="T738" s="9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/>
      <c r="B739" s="90"/>
      <c r="C739" s="93"/>
      <c r="D739" s="92"/>
      <c r="E739" s="93"/>
      <c r="F739" s="93"/>
      <c r="G739" s="93"/>
      <c r="H739" s="93"/>
      <c r="I739" s="92"/>
      <c r="J739" s="95"/>
      <c r="K739" s="102"/>
      <c r="L739" s="96"/>
      <c r="M739" s="97"/>
      <c r="N739" s="97"/>
      <c r="O739" s="96"/>
      <c r="P739" s="93"/>
      <c r="Q739" s="103"/>
      <c r="R739" s="93"/>
      <c r="S739" s="104"/>
      <c r="T739" s="9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/>
      <c r="B740" s="90"/>
      <c r="C740" s="93"/>
      <c r="D740" s="92"/>
      <c r="E740" s="93"/>
      <c r="F740" s="93"/>
      <c r="G740" s="93"/>
      <c r="H740" s="93"/>
      <c r="I740" s="92"/>
      <c r="J740" s="95"/>
      <c r="K740" s="102"/>
      <c r="L740" s="96"/>
      <c r="M740" s="97"/>
      <c r="N740" s="97"/>
      <c r="O740" s="96"/>
      <c r="P740" s="93"/>
      <c r="Q740" s="103"/>
      <c r="R740" s="93"/>
      <c r="S740" s="104"/>
      <c r="T740" s="9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/>
      <c r="B741" s="90"/>
      <c r="C741" s="93"/>
      <c r="D741" s="92"/>
      <c r="E741" s="93"/>
      <c r="F741" s="93"/>
      <c r="G741" s="93"/>
      <c r="H741" s="93"/>
      <c r="I741" s="92"/>
      <c r="J741" s="95"/>
      <c r="K741" s="102"/>
      <c r="L741" s="96"/>
      <c r="M741" s="97"/>
      <c r="N741" s="97"/>
      <c r="O741" s="96"/>
      <c r="P741" s="93"/>
      <c r="Q741" s="103"/>
      <c r="R741" s="93"/>
      <c r="S741" s="104"/>
      <c r="T741" s="9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/>
      <c r="B742" s="90"/>
      <c r="C742" s="93"/>
      <c r="D742" s="92"/>
      <c r="E742" s="93"/>
      <c r="F742" s="93"/>
      <c r="G742" s="93"/>
      <c r="H742" s="93"/>
      <c r="I742" s="92"/>
      <c r="J742" s="95"/>
      <c r="K742" s="102"/>
      <c r="L742" s="96"/>
      <c r="M742" s="97"/>
      <c r="N742" s="97"/>
      <c r="O742" s="96"/>
      <c r="P742" s="93"/>
      <c r="Q742" s="103"/>
      <c r="R742" s="93"/>
      <c r="S742" s="104"/>
      <c r="T742" s="9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/>
      <c r="B743" s="90"/>
      <c r="C743" s="93"/>
      <c r="D743" s="92"/>
      <c r="E743" s="93"/>
      <c r="F743" s="93"/>
      <c r="G743" s="93"/>
      <c r="H743" s="93"/>
      <c r="I743" s="92"/>
      <c r="J743" s="95"/>
      <c r="K743" s="102"/>
      <c r="L743" s="96"/>
      <c r="M743" s="97"/>
      <c r="N743" s="97"/>
      <c r="O743" s="96"/>
      <c r="P743" s="93"/>
      <c r="Q743" s="103"/>
      <c r="R743" s="93"/>
      <c r="S743" s="104"/>
      <c r="T743" s="95"/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/>
      <c r="B744" s="90"/>
      <c r="C744" s="93"/>
      <c r="D744" s="92"/>
      <c r="E744" s="93"/>
      <c r="F744" s="93"/>
      <c r="G744" s="93"/>
      <c r="H744" s="93"/>
      <c r="I744" s="92"/>
      <c r="J744" s="95"/>
      <c r="K744" s="102"/>
      <c r="L744" s="96"/>
      <c r="M744" s="97"/>
      <c r="N744" s="97"/>
      <c r="O744" s="96"/>
      <c r="P744" s="93"/>
      <c r="Q744" s="103"/>
      <c r="R744" s="93"/>
      <c r="S744" s="104"/>
      <c r="T744" s="9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/>
      <c r="B745" s="90"/>
      <c r="C745" s="93"/>
      <c r="D745" s="92"/>
      <c r="E745" s="93"/>
      <c r="F745" s="93"/>
      <c r="G745" s="93"/>
      <c r="H745" s="93"/>
      <c r="I745" s="92"/>
      <c r="J745" s="95"/>
      <c r="K745" s="102"/>
      <c r="L745" s="96"/>
      <c r="M745" s="97"/>
      <c r="N745" s="97"/>
      <c r="O745" s="96"/>
      <c r="P745" s="93"/>
      <c r="Q745" s="103"/>
      <c r="R745" s="93"/>
      <c r="S745" s="104"/>
      <c r="T745" s="9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/>
      <c r="B746" s="90"/>
      <c r="C746" s="93"/>
      <c r="D746" s="92"/>
      <c r="E746" s="93"/>
      <c r="F746" s="93"/>
      <c r="G746" s="93"/>
      <c r="H746" s="93"/>
      <c r="I746" s="92"/>
      <c r="J746" s="95"/>
      <c r="K746" s="102"/>
      <c r="L746" s="96"/>
      <c r="M746" s="97"/>
      <c r="N746" s="97"/>
      <c r="O746" s="96"/>
      <c r="P746" s="93"/>
      <c r="Q746" s="103"/>
      <c r="R746" s="93"/>
      <c r="S746" s="104"/>
      <c r="T746" s="9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/>
      <c r="B747" s="90"/>
      <c r="C747" s="93"/>
      <c r="D747" s="92"/>
      <c r="E747" s="93"/>
      <c r="F747" s="93"/>
      <c r="G747" s="93"/>
      <c r="H747" s="93"/>
      <c r="I747" s="92"/>
      <c r="J747" s="95"/>
      <c r="K747" s="102"/>
      <c r="L747" s="96"/>
      <c r="M747" s="97"/>
      <c r="N747" s="97"/>
      <c r="O747" s="96"/>
      <c r="P747" s="93"/>
      <c r="Q747" s="103"/>
      <c r="R747" s="93"/>
      <c r="S747" s="104"/>
      <c r="T747" s="9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/>
      <c r="B748" s="90"/>
      <c r="C748" s="93"/>
      <c r="D748" s="92"/>
      <c r="E748" s="93"/>
      <c r="F748" s="93"/>
      <c r="G748" s="93"/>
      <c r="H748" s="93"/>
      <c r="I748" s="92"/>
      <c r="J748" s="95"/>
      <c r="K748" s="102"/>
      <c r="L748" s="96"/>
      <c r="M748" s="97"/>
      <c r="N748" s="97"/>
      <c r="O748" s="96"/>
      <c r="P748" s="93"/>
      <c r="Q748" s="103"/>
      <c r="R748" s="93"/>
      <c r="S748" s="104"/>
      <c r="T748" s="9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/>
      <c r="B749" s="90"/>
      <c r="C749" s="93"/>
      <c r="D749" s="92"/>
      <c r="E749" s="93"/>
      <c r="F749" s="93"/>
      <c r="G749" s="93"/>
      <c r="H749" s="93"/>
      <c r="I749" s="92"/>
      <c r="J749" s="95"/>
      <c r="K749" s="102"/>
      <c r="L749" s="96"/>
      <c r="M749" s="97"/>
      <c r="N749" s="97"/>
      <c r="O749" s="96"/>
      <c r="P749" s="93"/>
      <c r="Q749" s="103"/>
      <c r="R749" s="93"/>
      <c r="S749" s="104"/>
      <c r="T749" s="9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/>
      <c r="B750" s="90"/>
      <c r="C750" s="93"/>
      <c r="D750" s="92"/>
      <c r="E750" s="93"/>
      <c r="F750" s="93"/>
      <c r="G750" s="93"/>
      <c r="H750" s="93"/>
      <c r="I750" s="92"/>
      <c r="J750" s="95"/>
      <c r="K750" s="102"/>
      <c r="L750" s="96"/>
      <c r="M750" s="97"/>
      <c r="N750" s="97"/>
      <c r="O750" s="96"/>
      <c r="P750" s="93"/>
      <c r="Q750" s="103"/>
      <c r="R750" s="93"/>
      <c r="S750" s="104"/>
      <c r="T750" s="9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/>
      <c r="B751" s="90"/>
      <c r="C751" s="93"/>
      <c r="D751" s="92"/>
      <c r="E751" s="93"/>
      <c r="F751" s="93"/>
      <c r="G751" s="93"/>
      <c r="H751" s="93"/>
      <c r="I751" s="92"/>
      <c r="J751" s="95"/>
      <c r="K751" s="102"/>
      <c r="L751" s="96"/>
      <c r="M751" s="97"/>
      <c r="N751" s="97"/>
      <c r="O751" s="96"/>
      <c r="P751" s="93"/>
      <c r="Q751" s="103"/>
      <c r="R751" s="93"/>
      <c r="S751" s="104"/>
      <c r="T751" s="9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/>
      <c r="B752" s="90"/>
      <c r="C752" s="93"/>
      <c r="D752" s="92"/>
      <c r="E752" s="93"/>
      <c r="F752" s="93"/>
      <c r="G752" s="93"/>
      <c r="H752" s="93"/>
      <c r="I752" s="92"/>
      <c r="J752" s="95"/>
      <c r="K752" s="102"/>
      <c r="L752" s="96"/>
      <c r="M752" s="97"/>
      <c r="N752" s="97"/>
      <c r="O752" s="96"/>
      <c r="P752" s="93"/>
      <c r="Q752" s="103"/>
      <c r="R752" s="93"/>
      <c r="S752" s="104"/>
      <c r="T752" s="9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/>
      <c r="B753" s="90"/>
      <c r="C753" s="93"/>
      <c r="D753" s="92"/>
      <c r="E753" s="93"/>
      <c r="F753" s="93"/>
      <c r="G753" s="93"/>
      <c r="H753" s="93"/>
      <c r="I753" s="92"/>
      <c r="J753" s="95"/>
      <c r="K753" s="102"/>
      <c r="L753" s="96"/>
      <c r="M753" s="97"/>
      <c r="N753" s="97"/>
      <c r="O753" s="96"/>
      <c r="P753" s="93"/>
      <c r="Q753" s="103"/>
      <c r="R753" s="93"/>
      <c r="S753" s="104"/>
      <c r="T753" s="9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/>
      <c r="B754" s="90"/>
      <c r="C754" s="93"/>
      <c r="D754" s="92"/>
      <c r="E754" s="93"/>
      <c r="F754" s="93"/>
      <c r="G754" s="93"/>
      <c r="H754" s="93"/>
      <c r="I754" s="92"/>
      <c r="J754" s="95"/>
      <c r="K754" s="102"/>
      <c r="L754" s="96"/>
      <c r="M754" s="97"/>
      <c r="N754" s="97"/>
      <c r="O754" s="96"/>
      <c r="P754" s="93"/>
      <c r="Q754" s="103"/>
      <c r="R754" s="93"/>
      <c r="S754" s="104"/>
      <c r="T754" s="9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/>
      <c r="B755" s="90"/>
      <c r="C755" s="93"/>
      <c r="D755" s="92"/>
      <c r="E755" s="93"/>
      <c r="F755" s="93"/>
      <c r="G755" s="93"/>
      <c r="H755" s="93"/>
      <c r="I755" s="92"/>
      <c r="J755" s="95"/>
      <c r="K755" s="102"/>
      <c r="L755" s="96"/>
      <c r="M755" s="97"/>
      <c r="N755" s="97"/>
      <c r="O755" s="96"/>
      <c r="P755" s="93"/>
      <c r="Q755" s="103"/>
      <c r="R755" s="93"/>
      <c r="S755" s="104"/>
      <c r="T755" s="9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/>
      <c r="B756" s="90"/>
      <c r="C756" s="93"/>
      <c r="D756" s="92"/>
      <c r="E756" s="93"/>
      <c r="F756" s="93"/>
      <c r="G756" s="93"/>
      <c r="H756" s="93"/>
      <c r="I756" s="92"/>
      <c r="J756" s="95"/>
      <c r="K756" s="102"/>
      <c r="L756" s="96"/>
      <c r="M756" s="97"/>
      <c r="N756" s="97"/>
      <c r="O756" s="96"/>
      <c r="P756" s="93"/>
      <c r="Q756" s="103"/>
      <c r="R756" s="93"/>
      <c r="S756" s="104"/>
      <c r="T756" s="9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/>
      <c r="B757" s="90"/>
      <c r="C757" s="93"/>
      <c r="D757" s="92"/>
      <c r="E757" s="93"/>
      <c r="F757" s="93"/>
      <c r="G757" s="93"/>
      <c r="H757" s="93"/>
      <c r="I757" s="92"/>
      <c r="J757" s="95"/>
      <c r="K757" s="102"/>
      <c r="L757" s="96"/>
      <c r="M757" s="97"/>
      <c r="N757" s="97"/>
      <c r="O757" s="96"/>
      <c r="P757" s="93"/>
      <c r="Q757" s="103"/>
      <c r="R757" s="93"/>
      <c r="S757" s="104"/>
      <c r="T757" s="9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/>
      <c r="B758" s="90"/>
      <c r="C758" s="93"/>
      <c r="D758" s="92"/>
      <c r="E758" s="93"/>
      <c r="F758" s="93"/>
      <c r="G758" s="93"/>
      <c r="H758" s="93"/>
      <c r="I758" s="92"/>
      <c r="J758" s="95"/>
      <c r="K758" s="102"/>
      <c r="L758" s="96"/>
      <c r="M758" s="97"/>
      <c r="N758" s="97"/>
      <c r="O758" s="96"/>
      <c r="P758" s="93"/>
      <c r="Q758" s="103"/>
      <c r="R758" s="93"/>
      <c r="S758" s="104"/>
      <c r="T758" s="9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/>
      <c r="B759" s="90"/>
      <c r="C759" s="93"/>
      <c r="D759" s="92"/>
      <c r="E759" s="93"/>
      <c r="F759" s="93"/>
      <c r="G759" s="93"/>
      <c r="H759" s="93"/>
      <c r="I759" s="92"/>
      <c r="J759" s="95"/>
      <c r="K759" s="102"/>
      <c r="L759" s="96"/>
      <c r="M759" s="97"/>
      <c r="N759" s="97"/>
      <c r="O759" s="96"/>
      <c r="P759" s="93"/>
      <c r="Q759" s="103"/>
      <c r="R759" s="93"/>
      <c r="S759" s="104"/>
      <c r="T759" s="9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/>
      <c r="B760" s="90"/>
      <c r="C760" s="93"/>
      <c r="D760" s="92"/>
      <c r="E760" s="93"/>
      <c r="F760" s="93"/>
      <c r="G760" s="93"/>
      <c r="H760" s="93"/>
      <c r="I760" s="92"/>
      <c r="J760" s="95"/>
      <c r="K760" s="102"/>
      <c r="L760" s="96"/>
      <c r="M760" s="97"/>
      <c r="N760" s="97"/>
      <c r="O760" s="96"/>
      <c r="P760" s="93"/>
      <c r="Q760" s="103"/>
      <c r="R760" s="93"/>
      <c r="S760" s="104"/>
      <c r="T760" s="9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/>
      <c r="B761" s="90"/>
      <c r="C761" s="93"/>
      <c r="D761" s="92"/>
      <c r="E761" s="93"/>
      <c r="F761" s="93"/>
      <c r="G761" s="93"/>
      <c r="H761" s="93"/>
      <c r="I761" s="92"/>
      <c r="J761" s="95"/>
      <c r="K761" s="102"/>
      <c r="L761" s="96"/>
      <c r="M761" s="97"/>
      <c r="N761" s="97"/>
      <c r="O761" s="96"/>
      <c r="P761" s="93"/>
      <c r="Q761" s="103"/>
      <c r="R761" s="93"/>
      <c r="S761" s="104"/>
      <c r="T761" s="9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/>
      <c r="B762" s="90"/>
      <c r="C762" s="93"/>
      <c r="D762" s="92"/>
      <c r="E762" s="93"/>
      <c r="F762" s="93"/>
      <c r="G762" s="93"/>
      <c r="H762" s="93"/>
      <c r="I762" s="92"/>
      <c r="J762" s="95"/>
      <c r="K762" s="102"/>
      <c r="L762" s="96"/>
      <c r="M762" s="97"/>
      <c r="N762" s="97"/>
      <c r="O762" s="96"/>
      <c r="P762" s="93"/>
      <c r="Q762" s="103"/>
      <c r="R762" s="93"/>
      <c r="S762" s="104"/>
      <c r="T762" s="9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/>
      <c r="B763" s="90"/>
      <c r="C763" s="93"/>
      <c r="D763" s="92"/>
      <c r="E763" s="93"/>
      <c r="F763" s="93"/>
      <c r="G763" s="93"/>
      <c r="H763" s="93"/>
      <c r="I763" s="92"/>
      <c r="J763" s="95"/>
      <c r="K763" s="102"/>
      <c r="L763" s="96"/>
      <c r="M763" s="97"/>
      <c r="N763" s="97"/>
      <c r="O763" s="96"/>
      <c r="P763" s="93"/>
      <c r="Q763" s="103"/>
      <c r="R763" s="93"/>
      <c r="S763" s="104"/>
      <c r="T763" s="9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/>
      <c r="B764" s="90"/>
      <c r="C764" s="93"/>
      <c r="D764" s="92"/>
      <c r="E764" s="93"/>
      <c r="F764" s="93"/>
      <c r="G764" s="93"/>
      <c r="H764" s="93"/>
      <c r="I764" s="92"/>
      <c r="J764" s="95"/>
      <c r="K764" s="102"/>
      <c r="L764" s="96"/>
      <c r="M764" s="97"/>
      <c r="N764" s="97"/>
      <c r="O764" s="96"/>
      <c r="P764" s="93"/>
      <c r="Q764" s="103"/>
      <c r="R764" s="93"/>
      <c r="S764" s="104"/>
      <c r="T764" s="9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/>
      <c r="B765" s="90"/>
      <c r="C765" s="93"/>
      <c r="D765" s="92"/>
      <c r="E765" s="93"/>
      <c r="F765" s="93"/>
      <c r="G765" s="93"/>
      <c r="H765" s="93"/>
      <c r="I765" s="92"/>
      <c r="J765" s="95"/>
      <c r="K765" s="102"/>
      <c r="L765" s="96"/>
      <c r="M765" s="97"/>
      <c r="N765" s="97"/>
      <c r="O765" s="96"/>
      <c r="P765" s="93"/>
      <c r="Q765" s="103"/>
      <c r="R765" s="93"/>
      <c r="S765" s="104"/>
      <c r="T765" s="9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/>
      <c r="B766" s="90"/>
      <c r="C766" s="93"/>
      <c r="D766" s="92"/>
      <c r="E766" s="93"/>
      <c r="F766" s="93"/>
      <c r="G766" s="93"/>
      <c r="H766" s="93"/>
      <c r="I766" s="92"/>
      <c r="J766" s="95"/>
      <c r="K766" s="102"/>
      <c r="L766" s="96"/>
      <c r="M766" s="97"/>
      <c r="N766" s="97"/>
      <c r="O766" s="96"/>
      <c r="P766" s="93"/>
      <c r="Q766" s="103"/>
      <c r="R766" s="93"/>
      <c r="S766" s="104"/>
      <c r="T766" s="9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/>
      <c r="B767" s="90"/>
      <c r="C767" s="93"/>
      <c r="D767" s="92"/>
      <c r="E767" s="93"/>
      <c r="F767" s="93"/>
      <c r="G767" s="93"/>
      <c r="H767" s="93"/>
      <c r="I767" s="92"/>
      <c r="J767" s="95"/>
      <c r="K767" s="102"/>
      <c r="L767" s="96"/>
      <c r="M767" s="97"/>
      <c r="N767" s="97"/>
      <c r="O767" s="96"/>
      <c r="P767" s="93"/>
      <c r="Q767" s="103"/>
      <c r="R767" s="93"/>
      <c r="S767" s="104"/>
      <c r="T767" s="9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/>
      <c r="B768" s="90"/>
      <c r="C768" s="93"/>
      <c r="D768" s="92"/>
      <c r="E768" s="93"/>
      <c r="F768" s="93"/>
      <c r="G768" s="93"/>
      <c r="H768" s="93"/>
      <c r="I768" s="92"/>
      <c r="J768" s="95"/>
      <c r="K768" s="102"/>
      <c r="L768" s="96"/>
      <c r="M768" s="97"/>
      <c r="N768" s="97"/>
      <c r="O768" s="96"/>
      <c r="P768" s="93"/>
      <c r="Q768" s="103"/>
      <c r="R768" s="93"/>
      <c r="S768" s="104"/>
      <c r="T768" s="9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/>
      <c r="B769" s="90"/>
      <c r="C769" s="93"/>
      <c r="D769" s="92"/>
      <c r="E769" s="93"/>
      <c r="F769" s="93"/>
      <c r="G769" s="93"/>
      <c r="H769" s="93"/>
      <c r="I769" s="92"/>
      <c r="J769" s="95"/>
      <c r="K769" s="102"/>
      <c r="L769" s="96"/>
      <c r="M769" s="97"/>
      <c r="N769" s="97"/>
      <c r="O769" s="96"/>
      <c r="P769" s="93"/>
      <c r="Q769" s="103"/>
      <c r="R769" s="93"/>
      <c r="S769" s="104"/>
      <c r="T769" s="9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/>
      <c r="B770" s="90"/>
      <c r="C770" s="93"/>
      <c r="D770" s="92"/>
      <c r="E770" s="93"/>
      <c r="F770" s="93"/>
      <c r="G770" s="93"/>
      <c r="H770" s="93"/>
      <c r="I770" s="92"/>
      <c r="J770" s="95"/>
      <c r="K770" s="102"/>
      <c r="L770" s="96"/>
      <c r="M770" s="97"/>
      <c r="N770" s="97"/>
      <c r="O770" s="96"/>
      <c r="P770" s="93"/>
      <c r="Q770" s="103"/>
      <c r="R770" s="93"/>
      <c r="S770" s="104"/>
      <c r="T770" s="9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/>
      <c r="B771" s="90"/>
      <c r="C771" s="93"/>
      <c r="D771" s="92"/>
      <c r="E771" s="93"/>
      <c r="F771" s="93"/>
      <c r="G771" s="93"/>
      <c r="H771" s="93"/>
      <c r="I771" s="92"/>
      <c r="J771" s="95"/>
      <c r="K771" s="102"/>
      <c r="L771" s="96"/>
      <c r="M771" s="97"/>
      <c r="N771" s="97"/>
      <c r="O771" s="96"/>
      <c r="P771" s="93"/>
      <c r="Q771" s="103"/>
      <c r="R771" s="93"/>
      <c r="S771" s="104"/>
      <c r="T771" s="9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/>
      <c r="B772" s="90"/>
      <c r="C772" s="93"/>
      <c r="D772" s="92"/>
      <c r="E772" s="93"/>
      <c r="F772" s="93"/>
      <c r="G772" s="93"/>
      <c r="H772" s="93"/>
      <c r="I772" s="92"/>
      <c r="J772" s="95"/>
      <c r="K772" s="102"/>
      <c r="L772" s="96"/>
      <c r="M772" s="97"/>
      <c r="N772" s="97"/>
      <c r="O772" s="96"/>
      <c r="P772" s="93"/>
      <c r="Q772" s="103"/>
      <c r="R772" s="93"/>
      <c r="S772" s="104"/>
      <c r="T772" s="9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/>
      <c r="B773" s="90"/>
      <c r="C773" s="93"/>
      <c r="D773" s="92"/>
      <c r="E773" s="93"/>
      <c r="F773" s="93"/>
      <c r="G773" s="93"/>
      <c r="H773" s="93"/>
      <c r="I773" s="92"/>
      <c r="J773" s="95"/>
      <c r="K773" s="102"/>
      <c r="L773" s="96"/>
      <c r="M773" s="97"/>
      <c r="N773" s="97"/>
      <c r="O773" s="96"/>
      <c r="P773" s="93"/>
      <c r="Q773" s="103"/>
      <c r="R773" s="93"/>
      <c r="S773" s="104"/>
      <c r="T773" s="9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/>
      <c r="B774" s="90"/>
      <c r="C774" s="93"/>
      <c r="D774" s="92"/>
      <c r="E774" s="93"/>
      <c r="F774" s="93"/>
      <c r="G774" s="93"/>
      <c r="H774" s="93"/>
      <c r="I774" s="92"/>
      <c r="J774" s="95"/>
      <c r="K774" s="102"/>
      <c r="L774" s="96"/>
      <c r="M774" s="97"/>
      <c r="N774" s="97"/>
      <c r="O774" s="96"/>
      <c r="P774" s="93"/>
      <c r="Q774" s="103"/>
      <c r="R774" s="93"/>
      <c r="S774" s="104"/>
      <c r="T774" s="9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/>
      <c r="B775" s="90"/>
      <c r="C775" s="93"/>
      <c r="D775" s="92"/>
      <c r="E775" s="93"/>
      <c r="F775" s="93"/>
      <c r="G775" s="93"/>
      <c r="H775" s="93"/>
      <c r="I775" s="92"/>
      <c r="J775" s="95"/>
      <c r="K775" s="102"/>
      <c r="L775" s="96"/>
      <c r="M775" s="97"/>
      <c r="N775" s="97"/>
      <c r="O775" s="96"/>
      <c r="P775" s="93"/>
      <c r="Q775" s="103"/>
      <c r="R775" s="93"/>
      <c r="S775" s="104"/>
      <c r="T775" s="9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/>
      <c r="B776" s="90"/>
      <c r="C776" s="93"/>
      <c r="D776" s="92"/>
      <c r="E776" s="93"/>
      <c r="F776" s="93"/>
      <c r="G776" s="93"/>
      <c r="H776" s="93"/>
      <c r="I776" s="92"/>
      <c r="J776" s="95"/>
      <c r="K776" s="102"/>
      <c r="L776" s="96"/>
      <c r="M776" s="97"/>
      <c r="N776" s="97"/>
      <c r="O776" s="96"/>
      <c r="P776" s="93"/>
      <c r="Q776" s="103"/>
      <c r="R776" s="93"/>
      <c r="S776" s="104"/>
      <c r="T776" s="9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/>
      <c r="B777" s="90"/>
      <c r="C777" s="93"/>
      <c r="D777" s="92"/>
      <c r="E777" s="93"/>
      <c r="F777" s="93"/>
      <c r="G777" s="93"/>
      <c r="H777" s="93"/>
      <c r="I777" s="92"/>
      <c r="J777" s="95"/>
      <c r="K777" s="102"/>
      <c r="L777" s="96"/>
      <c r="M777" s="97"/>
      <c r="N777" s="97"/>
      <c r="O777" s="96"/>
      <c r="P777" s="93"/>
      <c r="Q777" s="103"/>
      <c r="R777" s="93"/>
      <c r="S777" s="104"/>
      <c r="T777" s="9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/>
      <c r="B778" s="90"/>
      <c r="C778" s="93"/>
      <c r="D778" s="92"/>
      <c r="E778" s="93"/>
      <c r="F778" s="93"/>
      <c r="G778" s="93"/>
      <c r="H778" s="93"/>
      <c r="I778" s="92"/>
      <c r="J778" s="95"/>
      <c r="K778" s="102"/>
      <c r="L778" s="96"/>
      <c r="M778" s="97"/>
      <c r="N778" s="97"/>
      <c r="O778" s="96"/>
      <c r="P778" s="93"/>
      <c r="Q778" s="103"/>
      <c r="R778" s="93"/>
      <c r="S778" s="104"/>
      <c r="T778" s="9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/>
      <c r="B779" s="90"/>
      <c r="C779" s="93"/>
      <c r="D779" s="92"/>
      <c r="E779" s="93"/>
      <c r="F779" s="93"/>
      <c r="G779" s="93"/>
      <c r="H779" s="93"/>
      <c r="I779" s="92"/>
      <c r="J779" s="95"/>
      <c r="K779" s="102"/>
      <c r="L779" s="96"/>
      <c r="M779" s="97"/>
      <c r="N779" s="97"/>
      <c r="O779" s="96"/>
      <c r="P779" s="93"/>
      <c r="Q779" s="103"/>
      <c r="R779" s="93"/>
      <c r="S779" s="104"/>
      <c r="T779" s="9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/>
      <c r="B780" s="90"/>
      <c r="C780" s="93"/>
      <c r="D780" s="92"/>
      <c r="E780" s="93"/>
      <c r="F780" s="93"/>
      <c r="G780" s="93"/>
      <c r="H780" s="93"/>
      <c r="I780" s="92"/>
      <c r="J780" s="95"/>
      <c r="K780" s="102"/>
      <c r="L780" s="96"/>
      <c r="M780" s="97"/>
      <c r="N780" s="97"/>
      <c r="O780" s="96"/>
      <c r="P780" s="93"/>
      <c r="Q780" s="103"/>
      <c r="R780" s="93"/>
      <c r="S780" s="104"/>
      <c r="T780" s="9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/>
      <c r="B781" s="90"/>
      <c r="C781" s="93"/>
      <c r="D781" s="92"/>
      <c r="E781" s="93"/>
      <c r="F781" s="93"/>
      <c r="G781" s="93"/>
      <c r="H781" s="93"/>
      <c r="I781" s="92"/>
      <c r="J781" s="95"/>
      <c r="K781" s="102"/>
      <c r="L781" s="96"/>
      <c r="M781" s="97"/>
      <c r="N781" s="97"/>
      <c r="O781" s="96"/>
      <c r="P781" s="93"/>
      <c r="Q781" s="103"/>
      <c r="R781" s="93"/>
      <c r="S781" s="104"/>
      <c r="T781" s="9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/>
      <c r="B782" s="90"/>
      <c r="C782" s="93"/>
      <c r="D782" s="92"/>
      <c r="E782" s="93"/>
      <c r="F782" s="93"/>
      <c r="G782" s="93"/>
      <c r="H782" s="93"/>
      <c r="I782" s="92"/>
      <c r="J782" s="95"/>
      <c r="K782" s="102"/>
      <c r="L782" s="96"/>
      <c r="M782" s="97"/>
      <c r="N782" s="97"/>
      <c r="O782" s="96"/>
      <c r="P782" s="93"/>
      <c r="Q782" s="103"/>
      <c r="R782" s="93"/>
      <c r="S782" s="104"/>
      <c r="T782" s="9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/>
      <c r="B783" s="90"/>
      <c r="C783" s="93"/>
      <c r="D783" s="92"/>
      <c r="E783" s="93"/>
      <c r="F783" s="93"/>
      <c r="G783" s="93"/>
      <c r="H783" s="93"/>
      <c r="I783" s="92"/>
      <c r="J783" s="95"/>
      <c r="K783" s="102"/>
      <c r="L783" s="96"/>
      <c r="M783" s="97"/>
      <c r="N783" s="97"/>
      <c r="O783" s="96"/>
      <c r="P783" s="93"/>
      <c r="Q783" s="103"/>
      <c r="R783" s="93"/>
      <c r="S783" s="104"/>
      <c r="T783" s="9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/>
      <c r="B784" s="90"/>
      <c r="C784" s="93"/>
      <c r="D784" s="92"/>
      <c r="E784" s="93"/>
      <c r="F784" s="93"/>
      <c r="G784" s="93"/>
      <c r="H784" s="93"/>
      <c r="I784" s="92"/>
      <c r="J784" s="95"/>
      <c r="K784" s="102"/>
      <c r="L784" s="96"/>
      <c r="M784" s="97"/>
      <c r="N784" s="97"/>
      <c r="O784" s="96"/>
      <c r="P784" s="93"/>
      <c r="Q784" s="103"/>
      <c r="R784" s="93"/>
      <c r="S784" s="104"/>
      <c r="T784" s="9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/>
      <c r="B785" s="90"/>
      <c r="C785" s="93"/>
      <c r="D785" s="92"/>
      <c r="E785" s="93"/>
      <c r="F785" s="93"/>
      <c r="G785" s="93"/>
      <c r="H785" s="93"/>
      <c r="I785" s="92"/>
      <c r="J785" s="95"/>
      <c r="K785" s="102"/>
      <c r="L785" s="96"/>
      <c r="M785" s="97"/>
      <c r="N785" s="97"/>
      <c r="O785" s="96"/>
      <c r="P785" s="93"/>
      <c r="Q785" s="103"/>
      <c r="R785" s="93"/>
      <c r="S785" s="104"/>
      <c r="T785" s="9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/>
      <c r="B786" s="90"/>
      <c r="C786" s="93"/>
      <c r="D786" s="92"/>
      <c r="E786" s="93"/>
      <c r="F786" s="93"/>
      <c r="G786" s="93"/>
      <c r="H786" s="93"/>
      <c r="I786" s="92"/>
      <c r="J786" s="95"/>
      <c r="K786" s="102"/>
      <c r="L786" s="96"/>
      <c r="M786" s="97"/>
      <c r="N786" s="97"/>
      <c r="O786" s="96"/>
      <c r="P786" s="93"/>
      <c r="Q786" s="103"/>
      <c r="R786" s="93"/>
      <c r="S786" s="104"/>
      <c r="T786" s="9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/>
      <c r="B787" s="90"/>
      <c r="C787" s="93"/>
      <c r="D787" s="92"/>
      <c r="E787" s="93"/>
      <c r="F787" s="93"/>
      <c r="G787" s="93"/>
      <c r="H787" s="93"/>
      <c r="I787" s="92"/>
      <c r="J787" s="95"/>
      <c r="K787" s="102"/>
      <c r="L787" s="96"/>
      <c r="M787" s="97"/>
      <c r="N787" s="97"/>
      <c r="O787" s="96"/>
      <c r="P787" s="93"/>
      <c r="Q787" s="103"/>
      <c r="R787" s="93"/>
      <c r="S787" s="104"/>
      <c r="T787" s="9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/>
      <c r="B788" s="90"/>
      <c r="C788" s="93"/>
      <c r="D788" s="92"/>
      <c r="E788" s="93"/>
      <c r="F788" s="93"/>
      <c r="G788" s="93"/>
      <c r="H788" s="93"/>
      <c r="I788" s="92"/>
      <c r="J788" s="95"/>
      <c r="K788" s="102"/>
      <c r="L788" s="96"/>
      <c r="M788" s="97"/>
      <c r="N788" s="97"/>
      <c r="O788" s="96"/>
      <c r="P788" s="93"/>
      <c r="Q788" s="103"/>
      <c r="R788" s="93"/>
      <c r="S788" s="104"/>
      <c r="T788" s="9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/>
      <c r="B789" s="90"/>
      <c r="C789" s="93"/>
      <c r="D789" s="92"/>
      <c r="E789" s="93"/>
      <c r="F789" s="93"/>
      <c r="G789" s="93"/>
      <c r="H789" s="93"/>
      <c r="I789" s="92"/>
      <c r="J789" s="95"/>
      <c r="K789" s="102"/>
      <c r="L789" s="96"/>
      <c r="M789" s="97"/>
      <c r="N789" s="97"/>
      <c r="O789" s="96"/>
      <c r="P789" s="93"/>
      <c r="Q789" s="103"/>
      <c r="R789" s="93"/>
      <c r="S789" s="104"/>
      <c r="T789" s="9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/>
      <c r="B790" s="90"/>
      <c r="C790" s="93"/>
      <c r="D790" s="92"/>
      <c r="E790" s="93"/>
      <c r="F790" s="93"/>
      <c r="G790" s="93"/>
      <c r="H790" s="93"/>
      <c r="I790" s="92"/>
      <c r="J790" s="95"/>
      <c r="K790" s="102"/>
      <c r="L790" s="96"/>
      <c r="M790" s="97"/>
      <c r="N790" s="97"/>
      <c r="O790" s="96"/>
      <c r="P790" s="93"/>
      <c r="Q790" s="103"/>
      <c r="R790" s="93"/>
      <c r="S790" s="104"/>
      <c r="T790" s="9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/>
      <c r="B791" s="90"/>
      <c r="C791" s="93"/>
      <c r="D791" s="92"/>
      <c r="E791" s="93"/>
      <c r="F791" s="93"/>
      <c r="G791" s="93"/>
      <c r="H791" s="93"/>
      <c r="I791" s="92"/>
      <c r="J791" s="95"/>
      <c r="K791" s="102"/>
      <c r="L791" s="96"/>
      <c r="M791" s="97"/>
      <c r="N791" s="97"/>
      <c r="O791" s="96"/>
      <c r="P791" s="93"/>
      <c r="Q791" s="103"/>
      <c r="R791" s="93"/>
      <c r="S791" s="104"/>
      <c r="T791" s="9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/>
      <c r="B792" s="90"/>
      <c r="C792" s="93"/>
      <c r="D792" s="92"/>
      <c r="E792" s="93"/>
      <c r="F792" s="93"/>
      <c r="G792" s="93"/>
      <c r="H792" s="93"/>
      <c r="I792" s="92"/>
      <c r="J792" s="95"/>
      <c r="K792" s="102"/>
      <c r="L792" s="96"/>
      <c r="M792" s="97"/>
      <c r="N792" s="97"/>
      <c r="O792" s="96"/>
      <c r="P792" s="93"/>
      <c r="Q792" s="103"/>
      <c r="R792" s="93"/>
      <c r="S792" s="104"/>
      <c r="T792" s="9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/>
      <c r="B793" s="90"/>
      <c r="C793" s="93"/>
      <c r="D793" s="92"/>
      <c r="E793" s="93"/>
      <c r="F793" s="93"/>
      <c r="G793" s="93"/>
      <c r="H793" s="93"/>
      <c r="I793" s="92"/>
      <c r="J793" s="95"/>
      <c r="K793" s="102"/>
      <c r="L793" s="96"/>
      <c r="M793" s="97"/>
      <c r="N793" s="97"/>
      <c r="O793" s="96"/>
      <c r="P793" s="93"/>
      <c r="Q793" s="103"/>
      <c r="R793" s="93"/>
      <c r="S793" s="104"/>
      <c r="T793" s="9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/>
      <c r="B794" s="90"/>
      <c r="C794" s="93"/>
      <c r="D794" s="92"/>
      <c r="E794" s="93"/>
      <c r="F794" s="93"/>
      <c r="G794" s="93"/>
      <c r="H794" s="93"/>
      <c r="I794" s="92"/>
      <c r="J794" s="95"/>
      <c r="K794" s="102"/>
      <c r="L794" s="96"/>
      <c r="M794" s="97"/>
      <c r="N794" s="97"/>
      <c r="O794" s="96"/>
      <c r="P794" s="93"/>
      <c r="Q794" s="103"/>
      <c r="R794" s="93"/>
      <c r="S794" s="104"/>
      <c r="T794" s="9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/>
      <c r="B795" s="90"/>
      <c r="C795" s="93"/>
      <c r="D795" s="92"/>
      <c r="E795" s="93"/>
      <c r="F795" s="93"/>
      <c r="G795" s="93"/>
      <c r="H795" s="93"/>
      <c r="I795" s="92"/>
      <c r="J795" s="95"/>
      <c r="K795" s="102"/>
      <c r="L795" s="96"/>
      <c r="M795" s="97"/>
      <c r="N795" s="97"/>
      <c r="O795" s="96"/>
      <c r="P795" s="93"/>
      <c r="Q795" s="103"/>
      <c r="R795" s="93"/>
      <c r="S795" s="104"/>
      <c r="T795" s="9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/>
      <c r="B796" s="90"/>
      <c r="C796" s="93"/>
      <c r="D796" s="92"/>
      <c r="E796" s="93"/>
      <c r="F796" s="93"/>
      <c r="G796" s="93"/>
      <c r="H796" s="93"/>
      <c r="I796" s="92"/>
      <c r="J796" s="95"/>
      <c r="K796" s="102"/>
      <c r="L796" s="96"/>
      <c r="M796" s="97"/>
      <c r="N796" s="97"/>
      <c r="O796" s="96"/>
      <c r="P796" s="93"/>
      <c r="Q796" s="103"/>
      <c r="R796" s="93"/>
      <c r="S796" s="104"/>
      <c r="T796" s="9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/>
      <c r="B797" s="90"/>
      <c r="C797" s="93"/>
      <c r="D797" s="92"/>
      <c r="E797" s="93"/>
      <c r="F797" s="93"/>
      <c r="G797" s="93"/>
      <c r="H797" s="93"/>
      <c r="I797" s="92"/>
      <c r="J797" s="95"/>
      <c r="K797" s="102"/>
      <c r="L797" s="96"/>
      <c r="M797" s="97"/>
      <c r="N797" s="97"/>
      <c r="O797" s="96"/>
      <c r="P797" s="93"/>
      <c r="Q797" s="103"/>
      <c r="R797" s="93"/>
      <c r="S797" s="104"/>
      <c r="T797" s="9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/>
      <c r="B798" s="90"/>
      <c r="C798" s="93"/>
      <c r="D798" s="92"/>
      <c r="E798" s="93"/>
      <c r="F798" s="93"/>
      <c r="G798" s="93"/>
      <c r="H798" s="93"/>
      <c r="I798" s="92"/>
      <c r="J798" s="95"/>
      <c r="K798" s="102"/>
      <c r="L798" s="96"/>
      <c r="M798" s="97"/>
      <c r="N798" s="97"/>
      <c r="O798" s="96"/>
      <c r="P798" s="93"/>
      <c r="Q798" s="103"/>
      <c r="R798" s="93"/>
      <c r="S798" s="104"/>
      <c r="T798" s="9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/>
      <c r="B799" s="90"/>
      <c r="C799" s="93"/>
      <c r="D799" s="92"/>
      <c r="E799" s="93"/>
      <c r="F799" s="93"/>
      <c r="G799" s="93"/>
      <c r="H799" s="93"/>
      <c r="I799" s="92"/>
      <c r="J799" s="95"/>
      <c r="K799" s="102"/>
      <c r="L799" s="96"/>
      <c r="M799" s="97"/>
      <c r="N799" s="97"/>
      <c r="O799" s="96"/>
      <c r="P799" s="93"/>
      <c r="Q799" s="103"/>
      <c r="R799" s="93"/>
      <c r="S799" s="104"/>
      <c r="T799" s="9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/>
      <c r="B800" s="90"/>
      <c r="C800" s="93"/>
      <c r="D800" s="92"/>
      <c r="E800" s="93"/>
      <c r="F800" s="93"/>
      <c r="G800" s="93"/>
      <c r="H800" s="93"/>
      <c r="I800" s="92"/>
      <c r="J800" s="95"/>
      <c r="K800" s="102"/>
      <c r="L800" s="96"/>
      <c r="M800" s="97"/>
      <c r="N800" s="97"/>
      <c r="O800" s="96"/>
      <c r="P800" s="93"/>
      <c r="Q800" s="103"/>
      <c r="R800" s="93"/>
      <c r="S800" s="104"/>
      <c r="T800" s="9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/>
      <c r="B801" s="90"/>
      <c r="C801" s="93"/>
      <c r="D801" s="92"/>
      <c r="E801" s="93"/>
      <c r="F801" s="93"/>
      <c r="G801" s="93"/>
      <c r="H801" s="93"/>
      <c r="I801" s="92"/>
      <c r="J801" s="95"/>
      <c r="K801" s="102"/>
      <c r="L801" s="96"/>
      <c r="M801" s="97"/>
      <c r="N801" s="97"/>
      <c r="O801" s="96"/>
      <c r="P801" s="93"/>
      <c r="Q801" s="103"/>
      <c r="R801" s="93"/>
      <c r="S801" s="104"/>
      <c r="T801" s="9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/>
      <c r="B802" s="90"/>
      <c r="C802" s="93"/>
      <c r="D802" s="92"/>
      <c r="E802" s="93"/>
      <c r="F802" s="93"/>
      <c r="G802" s="93"/>
      <c r="H802" s="93"/>
      <c r="I802" s="92"/>
      <c r="J802" s="95"/>
      <c r="K802" s="102"/>
      <c r="L802" s="96"/>
      <c r="M802" s="97"/>
      <c r="N802" s="97"/>
      <c r="O802" s="96"/>
      <c r="P802" s="93"/>
      <c r="Q802" s="103"/>
      <c r="R802" s="93"/>
      <c r="S802" s="104"/>
      <c r="T802" s="9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/>
      <c r="B803" s="90"/>
      <c r="C803" s="93"/>
      <c r="D803" s="92"/>
      <c r="E803" s="93"/>
      <c r="F803" s="93"/>
      <c r="G803" s="93"/>
      <c r="H803" s="93"/>
      <c r="I803" s="92"/>
      <c r="J803" s="95"/>
      <c r="K803" s="102"/>
      <c r="L803" s="96"/>
      <c r="M803" s="97"/>
      <c r="N803" s="97"/>
      <c r="O803" s="96"/>
      <c r="P803" s="93"/>
      <c r="Q803" s="103"/>
      <c r="R803" s="93"/>
      <c r="S803" s="104"/>
      <c r="T803" s="9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/>
      <c r="B804" s="90"/>
      <c r="C804" s="93"/>
      <c r="D804" s="92"/>
      <c r="E804" s="93"/>
      <c r="F804" s="93"/>
      <c r="G804" s="93"/>
      <c r="H804" s="93"/>
      <c r="I804" s="92"/>
      <c r="J804" s="95"/>
      <c r="K804" s="102"/>
      <c r="L804" s="96"/>
      <c r="M804" s="97"/>
      <c r="N804" s="97"/>
      <c r="O804" s="96"/>
      <c r="P804" s="93"/>
      <c r="Q804" s="103"/>
      <c r="R804" s="93"/>
      <c r="S804" s="104"/>
      <c r="T804" s="9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/>
      <c r="B805" s="90"/>
      <c r="C805" s="93"/>
      <c r="D805" s="92"/>
      <c r="E805" s="93"/>
      <c r="F805" s="93"/>
      <c r="G805" s="93"/>
      <c r="H805" s="93"/>
      <c r="I805" s="92"/>
      <c r="J805" s="95"/>
      <c r="K805" s="102"/>
      <c r="L805" s="96"/>
      <c r="M805" s="97"/>
      <c r="N805" s="97"/>
      <c r="O805" s="96"/>
      <c r="P805" s="93"/>
      <c r="Q805" s="103"/>
      <c r="R805" s="93"/>
      <c r="S805" s="104"/>
      <c r="T805" s="9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/>
      <c r="B806" s="90"/>
      <c r="C806" s="93"/>
      <c r="D806" s="92"/>
      <c r="E806" s="93"/>
      <c r="F806" s="93"/>
      <c r="G806" s="93"/>
      <c r="H806" s="93"/>
      <c r="I806" s="92"/>
      <c r="J806" s="95"/>
      <c r="K806" s="102"/>
      <c r="L806" s="96"/>
      <c r="M806" s="97"/>
      <c r="N806" s="97"/>
      <c r="O806" s="96"/>
      <c r="P806" s="93"/>
      <c r="Q806" s="103"/>
      <c r="R806" s="93"/>
      <c r="S806" s="104"/>
      <c r="T806" s="9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/>
      <c r="B807" s="90"/>
      <c r="C807" s="93"/>
      <c r="D807" s="92"/>
      <c r="E807" s="93"/>
      <c r="F807" s="93"/>
      <c r="G807" s="93"/>
      <c r="H807" s="93"/>
      <c r="I807" s="92"/>
      <c r="J807" s="95"/>
      <c r="K807" s="102"/>
      <c r="L807" s="96"/>
      <c r="M807" s="97"/>
      <c r="N807" s="97"/>
      <c r="O807" s="96"/>
      <c r="P807" s="93"/>
      <c r="Q807" s="103"/>
      <c r="R807" s="93"/>
      <c r="S807" s="104"/>
      <c r="T807" s="9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/>
      <c r="B808" s="90"/>
      <c r="C808" s="93"/>
      <c r="D808" s="92"/>
      <c r="E808" s="93"/>
      <c r="F808" s="93"/>
      <c r="G808" s="93"/>
      <c r="H808" s="93"/>
      <c r="I808" s="92"/>
      <c r="J808" s="95"/>
      <c r="K808" s="102"/>
      <c r="L808" s="96"/>
      <c r="M808" s="97"/>
      <c r="N808" s="97"/>
      <c r="O808" s="96"/>
      <c r="P808" s="93"/>
      <c r="Q808" s="103"/>
      <c r="R808" s="93"/>
      <c r="S808" s="104"/>
      <c r="T808" s="9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/>
      <c r="B809" s="90"/>
      <c r="C809" s="93"/>
      <c r="D809" s="92"/>
      <c r="E809" s="93"/>
      <c r="F809" s="93"/>
      <c r="G809" s="93"/>
      <c r="H809" s="93"/>
      <c r="I809" s="92"/>
      <c r="J809" s="95"/>
      <c r="K809" s="102"/>
      <c r="L809" s="96"/>
      <c r="M809" s="97"/>
      <c r="N809" s="97"/>
      <c r="O809" s="96"/>
      <c r="P809" s="93"/>
      <c r="Q809" s="103"/>
      <c r="R809" s="93"/>
      <c r="S809" s="104"/>
      <c r="T809" s="9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/>
      <c r="B810" s="90"/>
      <c r="C810" s="93"/>
      <c r="D810" s="92"/>
      <c r="E810" s="93"/>
      <c r="F810" s="93"/>
      <c r="G810" s="93"/>
      <c r="H810" s="93"/>
      <c r="I810" s="92"/>
      <c r="J810" s="95"/>
      <c r="K810" s="102"/>
      <c r="L810" s="96"/>
      <c r="M810" s="97"/>
      <c r="N810" s="97"/>
      <c r="O810" s="96"/>
      <c r="P810" s="93"/>
      <c r="Q810" s="103"/>
      <c r="R810" s="93"/>
      <c r="S810" s="104"/>
      <c r="T810" s="9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/>
      <c r="B811" s="90"/>
      <c r="C811" s="93"/>
      <c r="D811" s="92"/>
      <c r="E811" s="93"/>
      <c r="F811" s="93"/>
      <c r="G811" s="93"/>
      <c r="H811" s="93"/>
      <c r="I811" s="92"/>
      <c r="J811" s="95"/>
      <c r="K811" s="102"/>
      <c r="L811" s="96"/>
      <c r="M811" s="97"/>
      <c r="N811" s="97"/>
      <c r="O811" s="96"/>
      <c r="P811" s="93"/>
      <c r="Q811" s="103"/>
      <c r="R811" s="93"/>
      <c r="S811" s="104"/>
      <c r="T811" s="9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/>
      <c r="B812" s="90"/>
      <c r="C812" s="93"/>
      <c r="D812" s="92"/>
      <c r="E812" s="93"/>
      <c r="F812" s="93"/>
      <c r="G812" s="93"/>
      <c r="H812" s="93"/>
      <c r="I812" s="92"/>
      <c r="J812" s="95"/>
      <c r="K812" s="102"/>
      <c r="L812" s="96"/>
      <c r="M812" s="97"/>
      <c r="N812" s="97"/>
      <c r="O812" s="96"/>
      <c r="P812" s="93"/>
      <c r="Q812" s="103"/>
      <c r="R812" s="93"/>
      <c r="S812" s="104"/>
      <c r="T812" s="9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/>
      <c r="B813" s="90"/>
      <c r="C813" s="93"/>
      <c r="D813" s="92"/>
      <c r="E813" s="93"/>
      <c r="F813" s="93"/>
      <c r="G813" s="93"/>
      <c r="H813" s="93"/>
      <c r="I813" s="92"/>
      <c r="J813" s="95"/>
      <c r="K813" s="102"/>
      <c r="L813" s="96"/>
      <c r="M813" s="97"/>
      <c r="N813" s="97"/>
      <c r="O813" s="96"/>
      <c r="P813" s="93"/>
      <c r="Q813" s="103"/>
      <c r="R813" s="93"/>
      <c r="S813" s="104"/>
      <c r="T813" s="9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/>
      <c r="B814" s="90"/>
      <c r="C814" s="93"/>
      <c r="D814" s="92"/>
      <c r="E814" s="93"/>
      <c r="F814" s="93"/>
      <c r="G814" s="93"/>
      <c r="H814" s="93"/>
      <c r="I814" s="92"/>
      <c r="J814" s="95"/>
      <c r="K814" s="102"/>
      <c r="L814" s="96"/>
      <c r="M814" s="97"/>
      <c r="N814" s="97"/>
      <c r="O814" s="96"/>
      <c r="P814" s="93"/>
      <c r="Q814" s="103"/>
      <c r="R814" s="93"/>
      <c r="S814" s="104"/>
      <c r="T814" s="9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/>
      <c r="B815" s="90"/>
      <c r="C815" s="93"/>
      <c r="D815" s="92"/>
      <c r="E815" s="93"/>
      <c r="F815" s="93"/>
      <c r="G815" s="93"/>
      <c r="H815" s="93"/>
      <c r="I815" s="92"/>
      <c r="J815" s="95"/>
      <c r="K815" s="102"/>
      <c r="L815" s="96"/>
      <c r="M815" s="97"/>
      <c r="N815" s="97"/>
      <c r="O815" s="96"/>
      <c r="P815" s="93"/>
      <c r="Q815" s="103"/>
      <c r="R815" s="93"/>
      <c r="S815" s="104"/>
      <c r="T815" s="9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/>
      <c r="B816" s="90"/>
      <c r="C816" s="93"/>
      <c r="D816" s="92"/>
      <c r="E816" s="93"/>
      <c r="F816" s="93"/>
      <c r="G816" s="93"/>
      <c r="H816" s="93"/>
      <c r="I816" s="92"/>
      <c r="J816" s="95"/>
      <c r="K816" s="102"/>
      <c r="L816" s="96"/>
      <c r="M816" s="97"/>
      <c r="N816" s="97"/>
      <c r="O816" s="96"/>
      <c r="P816" s="93"/>
      <c r="Q816" s="103"/>
      <c r="R816" s="93"/>
      <c r="S816" s="104"/>
      <c r="T816" s="9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/>
      <c r="B817" s="90"/>
      <c r="C817" s="93"/>
      <c r="D817" s="92"/>
      <c r="E817" s="93"/>
      <c r="F817" s="93"/>
      <c r="G817" s="93"/>
      <c r="H817" s="93"/>
      <c r="I817" s="92"/>
      <c r="J817" s="95"/>
      <c r="K817" s="102"/>
      <c r="L817" s="96"/>
      <c r="M817" s="97"/>
      <c r="N817" s="97"/>
      <c r="O817" s="96"/>
      <c r="P817" s="93"/>
      <c r="Q817" s="103"/>
      <c r="R817" s="93"/>
      <c r="S817" s="104"/>
      <c r="T817" s="9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/>
      <c r="B818" s="90"/>
      <c r="C818" s="93"/>
      <c r="D818" s="92"/>
      <c r="E818" s="93"/>
      <c r="F818" s="93"/>
      <c r="G818" s="93"/>
      <c r="H818" s="93"/>
      <c r="I818" s="92"/>
      <c r="J818" s="95"/>
      <c r="K818" s="102"/>
      <c r="L818" s="96"/>
      <c r="M818" s="97"/>
      <c r="N818" s="97"/>
      <c r="O818" s="96"/>
      <c r="P818" s="93"/>
      <c r="Q818" s="103"/>
      <c r="R818" s="93"/>
      <c r="S818" s="104"/>
      <c r="T818" s="9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/>
      <c r="B819" s="90"/>
      <c r="C819" s="93"/>
      <c r="D819" s="92"/>
      <c r="E819" s="93"/>
      <c r="F819" s="93"/>
      <c r="G819" s="93"/>
      <c r="H819" s="93"/>
      <c r="I819" s="92"/>
      <c r="J819" s="95"/>
      <c r="K819" s="102"/>
      <c r="L819" s="96"/>
      <c r="M819" s="97"/>
      <c r="N819" s="97"/>
      <c r="O819" s="96"/>
      <c r="P819" s="93"/>
      <c r="Q819" s="103"/>
      <c r="R819" s="93"/>
      <c r="S819" s="104"/>
      <c r="T819" s="9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/>
      <c r="B820" s="90"/>
      <c r="C820" s="93"/>
      <c r="D820" s="92"/>
      <c r="E820" s="93"/>
      <c r="F820" s="93"/>
      <c r="G820" s="93"/>
      <c r="H820" s="93"/>
      <c r="I820" s="92"/>
      <c r="J820" s="95"/>
      <c r="K820" s="102"/>
      <c r="L820" s="96"/>
      <c r="M820" s="97"/>
      <c r="N820" s="97"/>
      <c r="O820" s="96"/>
      <c r="P820" s="93"/>
      <c r="Q820" s="103"/>
      <c r="R820" s="93"/>
      <c r="S820" s="104"/>
      <c r="T820" s="9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/>
      <c r="B821" s="90"/>
      <c r="C821" s="93"/>
      <c r="D821" s="92"/>
      <c r="E821" s="93"/>
      <c r="F821" s="93"/>
      <c r="G821" s="93"/>
      <c r="H821" s="93"/>
      <c r="I821" s="92"/>
      <c r="J821" s="95"/>
      <c r="K821" s="102"/>
      <c r="L821" s="96"/>
      <c r="M821" s="97"/>
      <c r="N821" s="97"/>
      <c r="O821" s="96"/>
      <c r="P821" s="93"/>
      <c r="Q821" s="103"/>
      <c r="R821" s="93"/>
      <c r="S821" s="104"/>
      <c r="T821" s="9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/>
      <c r="B822" s="90"/>
      <c r="C822" s="93"/>
      <c r="D822" s="92"/>
      <c r="E822" s="93"/>
      <c r="F822" s="93"/>
      <c r="G822" s="93"/>
      <c r="H822" s="93"/>
      <c r="I822" s="92"/>
      <c r="J822" s="95"/>
      <c r="K822" s="102"/>
      <c r="L822" s="96"/>
      <c r="M822" s="97"/>
      <c r="N822" s="97"/>
      <c r="O822" s="96"/>
      <c r="P822" s="93"/>
      <c r="Q822" s="103"/>
      <c r="R822" s="93"/>
      <c r="S822" s="104"/>
      <c r="T822" s="9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/>
      <c r="B823" s="90"/>
      <c r="C823" s="93"/>
      <c r="D823" s="92"/>
      <c r="E823" s="93"/>
      <c r="F823" s="93"/>
      <c r="G823" s="93"/>
      <c r="H823" s="93"/>
      <c r="I823" s="92"/>
      <c r="J823" s="95"/>
      <c r="K823" s="102"/>
      <c r="L823" s="96"/>
      <c r="M823" s="97"/>
      <c r="N823" s="97"/>
      <c r="O823" s="96"/>
      <c r="P823" s="93"/>
      <c r="Q823" s="103"/>
      <c r="R823" s="93"/>
      <c r="S823" s="104"/>
      <c r="T823" s="9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/>
      <c r="B824" s="90"/>
      <c r="C824" s="93"/>
      <c r="D824" s="92"/>
      <c r="E824" s="93"/>
      <c r="F824" s="93"/>
      <c r="G824" s="93"/>
      <c r="H824" s="93"/>
      <c r="I824" s="92"/>
      <c r="J824" s="95"/>
      <c r="K824" s="102"/>
      <c r="L824" s="96"/>
      <c r="M824" s="97"/>
      <c r="N824" s="97"/>
      <c r="O824" s="96"/>
      <c r="P824" s="93"/>
      <c r="Q824" s="103"/>
      <c r="R824" s="93"/>
      <c r="S824" s="104"/>
      <c r="T824" s="9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/>
      <c r="B825" s="90"/>
      <c r="C825" s="93"/>
      <c r="D825" s="92"/>
      <c r="E825" s="93"/>
      <c r="F825" s="93"/>
      <c r="G825" s="93"/>
      <c r="H825" s="93"/>
      <c r="I825" s="92"/>
      <c r="J825" s="95"/>
      <c r="K825" s="102"/>
      <c r="L825" s="96"/>
      <c r="M825" s="97"/>
      <c r="N825" s="97"/>
      <c r="O825" s="96"/>
      <c r="P825" s="93"/>
      <c r="Q825" s="103"/>
      <c r="R825" s="93"/>
      <c r="S825" s="104"/>
      <c r="T825" s="9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/>
      <c r="B826" s="90"/>
      <c r="C826" s="93"/>
      <c r="D826" s="92"/>
      <c r="E826" s="93"/>
      <c r="F826" s="93"/>
      <c r="G826" s="93"/>
      <c r="H826" s="93"/>
      <c r="I826" s="92"/>
      <c r="J826" s="95"/>
      <c r="K826" s="102"/>
      <c r="L826" s="96"/>
      <c r="M826" s="97"/>
      <c r="N826" s="97"/>
      <c r="O826" s="96"/>
      <c r="P826" s="93"/>
      <c r="Q826" s="103"/>
      <c r="R826" s="93"/>
      <c r="S826" s="104"/>
      <c r="T826" s="9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/>
      <c r="B827" s="90"/>
      <c r="C827" s="93"/>
      <c r="D827" s="92"/>
      <c r="E827" s="93"/>
      <c r="F827" s="93"/>
      <c r="G827" s="93"/>
      <c r="H827" s="93"/>
      <c r="I827" s="92"/>
      <c r="J827" s="95"/>
      <c r="K827" s="102"/>
      <c r="L827" s="96"/>
      <c r="M827" s="97"/>
      <c r="N827" s="97"/>
      <c r="O827" s="96"/>
      <c r="P827" s="93"/>
      <c r="Q827" s="103"/>
      <c r="R827" s="93"/>
      <c r="S827" s="104"/>
      <c r="T827" s="9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/>
      <c r="B828" s="90"/>
      <c r="C828" s="93"/>
      <c r="D828" s="92"/>
      <c r="E828" s="93"/>
      <c r="F828" s="93"/>
      <c r="G828" s="93"/>
      <c r="H828" s="93"/>
      <c r="I828" s="92"/>
      <c r="J828" s="95"/>
      <c r="K828" s="102"/>
      <c r="L828" s="96"/>
      <c r="M828" s="97"/>
      <c r="N828" s="97"/>
      <c r="O828" s="96"/>
      <c r="P828" s="93"/>
      <c r="Q828" s="103"/>
      <c r="R828" s="93"/>
      <c r="S828" s="104"/>
      <c r="T828" s="9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/>
      <c r="B829" s="90"/>
      <c r="C829" s="93"/>
      <c r="D829" s="92"/>
      <c r="E829" s="93"/>
      <c r="F829" s="93"/>
      <c r="G829" s="93"/>
      <c r="H829" s="93"/>
      <c r="I829" s="92"/>
      <c r="J829" s="95"/>
      <c r="K829" s="102"/>
      <c r="L829" s="96"/>
      <c r="M829" s="97"/>
      <c r="N829" s="97"/>
      <c r="O829" s="96"/>
      <c r="P829" s="93"/>
      <c r="Q829" s="103"/>
      <c r="R829" s="93"/>
      <c r="S829" s="104"/>
      <c r="T829" s="9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/>
      <c r="B830" s="90"/>
      <c r="C830" s="93"/>
      <c r="D830" s="92"/>
      <c r="E830" s="93"/>
      <c r="F830" s="93"/>
      <c r="G830" s="93"/>
      <c r="H830" s="93"/>
      <c r="I830" s="92"/>
      <c r="J830" s="95"/>
      <c r="K830" s="102"/>
      <c r="L830" s="96"/>
      <c r="M830" s="97"/>
      <c r="N830" s="97"/>
      <c r="O830" s="96"/>
      <c r="P830" s="93"/>
      <c r="Q830" s="103"/>
      <c r="R830" s="93"/>
      <c r="S830" s="104"/>
      <c r="T830" s="9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/>
      <c r="B831" s="90"/>
      <c r="C831" s="93"/>
      <c r="D831" s="92"/>
      <c r="E831" s="93"/>
      <c r="F831" s="93"/>
      <c r="G831" s="93"/>
      <c r="H831" s="93"/>
      <c r="I831" s="92"/>
      <c r="J831" s="95"/>
      <c r="K831" s="102"/>
      <c r="L831" s="96"/>
      <c r="M831" s="97"/>
      <c r="N831" s="97"/>
      <c r="O831" s="96"/>
      <c r="P831" s="93"/>
      <c r="Q831" s="103"/>
      <c r="R831" s="93"/>
      <c r="S831" s="104"/>
      <c r="T831" s="9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/>
      <c r="B832" s="90"/>
      <c r="C832" s="93"/>
      <c r="D832" s="92"/>
      <c r="E832" s="93"/>
      <c r="F832" s="93"/>
      <c r="G832" s="93"/>
      <c r="H832" s="93"/>
      <c r="I832" s="92"/>
      <c r="J832" s="95"/>
      <c r="K832" s="102"/>
      <c r="L832" s="96"/>
      <c r="M832" s="97"/>
      <c r="N832" s="97"/>
      <c r="O832" s="96"/>
      <c r="P832" s="93"/>
      <c r="Q832" s="103"/>
      <c r="R832" s="93"/>
      <c r="S832" s="104"/>
      <c r="T832" s="9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/>
      <c r="B833" s="90"/>
      <c r="C833" s="93"/>
      <c r="D833" s="92"/>
      <c r="E833" s="93"/>
      <c r="F833" s="93"/>
      <c r="G833" s="93"/>
      <c r="H833" s="93"/>
      <c r="I833" s="92"/>
      <c r="J833" s="95"/>
      <c r="K833" s="102"/>
      <c r="L833" s="96"/>
      <c r="M833" s="97"/>
      <c r="N833" s="97"/>
      <c r="O833" s="96"/>
      <c r="P833" s="93"/>
      <c r="Q833" s="103"/>
      <c r="R833" s="93"/>
      <c r="S833" s="104"/>
      <c r="T833" s="9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/>
      <c r="B834" s="90"/>
      <c r="C834" s="93"/>
      <c r="D834" s="92"/>
      <c r="E834" s="93"/>
      <c r="F834" s="93"/>
      <c r="G834" s="93"/>
      <c r="H834" s="93"/>
      <c r="I834" s="92"/>
      <c r="J834" s="95"/>
      <c r="K834" s="102"/>
      <c r="L834" s="96"/>
      <c r="M834" s="97"/>
      <c r="N834" s="97"/>
      <c r="O834" s="96"/>
      <c r="P834" s="93"/>
      <c r="Q834" s="103"/>
      <c r="R834" s="93"/>
      <c r="S834" s="104"/>
      <c r="T834" s="9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/>
      <c r="B835" s="90"/>
      <c r="C835" s="93"/>
      <c r="D835" s="92"/>
      <c r="E835" s="93"/>
      <c r="F835" s="93"/>
      <c r="G835" s="93"/>
      <c r="H835" s="93"/>
      <c r="I835" s="92"/>
      <c r="J835" s="95"/>
      <c r="K835" s="102"/>
      <c r="L835" s="96"/>
      <c r="M835" s="97"/>
      <c r="N835" s="97"/>
      <c r="O835" s="96"/>
      <c r="P835" s="93"/>
      <c r="Q835" s="103"/>
      <c r="R835" s="93"/>
      <c r="S835" s="104"/>
      <c r="T835" s="9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/>
      <c r="B836" s="90"/>
      <c r="C836" s="93"/>
      <c r="D836" s="92"/>
      <c r="E836" s="93"/>
      <c r="F836" s="93"/>
      <c r="G836" s="93"/>
      <c r="H836" s="93"/>
      <c r="I836" s="92"/>
      <c r="J836" s="95"/>
      <c r="K836" s="102"/>
      <c r="L836" s="96"/>
      <c r="M836" s="97"/>
      <c r="N836" s="97"/>
      <c r="O836" s="96"/>
      <c r="P836" s="93"/>
      <c r="Q836" s="103"/>
      <c r="R836" s="93"/>
      <c r="S836" s="104"/>
      <c r="T836" s="9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/>
      <c r="B837" s="90"/>
      <c r="C837" s="93"/>
      <c r="D837" s="92"/>
      <c r="E837" s="93"/>
      <c r="F837" s="93"/>
      <c r="G837" s="93"/>
      <c r="H837" s="93"/>
      <c r="I837" s="92"/>
      <c r="J837" s="95"/>
      <c r="K837" s="102"/>
      <c r="L837" s="96"/>
      <c r="M837" s="97"/>
      <c r="N837" s="97"/>
      <c r="O837" s="96"/>
      <c r="P837" s="93"/>
      <c r="Q837" s="103"/>
      <c r="R837" s="93"/>
      <c r="S837" s="104"/>
      <c r="T837" s="9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/>
      <c r="B838" s="90"/>
      <c r="C838" s="93"/>
      <c r="D838" s="92"/>
      <c r="E838" s="93"/>
      <c r="F838" s="93"/>
      <c r="G838" s="93"/>
      <c r="H838" s="93"/>
      <c r="I838" s="92"/>
      <c r="J838" s="95"/>
      <c r="K838" s="102"/>
      <c r="L838" s="96"/>
      <c r="M838" s="97"/>
      <c r="N838" s="97"/>
      <c r="O838" s="96"/>
      <c r="P838" s="93"/>
      <c r="Q838" s="103"/>
      <c r="R838" s="93"/>
      <c r="S838" s="104"/>
      <c r="T838" s="9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/>
      <c r="B839" s="90"/>
      <c r="C839" s="93"/>
      <c r="D839" s="92"/>
      <c r="E839" s="93"/>
      <c r="F839" s="93"/>
      <c r="G839" s="93"/>
      <c r="H839" s="93"/>
      <c r="I839" s="92"/>
      <c r="J839" s="95"/>
      <c r="K839" s="102"/>
      <c r="L839" s="96"/>
      <c r="M839" s="97"/>
      <c r="N839" s="97"/>
      <c r="O839" s="96"/>
      <c r="P839" s="93"/>
      <c r="Q839" s="103"/>
      <c r="R839" s="93"/>
      <c r="S839" s="104"/>
      <c r="T839" s="9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/>
      <c r="B840" s="90"/>
      <c r="C840" s="93"/>
      <c r="D840" s="92"/>
      <c r="E840" s="93"/>
      <c r="F840" s="93"/>
      <c r="G840" s="93"/>
      <c r="H840" s="93"/>
      <c r="I840" s="92"/>
      <c r="J840" s="95"/>
      <c r="K840" s="102"/>
      <c r="L840" s="96"/>
      <c r="M840" s="97"/>
      <c r="N840" s="97"/>
      <c r="O840" s="96"/>
      <c r="P840" s="93"/>
      <c r="Q840" s="103"/>
      <c r="R840" s="93"/>
      <c r="S840" s="104"/>
      <c r="T840" s="9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/>
      <c r="B841" s="90"/>
      <c r="C841" s="93"/>
      <c r="D841" s="92"/>
      <c r="E841" s="93"/>
      <c r="F841" s="93"/>
      <c r="G841" s="93"/>
      <c r="H841" s="93"/>
      <c r="I841" s="92"/>
      <c r="J841" s="95"/>
      <c r="K841" s="102"/>
      <c r="L841" s="96"/>
      <c r="M841" s="97"/>
      <c r="N841" s="97"/>
      <c r="O841" s="96"/>
      <c r="P841" s="93"/>
      <c r="Q841" s="103"/>
      <c r="R841" s="93"/>
      <c r="S841" s="104"/>
      <c r="T841" s="9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/>
      <c r="B842" s="90"/>
      <c r="C842" s="93"/>
      <c r="D842" s="92"/>
      <c r="E842" s="93"/>
      <c r="F842" s="93"/>
      <c r="G842" s="93"/>
      <c r="H842" s="93"/>
      <c r="I842" s="92"/>
      <c r="J842" s="95"/>
      <c r="K842" s="102"/>
      <c r="L842" s="96"/>
      <c r="M842" s="97"/>
      <c r="N842" s="97"/>
      <c r="O842" s="96"/>
      <c r="P842" s="93"/>
      <c r="Q842" s="103"/>
      <c r="R842" s="93"/>
      <c r="S842" s="104"/>
      <c r="T842" s="9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/>
      <c r="B843" s="90"/>
      <c r="C843" s="93"/>
      <c r="D843" s="92"/>
      <c r="E843" s="93"/>
      <c r="F843" s="93"/>
      <c r="G843" s="93"/>
      <c r="H843" s="93"/>
      <c r="I843" s="92"/>
      <c r="J843" s="95"/>
      <c r="K843" s="102"/>
      <c r="L843" s="96"/>
      <c r="M843" s="97"/>
      <c r="N843" s="97"/>
      <c r="O843" s="96"/>
      <c r="P843" s="93"/>
      <c r="Q843" s="103"/>
      <c r="R843" s="93"/>
      <c r="S843" s="104"/>
      <c r="T843" s="9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/>
      <c r="B844" s="90"/>
      <c r="C844" s="93"/>
      <c r="D844" s="92"/>
      <c r="E844" s="93"/>
      <c r="F844" s="93"/>
      <c r="G844" s="93"/>
      <c r="H844" s="93"/>
      <c r="I844" s="92"/>
      <c r="J844" s="95"/>
      <c r="K844" s="102"/>
      <c r="L844" s="96"/>
      <c r="M844" s="97"/>
      <c r="N844" s="97"/>
      <c r="O844" s="96"/>
      <c r="P844" s="93"/>
      <c r="Q844" s="103"/>
      <c r="R844" s="93"/>
      <c r="S844" s="104"/>
      <c r="T844" s="9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/>
      <c r="B845" s="90"/>
      <c r="C845" s="93"/>
      <c r="D845" s="92"/>
      <c r="E845" s="93"/>
      <c r="F845" s="93"/>
      <c r="G845" s="93"/>
      <c r="H845" s="93"/>
      <c r="I845" s="92"/>
      <c r="J845" s="95"/>
      <c r="K845" s="102"/>
      <c r="L845" s="96"/>
      <c r="M845" s="97"/>
      <c r="N845" s="97"/>
      <c r="O845" s="96"/>
      <c r="P845" s="93"/>
      <c r="Q845" s="103"/>
      <c r="R845" s="93"/>
      <c r="S845" s="104"/>
      <c r="T845" s="9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/>
      <c r="B846" s="90"/>
      <c r="C846" s="93"/>
      <c r="D846" s="92"/>
      <c r="E846" s="93"/>
      <c r="F846" s="93"/>
      <c r="G846" s="93"/>
      <c r="H846" s="93"/>
      <c r="I846" s="92"/>
      <c r="J846" s="95"/>
      <c r="K846" s="102"/>
      <c r="L846" s="96"/>
      <c r="M846" s="97"/>
      <c r="N846" s="97"/>
      <c r="O846" s="96"/>
      <c r="P846" s="93"/>
      <c r="Q846" s="103"/>
      <c r="R846" s="93"/>
      <c r="S846" s="104"/>
      <c r="T846" s="9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/>
      <c r="B847" s="90"/>
      <c r="C847" s="93"/>
      <c r="D847" s="92"/>
      <c r="E847" s="93"/>
      <c r="F847" s="93"/>
      <c r="G847" s="93"/>
      <c r="H847" s="93"/>
      <c r="I847" s="92"/>
      <c r="J847" s="95"/>
      <c r="K847" s="102"/>
      <c r="L847" s="96"/>
      <c r="M847" s="97"/>
      <c r="N847" s="97"/>
      <c r="O847" s="96"/>
      <c r="P847" s="93"/>
      <c r="Q847" s="103"/>
      <c r="R847" s="93"/>
      <c r="S847" s="104"/>
      <c r="T847" s="9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/>
      <c r="B848" s="90"/>
      <c r="C848" s="93"/>
      <c r="D848" s="92"/>
      <c r="E848" s="93"/>
      <c r="F848" s="93"/>
      <c r="G848" s="93"/>
      <c r="H848" s="93"/>
      <c r="I848" s="92"/>
      <c r="J848" s="95"/>
      <c r="K848" s="102"/>
      <c r="L848" s="96"/>
      <c r="M848" s="97"/>
      <c r="N848" s="97"/>
      <c r="O848" s="96"/>
      <c r="P848" s="93"/>
      <c r="Q848" s="103"/>
      <c r="R848" s="93"/>
      <c r="S848" s="104"/>
      <c r="T848" s="9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/>
      <c r="B849" s="90"/>
      <c r="C849" s="93"/>
      <c r="D849" s="92"/>
      <c r="E849" s="93"/>
      <c r="F849" s="93"/>
      <c r="G849" s="93"/>
      <c r="H849" s="93"/>
      <c r="I849" s="92"/>
      <c r="J849" s="95"/>
      <c r="K849" s="102"/>
      <c r="L849" s="96"/>
      <c r="M849" s="97"/>
      <c r="N849" s="97"/>
      <c r="O849" s="96"/>
      <c r="P849" s="93"/>
      <c r="Q849" s="103"/>
      <c r="R849" s="93"/>
      <c r="S849" s="104"/>
      <c r="T849" s="9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/>
      <c r="B850" s="90"/>
      <c r="C850" s="93"/>
      <c r="D850" s="92"/>
      <c r="E850" s="93"/>
      <c r="F850" s="93"/>
      <c r="G850" s="93"/>
      <c r="H850" s="93"/>
      <c r="I850" s="92"/>
      <c r="J850" s="95"/>
      <c r="K850" s="102"/>
      <c r="L850" s="96"/>
      <c r="M850" s="97"/>
      <c r="N850" s="97"/>
      <c r="O850" s="96"/>
      <c r="P850" s="93"/>
      <c r="Q850" s="103"/>
      <c r="R850" s="93"/>
      <c r="S850" s="104"/>
      <c r="T850" s="9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/>
      <c r="B851" s="90"/>
      <c r="C851" s="93"/>
      <c r="D851" s="92"/>
      <c r="E851" s="93"/>
      <c r="F851" s="93"/>
      <c r="G851" s="93"/>
      <c r="H851" s="93"/>
      <c r="I851" s="92"/>
      <c r="J851" s="95"/>
      <c r="K851" s="102"/>
      <c r="L851" s="96"/>
      <c r="M851" s="97"/>
      <c r="N851" s="97"/>
      <c r="O851" s="96"/>
      <c r="P851" s="93"/>
      <c r="Q851" s="103"/>
      <c r="R851" s="93"/>
      <c r="S851" s="104"/>
      <c r="T851" s="9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/>
      <c r="B852" s="90"/>
      <c r="C852" s="93"/>
      <c r="D852" s="92"/>
      <c r="E852" s="93"/>
      <c r="F852" s="93"/>
      <c r="G852" s="93"/>
      <c r="H852" s="93"/>
      <c r="I852" s="92"/>
      <c r="J852" s="95"/>
      <c r="K852" s="102"/>
      <c r="L852" s="96"/>
      <c r="M852" s="97"/>
      <c r="N852" s="97"/>
      <c r="O852" s="96"/>
      <c r="P852" s="93"/>
      <c r="Q852" s="103"/>
      <c r="R852" s="93"/>
      <c r="S852" s="104"/>
      <c r="T852" s="9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/>
      <c r="B853" s="90"/>
      <c r="C853" s="93"/>
      <c r="D853" s="92"/>
      <c r="E853" s="93"/>
      <c r="F853" s="93"/>
      <c r="G853" s="93"/>
      <c r="H853" s="93"/>
      <c r="I853" s="92"/>
      <c r="J853" s="95"/>
      <c r="K853" s="102"/>
      <c r="L853" s="96"/>
      <c r="M853" s="97"/>
      <c r="N853" s="97"/>
      <c r="O853" s="96"/>
      <c r="P853" s="93"/>
      <c r="Q853" s="103"/>
      <c r="R853" s="93"/>
      <c r="S853" s="104"/>
      <c r="T853" s="9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/>
      <c r="B854" s="90"/>
      <c r="C854" s="93"/>
      <c r="D854" s="92"/>
      <c r="E854" s="93"/>
      <c r="F854" s="93"/>
      <c r="G854" s="93"/>
      <c r="H854" s="93"/>
      <c r="I854" s="92"/>
      <c r="J854" s="95"/>
      <c r="K854" s="102"/>
      <c r="L854" s="96"/>
      <c r="M854" s="97"/>
      <c r="N854" s="97"/>
      <c r="O854" s="96"/>
      <c r="P854" s="93"/>
      <c r="Q854" s="103"/>
      <c r="R854" s="93"/>
      <c r="S854" s="104"/>
      <c r="T854" s="9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/>
      <c r="B855" s="90"/>
      <c r="C855" s="93"/>
      <c r="D855" s="92"/>
      <c r="E855" s="93"/>
      <c r="F855" s="93"/>
      <c r="G855" s="93"/>
      <c r="H855" s="93"/>
      <c r="I855" s="92"/>
      <c r="J855" s="95"/>
      <c r="K855" s="102"/>
      <c r="L855" s="96"/>
      <c r="M855" s="97"/>
      <c r="N855" s="97"/>
      <c r="O855" s="96"/>
      <c r="P855" s="93"/>
      <c r="Q855" s="103"/>
      <c r="R855" s="93"/>
      <c r="S855" s="104"/>
      <c r="T855" s="9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/>
      <c r="B856" s="90"/>
      <c r="C856" s="93"/>
      <c r="D856" s="92"/>
      <c r="E856" s="93"/>
      <c r="F856" s="93"/>
      <c r="G856" s="93"/>
      <c r="H856" s="93"/>
      <c r="I856" s="92"/>
      <c r="J856" s="95"/>
      <c r="K856" s="102"/>
      <c r="L856" s="96"/>
      <c r="M856" s="97"/>
      <c r="N856" s="97"/>
      <c r="O856" s="96"/>
      <c r="P856" s="93"/>
      <c r="Q856" s="103"/>
      <c r="R856" s="93"/>
      <c r="S856" s="104"/>
      <c r="T856" s="9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/>
      <c r="B857" s="90"/>
      <c r="C857" s="93"/>
      <c r="D857" s="92"/>
      <c r="E857" s="93"/>
      <c r="F857" s="93"/>
      <c r="G857" s="93"/>
      <c r="H857" s="93"/>
      <c r="I857" s="92"/>
      <c r="J857" s="95"/>
      <c r="K857" s="102"/>
      <c r="L857" s="96"/>
      <c r="M857" s="97"/>
      <c r="N857" s="97"/>
      <c r="O857" s="96"/>
      <c r="P857" s="93"/>
      <c r="Q857" s="103"/>
      <c r="R857" s="93"/>
      <c r="S857" s="104"/>
      <c r="T857" s="9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/>
      <c r="B858" s="90"/>
      <c r="C858" s="93"/>
      <c r="D858" s="92"/>
      <c r="E858" s="93"/>
      <c r="F858" s="93"/>
      <c r="G858" s="93"/>
      <c r="H858" s="93"/>
      <c r="I858" s="92"/>
      <c r="J858" s="95"/>
      <c r="K858" s="102"/>
      <c r="L858" s="96"/>
      <c r="M858" s="97"/>
      <c r="N858" s="97"/>
      <c r="O858" s="96"/>
      <c r="P858" s="93"/>
      <c r="Q858" s="103"/>
      <c r="R858" s="93"/>
      <c r="S858" s="104"/>
      <c r="T858" s="9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/>
      <c r="B859" s="90"/>
      <c r="C859" s="93"/>
      <c r="D859" s="92"/>
      <c r="E859" s="93"/>
      <c r="F859" s="93"/>
      <c r="G859" s="93"/>
      <c r="H859" s="93"/>
      <c r="I859" s="92"/>
      <c r="J859" s="95"/>
      <c r="K859" s="102"/>
      <c r="L859" s="96"/>
      <c r="M859" s="97"/>
      <c r="N859" s="97"/>
      <c r="O859" s="96"/>
      <c r="P859" s="93"/>
      <c r="Q859" s="103"/>
      <c r="R859" s="93"/>
      <c r="S859" s="104"/>
      <c r="T859" s="9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/>
      <c r="B860" s="90"/>
      <c r="C860" s="93"/>
      <c r="D860" s="92"/>
      <c r="E860" s="93"/>
      <c r="F860" s="93"/>
      <c r="G860" s="93"/>
      <c r="H860" s="93"/>
      <c r="I860" s="92"/>
      <c r="J860" s="95"/>
      <c r="K860" s="102"/>
      <c r="L860" s="96"/>
      <c r="M860" s="97"/>
      <c r="N860" s="97"/>
      <c r="O860" s="96"/>
      <c r="P860" s="93"/>
      <c r="Q860" s="103"/>
      <c r="R860" s="93"/>
      <c r="S860" s="104"/>
      <c r="T860" s="9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/>
      <c r="B861" s="90"/>
      <c r="C861" s="93"/>
      <c r="D861" s="92"/>
      <c r="E861" s="93"/>
      <c r="F861" s="93"/>
      <c r="G861" s="93"/>
      <c r="H861" s="93"/>
      <c r="I861" s="92"/>
      <c r="J861" s="95"/>
      <c r="K861" s="102"/>
      <c r="L861" s="96"/>
      <c r="M861" s="97"/>
      <c r="N861" s="97"/>
      <c r="O861" s="96"/>
      <c r="P861" s="93"/>
      <c r="Q861" s="103"/>
      <c r="R861" s="93"/>
      <c r="S861" s="104"/>
      <c r="T861" s="9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/>
      <c r="B862" s="90"/>
      <c r="C862" s="93"/>
      <c r="D862" s="92"/>
      <c r="E862" s="93"/>
      <c r="F862" s="93"/>
      <c r="G862" s="93"/>
      <c r="H862" s="93"/>
      <c r="I862" s="92"/>
      <c r="J862" s="95"/>
      <c r="K862" s="102"/>
      <c r="L862" s="96"/>
      <c r="M862" s="97"/>
      <c r="N862" s="97"/>
      <c r="O862" s="96"/>
      <c r="P862" s="93"/>
      <c r="Q862" s="103"/>
      <c r="R862" s="93"/>
      <c r="S862" s="104"/>
      <c r="T862" s="9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/>
      <c r="B863" s="90"/>
      <c r="C863" s="93"/>
      <c r="D863" s="92"/>
      <c r="E863" s="93"/>
      <c r="F863" s="93"/>
      <c r="G863" s="93"/>
      <c r="H863" s="93"/>
      <c r="I863" s="92"/>
      <c r="J863" s="95"/>
      <c r="K863" s="102"/>
      <c r="L863" s="96"/>
      <c r="M863" s="97"/>
      <c r="N863" s="97"/>
      <c r="O863" s="96"/>
      <c r="P863" s="93"/>
      <c r="Q863" s="103"/>
      <c r="R863" s="93"/>
      <c r="S863" s="104"/>
      <c r="T863" s="9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/>
      <c r="B864" s="90"/>
      <c r="C864" s="93"/>
      <c r="D864" s="92"/>
      <c r="E864" s="93"/>
      <c r="F864" s="93"/>
      <c r="G864" s="93"/>
      <c r="H864" s="93"/>
      <c r="I864" s="92"/>
      <c r="J864" s="95"/>
      <c r="K864" s="102"/>
      <c r="L864" s="96"/>
      <c r="M864" s="97"/>
      <c r="N864" s="97"/>
      <c r="O864" s="96"/>
      <c r="P864" s="93"/>
      <c r="Q864" s="103"/>
      <c r="R864" s="93"/>
      <c r="S864" s="104"/>
      <c r="T864" s="9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/>
      <c r="B865" s="90"/>
      <c r="C865" s="93"/>
      <c r="D865" s="92"/>
      <c r="E865" s="93"/>
      <c r="F865" s="93"/>
      <c r="G865" s="93"/>
      <c r="H865" s="93"/>
      <c r="I865" s="92"/>
      <c r="J865" s="95"/>
      <c r="K865" s="102"/>
      <c r="L865" s="96"/>
      <c r="M865" s="97"/>
      <c r="N865" s="97"/>
      <c r="O865" s="96"/>
      <c r="P865" s="93"/>
      <c r="Q865" s="103"/>
      <c r="R865" s="93"/>
      <c r="S865" s="104"/>
      <c r="T865" s="9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/>
      <c r="B866" s="90"/>
      <c r="C866" s="93"/>
      <c r="D866" s="92"/>
      <c r="E866" s="93"/>
      <c r="F866" s="93"/>
      <c r="G866" s="93"/>
      <c r="H866" s="93"/>
      <c r="I866" s="92"/>
      <c r="J866" s="95"/>
      <c r="K866" s="102"/>
      <c r="L866" s="96"/>
      <c r="M866" s="97"/>
      <c r="N866" s="97"/>
      <c r="O866" s="96"/>
      <c r="P866" s="93"/>
      <c r="Q866" s="103"/>
      <c r="R866" s="93"/>
      <c r="S866" s="104"/>
      <c r="T866" s="9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/>
      <c r="B867" s="90"/>
      <c r="C867" s="93"/>
      <c r="D867" s="92"/>
      <c r="E867" s="93"/>
      <c r="F867" s="93"/>
      <c r="G867" s="93"/>
      <c r="H867" s="93"/>
      <c r="I867" s="92"/>
      <c r="J867" s="95"/>
      <c r="K867" s="102"/>
      <c r="L867" s="96"/>
      <c r="M867" s="97"/>
      <c r="N867" s="97"/>
      <c r="O867" s="96"/>
      <c r="P867" s="93"/>
      <c r="Q867" s="103"/>
      <c r="R867" s="93"/>
      <c r="S867" s="104"/>
      <c r="T867" s="9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/>
      <c r="B868" s="90"/>
      <c r="C868" s="93"/>
      <c r="D868" s="92"/>
      <c r="E868" s="93"/>
      <c r="F868" s="93"/>
      <c r="G868" s="93"/>
      <c r="H868" s="93"/>
      <c r="I868" s="92"/>
      <c r="J868" s="95"/>
      <c r="K868" s="102"/>
      <c r="L868" s="96"/>
      <c r="M868" s="97"/>
      <c r="N868" s="97"/>
      <c r="O868" s="96"/>
      <c r="P868" s="93"/>
      <c r="Q868" s="103"/>
      <c r="R868" s="93"/>
      <c r="S868" s="104"/>
      <c r="T868" s="9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/>
      <c r="B869" s="90"/>
      <c r="C869" s="93"/>
      <c r="D869" s="92"/>
      <c r="E869" s="93"/>
      <c r="F869" s="93"/>
      <c r="G869" s="93"/>
      <c r="H869" s="93"/>
      <c r="I869" s="92"/>
      <c r="J869" s="95"/>
      <c r="K869" s="102"/>
      <c r="L869" s="96"/>
      <c r="M869" s="97"/>
      <c r="N869" s="97"/>
      <c r="O869" s="96"/>
      <c r="P869" s="93"/>
      <c r="Q869" s="103"/>
      <c r="R869" s="93"/>
      <c r="S869" s="104"/>
      <c r="T869" s="9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/>
      <c r="B870" s="90"/>
      <c r="C870" s="93"/>
      <c r="D870" s="92"/>
      <c r="E870" s="93"/>
      <c r="F870" s="93"/>
      <c r="G870" s="93"/>
      <c r="H870" s="93"/>
      <c r="I870" s="92"/>
      <c r="J870" s="95"/>
      <c r="K870" s="102"/>
      <c r="L870" s="96"/>
      <c r="M870" s="97"/>
      <c r="N870" s="97"/>
      <c r="O870" s="96"/>
      <c r="P870" s="93"/>
      <c r="Q870" s="103"/>
      <c r="R870" s="93"/>
      <c r="S870" s="104"/>
      <c r="T870" s="9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/>
      <c r="B871" s="90"/>
      <c r="C871" s="93"/>
      <c r="D871" s="92"/>
      <c r="E871" s="93"/>
      <c r="F871" s="93"/>
      <c r="G871" s="93"/>
      <c r="H871" s="93"/>
      <c r="I871" s="92"/>
      <c r="J871" s="95"/>
      <c r="K871" s="102"/>
      <c r="L871" s="96"/>
      <c r="M871" s="97"/>
      <c r="N871" s="97"/>
      <c r="O871" s="96"/>
      <c r="P871" s="93"/>
      <c r="Q871" s="103"/>
      <c r="R871" s="93"/>
      <c r="S871" s="104"/>
      <c r="T871" s="9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/>
      <c r="B872" s="90"/>
      <c r="C872" s="93"/>
      <c r="D872" s="92"/>
      <c r="E872" s="93"/>
      <c r="F872" s="93"/>
      <c r="G872" s="93"/>
      <c r="H872" s="93"/>
      <c r="I872" s="92"/>
      <c r="J872" s="95"/>
      <c r="K872" s="102"/>
      <c r="L872" s="96"/>
      <c r="M872" s="97"/>
      <c r="N872" s="97"/>
      <c r="O872" s="96"/>
      <c r="P872" s="93"/>
      <c r="Q872" s="103"/>
      <c r="R872" s="93"/>
      <c r="S872" s="104"/>
      <c r="T872" s="9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/>
      <c r="B873" s="90"/>
      <c r="C873" s="93"/>
      <c r="D873" s="92"/>
      <c r="E873" s="93"/>
      <c r="F873" s="93"/>
      <c r="G873" s="93"/>
      <c r="H873" s="93"/>
      <c r="I873" s="92"/>
      <c r="J873" s="95"/>
      <c r="K873" s="102"/>
      <c r="L873" s="96"/>
      <c r="M873" s="97"/>
      <c r="N873" s="97"/>
      <c r="O873" s="96"/>
      <c r="P873" s="93"/>
      <c r="Q873" s="103"/>
      <c r="R873" s="93"/>
      <c r="S873" s="104"/>
      <c r="T873" s="9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/>
      <c r="B874" s="90"/>
      <c r="C874" s="93"/>
      <c r="D874" s="92"/>
      <c r="E874" s="93"/>
      <c r="F874" s="93"/>
      <c r="G874" s="93"/>
      <c r="H874" s="93"/>
      <c r="I874" s="92"/>
      <c r="J874" s="95"/>
      <c r="K874" s="102"/>
      <c r="L874" s="96"/>
      <c r="M874" s="97"/>
      <c r="N874" s="97"/>
      <c r="O874" s="96"/>
      <c r="P874" s="93"/>
      <c r="Q874" s="103"/>
      <c r="R874" s="93"/>
      <c r="S874" s="104"/>
      <c r="T874" s="9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/>
      <c r="B875" s="90"/>
      <c r="C875" s="93"/>
      <c r="D875" s="92"/>
      <c r="E875" s="93"/>
      <c r="F875" s="93"/>
      <c r="G875" s="93"/>
      <c r="H875" s="93"/>
      <c r="I875" s="92"/>
      <c r="J875" s="95"/>
      <c r="K875" s="102"/>
      <c r="L875" s="96"/>
      <c r="M875" s="97"/>
      <c r="N875" s="97"/>
      <c r="O875" s="96"/>
      <c r="P875" s="93"/>
      <c r="Q875" s="103"/>
      <c r="R875" s="93"/>
      <c r="S875" s="104"/>
      <c r="T875" s="9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/>
      <c r="B876" s="90"/>
      <c r="C876" s="93"/>
      <c r="D876" s="92"/>
      <c r="E876" s="93"/>
      <c r="F876" s="93"/>
      <c r="G876" s="93"/>
      <c r="H876" s="93"/>
      <c r="I876" s="92"/>
      <c r="J876" s="95"/>
      <c r="K876" s="102"/>
      <c r="L876" s="96"/>
      <c r="M876" s="97"/>
      <c r="N876" s="97"/>
      <c r="O876" s="96"/>
      <c r="P876" s="93"/>
      <c r="Q876" s="103"/>
      <c r="R876" s="93"/>
      <c r="S876" s="104"/>
      <c r="T876" s="9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/>
      <c r="B877" s="90"/>
      <c r="C877" s="93"/>
      <c r="D877" s="92"/>
      <c r="E877" s="93"/>
      <c r="F877" s="93"/>
      <c r="G877" s="93"/>
      <c r="H877" s="93"/>
      <c r="I877" s="92"/>
      <c r="J877" s="95"/>
      <c r="K877" s="102"/>
      <c r="L877" s="96"/>
      <c r="M877" s="97"/>
      <c r="N877" s="97"/>
      <c r="O877" s="96"/>
      <c r="P877" s="93"/>
      <c r="Q877" s="103"/>
      <c r="R877" s="93"/>
      <c r="S877" s="104"/>
      <c r="T877" s="9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/>
      <c r="B878" s="90"/>
      <c r="C878" s="93"/>
      <c r="D878" s="92"/>
      <c r="E878" s="93"/>
      <c r="F878" s="93"/>
      <c r="G878" s="93"/>
      <c r="H878" s="93"/>
      <c r="I878" s="92"/>
      <c r="J878" s="95"/>
      <c r="K878" s="102"/>
      <c r="L878" s="96"/>
      <c r="M878" s="97"/>
      <c r="N878" s="97"/>
      <c r="O878" s="96"/>
      <c r="P878" s="93"/>
      <c r="Q878" s="103"/>
      <c r="R878" s="93"/>
      <c r="S878" s="104"/>
      <c r="T878" s="9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/>
      <c r="B879" s="90"/>
      <c r="C879" s="93"/>
      <c r="D879" s="92"/>
      <c r="E879" s="93"/>
      <c r="F879" s="93"/>
      <c r="G879" s="93"/>
      <c r="H879" s="93"/>
      <c r="I879" s="92"/>
      <c r="J879" s="95"/>
      <c r="K879" s="102"/>
      <c r="L879" s="96"/>
      <c r="M879" s="97"/>
      <c r="N879" s="97"/>
      <c r="O879" s="96"/>
      <c r="P879" s="93"/>
      <c r="Q879" s="103"/>
      <c r="R879" s="93"/>
      <c r="S879" s="104"/>
      <c r="T879" s="9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/>
      <c r="B880" s="90"/>
      <c r="C880" s="93"/>
      <c r="D880" s="92"/>
      <c r="E880" s="93"/>
      <c r="F880" s="93"/>
      <c r="G880" s="93"/>
      <c r="H880" s="93"/>
      <c r="I880" s="92"/>
      <c r="J880" s="95"/>
      <c r="K880" s="102"/>
      <c r="L880" s="96"/>
      <c r="M880" s="97"/>
      <c r="N880" s="97"/>
      <c r="O880" s="96"/>
      <c r="P880" s="93"/>
      <c r="Q880" s="103"/>
      <c r="R880" s="93"/>
      <c r="S880" s="104"/>
      <c r="T880" s="95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/>
      <c r="B881" s="90"/>
      <c r="C881" s="93"/>
      <c r="D881" s="92"/>
      <c r="E881" s="93"/>
      <c r="F881" s="93"/>
      <c r="G881" s="93"/>
      <c r="H881" s="93"/>
      <c r="I881" s="92"/>
      <c r="J881" s="95"/>
      <c r="K881" s="102"/>
      <c r="L881" s="96"/>
      <c r="M881" s="97"/>
      <c r="N881" s="97"/>
      <c r="O881" s="96"/>
      <c r="P881" s="93"/>
      <c r="Q881" s="103"/>
      <c r="R881" s="93"/>
      <c r="S881" s="104"/>
      <c r="T881" s="95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/>
      <c r="B882" s="90"/>
      <c r="C882" s="93"/>
      <c r="D882" s="92"/>
      <c r="E882" s="93"/>
      <c r="F882" s="93"/>
      <c r="G882" s="93"/>
      <c r="H882" s="93"/>
      <c r="I882" s="92"/>
      <c r="J882" s="95"/>
      <c r="K882" s="102"/>
      <c r="L882" s="96"/>
      <c r="M882" s="97"/>
      <c r="N882" s="97"/>
      <c r="O882" s="96"/>
      <c r="P882" s="93"/>
      <c r="Q882" s="103"/>
      <c r="R882" s="93"/>
      <c r="S882" s="104"/>
      <c r="T882" s="95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/>
      <c r="B883" s="90"/>
      <c r="C883" s="93"/>
      <c r="D883" s="92"/>
      <c r="E883" s="93"/>
      <c r="F883" s="93"/>
      <c r="G883" s="93"/>
      <c r="H883" s="93"/>
      <c r="I883" s="92"/>
      <c r="J883" s="95"/>
      <c r="K883" s="102"/>
      <c r="L883" s="96"/>
      <c r="M883" s="97"/>
      <c r="N883" s="97"/>
      <c r="O883" s="96"/>
      <c r="P883" s="93"/>
      <c r="Q883" s="103"/>
      <c r="R883" s="93"/>
      <c r="S883" s="104"/>
      <c r="T883" s="95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/>
      <c r="B884" s="90"/>
      <c r="C884" s="93"/>
      <c r="D884" s="92"/>
      <c r="E884" s="93"/>
      <c r="F884" s="93"/>
      <c r="G884" s="93"/>
      <c r="H884" s="93"/>
      <c r="I884" s="92"/>
      <c r="J884" s="95"/>
      <c r="K884" s="102"/>
      <c r="L884" s="96"/>
      <c r="M884" s="97"/>
      <c r="N884" s="97"/>
      <c r="O884" s="96"/>
      <c r="P884" s="93"/>
      <c r="Q884" s="103"/>
      <c r="R884" s="93"/>
      <c r="S884" s="104"/>
      <c r="T884" s="95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/>
      <c r="B885" s="90"/>
      <c r="C885" s="93"/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/>
      <c r="B916" s="148"/>
      <c r="C916" s="107"/>
      <c r="D916" s="92"/>
      <c r="E916" s="107"/>
      <c r="F916" s="107"/>
      <c r="G916" s="107"/>
      <c r="H916" s="107"/>
      <c r="I916" s="94"/>
      <c r="J916" s="108"/>
      <c r="K916" s="109"/>
      <c r="L916" s="110"/>
      <c r="M916" s="111"/>
      <c r="N916" s="111"/>
      <c r="O916" s="110"/>
      <c r="P916" s="107"/>
      <c r="Q916" s="112"/>
      <c r="R916" s="107"/>
      <c r="S916" s="113"/>
      <c r="T916" s="108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64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2022-07-29T15:27:48Z</dcterms:modified>
</cp:coreProperties>
</file>