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AF05525-02A8-4441-A179-09C831A93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A12" i="1" l="1"/>
  <c r="AB23" i="1" l="1"/>
  <c r="Q12" i="1" l="1"/>
  <c r="R12" i="1" s="1"/>
  <c r="B1" i="1"/>
  <c r="D12" i="1" s="1"/>
  <c r="AD23" i="1" l="1"/>
  <c r="X13" i="1" s="1"/>
  <c r="AG12" i="1" s="1"/>
  <c r="T12" i="1" s="1"/>
  <c r="AC22" i="1"/>
  <c r="AB22" i="1" s="1"/>
  <c r="AD22" i="1" s="1"/>
  <c r="AE13" i="1"/>
  <c r="W13" i="1"/>
  <c r="I13" i="1"/>
  <c r="A13" i="1"/>
  <c r="Y12" i="1"/>
  <c r="S12" i="1"/>
  <c r="L12" i="1"/>
  <c r="M12" i="1" s="1"/>
  <c r="G12" i="1"/>
  <c r="H12" i="1" s="1"/>
  <c r="E12" i="1"/>
  <c r="AA11" i="1"/>
  <c r="T6" i="1"/>
  <c r="N12" i="1" l="1"/>
  <c r="P12" i="1" s="1"/>
  <c r="B12" i="1" s="1"/>
  <c r="G13" i="1"/>
  <c r="A14" i="1"/>
  <c r="A15" i="1" s="1"/>
  <c r="D13" i="1"/>
  <c r="X12" i="1"/>
  <c r="Z13" i="1" s="1"/>
  <c r="AA13" i="1" s="1"/>
  <c r="F13" i="1"/>
  <c r="AB13" i="1"/>
  <c r="Y13" i="1" s="1"/>
  <c r="I14" i="1"/>
  <c r="E13" i="1" l="1"/>
  <c r="H13" i="1"/>
  <c r="D15" i="1"/>
  <c r="E15" i="1" s="1"/>
  <c r="D14" i="1"/>
  <c r="E14" i="1" s="1"/>
  <c r="I15" i="1"/>
  <c r="A16" i="1"/>
  <c r="C13" i="1"/>
  <c r="J13" i="1"/>
  <c r="K13" i="1" s="1"/>
  <c r="L13" i="1" s="1"/>
  <c r="M13" i="1" s="1"/>
  <c r="F15" i="1" l="1"/>
  <c r="F14" i="1"/>
  <c r="F16" i="1"/>
  <c r="N13" i="1"/>
  <c r="D16" i="1"/>
  <c r="E16" i="1" s="1"/>
  <c r="I16" i="1"/>
  <c r="S13" i="1"/>
  <c r="A17" i="1"/>
  <c r="T13" i="1"/>
  <c r="F17" i="1" l="1"/>
  <c r="P13" i="1"/>
  <c r="D17" i="1"/>
  <c r="E17" i="1" s="1"/>
  <c r="I17" i="1"/>
  <c r="A18" i="1"/>
  <c r="F18" i="1" l="1"/>
  <c r="B13" i="1"/>
  <c r="D18" i="1"/>
  <c r="E18" i="1" s="1"/>
  <c r="A19" i="1"/>
  <c r="I18" i="1"/>
  <c r="F19" i="1" l="1"/>
  <c r="D19" i="1"/>
  <c r="E19" i="1" s="1"/>
  <c r="F20" i="1" s="1"/>
  <c r="I19" i="1"/>
  <c r="A20" i="1"/>
  <c r="D20" i="1" l="1"/>
  <c r="E20" i="1" s="1"/>
  <c r="F21" i="1" s="1"/>
  <c r="A21" i="1"/>
  <c r="I20" i="1"/>
  <c r="D21" i="1" l="1"/>
  <c r="E21" i="1" s="1"/>
  <c r="F22" i="1" s="1"/>
  <c r="A22" i="1"/>
  <c r="I21" i="1"/>
  <c r="D22" i="1" l="1"/>
  <c r="E22" i="1" s="1"/>
  <c r="F23" i="1" s="1"/>
  <c r="I22" i="1"/>
  <c r="A23" i="1"/>
  <c r="D23" i="1" l="1"/>
  <c r="E23" i="1" s="1"/>
  <c r="F24" i="1" s="1"/>
  <c r="A24" i="1"/>
  <c r="I23" i="1"/>
  <c r="D24" i="1" l="1"/>
  <c r="E24" i="1" s="1"/>
  <c r="F25" i="1" s="1"/>
  <c r="A25" i="1"/>
  <c r="I24" i="1"/>
  <c r="D25" i="1" l="1"/>
  <c r="E25" i="1" s="1"/>
  <c r="F26" i="1" s="1"/>
  <c r="I25" i="1"/>
  <c r="A26" i="1"/>
  <c r="D26" i="1" l="1"/>
  <c r="E26" i="1" s="1"/>
  <c r="F27" i="1" s="1"/>
  <c r="I26" i="1"/>
  <c r="A27" i="1"/>
  <c r="D27" i="1" l="1"/>
  <c r="E27" i="1" s="1"/>
  <c r="F28" i="1" s="1"/>
  <c r="A28" i="1"/>
  <c r="I27" i="1"/>
  <c r="D28" i="1" l="1"/>
  <c r="E28" i="1" s="1"/>
  <c r="F29" i="1" s="1"/>
  <c r="I28" i="1"/>
  <c r="A29" i="1"/>
  <c r="D29" i="1" l="1"/>
  <c r="E29" i="1" s="1"/>
  <c r="F30" i="1" s="1"/>
  <c r="A30" i="1"/>
  <c r="I29" i="1"/>
  <c r="D30" i="1" l="1"/>
  <c r="E30" i="1" s="1"/>
  <c r="F31" i="1" s="1"/>
  <c r="A31" i="1"/>
  <c r="I30" i="1"/>
  <c r="D31" i="1" l="1"/>
  <c r="E31" i="1" s="1"/>
  <c r="F32" i="1" s="1"/>
  <c r="A32" i="1"/>
  <c r="I31" i="1"/>
  <c r="D32" i="1" l="1"/>
  <c r="E32" i="1" s="1"/>
  <c r="F33" i="1" s="1"/>
  <c r="A33" i="1"/>
  <c r="I32" i="1"/>
  <c r="D33" i="1" l="1"/>
  <c r="E33" i="1" s="1"/>
  <c r="F34" i="1" s="1"/>
  <c r="A34" i="1"/>
  <c r="I33" i="1"/>
  <c r="D34" i="1" l="1"/>
  <c r="E34" i="1" s="1"/>
  <c r="F35" i="1" s="1"/>
  <c r="A35" i="1"/>
  <c r="I34" i="1"/>
  <c r="D35" i="1" l="1"/>
  <c r="E35" i="1" s="1"/>
  <c r="F36" i="1" s="1"/>
  <c r="I35" i="1"/>
  <c r="A36" i="1"/>
  <c r="D36" i="1" l="1"/>
  <c r="E36" i="1" s="1"/>
  <c r="F37" i="1" s="1"/>
  <c r="A37" i="1"/>
  <c r="I36" i="1"/>
  <c r="D37" i="1" l="1"/>
  <c r="E37" i="1" s="1"/>
  <c r="F38" i="1" s="1"/>
  <c r="A38" i="1"/>
  <c r="I37" i="1"/>
  <c r="D38" i="1" l="1"/>
  <c r="E38" i="1" s="1"/>
  <c r="F39" i="1" s="1"/>
  <c r="A39" i="1"/>
  <c r="I38" i="1"/>
  <c r="D39" i="1" l="1"/>
  <c r="E39" i="1" s="1"/>
  <c r="F40" i="1" s="1"/>
  <c r="A40" i="1"/>
  <c r="I39" i="1"/>
  <c r="D40" i="1" l="1"/>
  <c r="E40" i="1" s="1"/>
  <c r="F41" i="1" s="1"/>
  <c r="A41" i="1"/>
  <c r="I40" i="1"/>
  <c r="D41" i="1" l="1"/>
  <c r="E41" i="1" s="1"/>
  <c r="F42" i="1" s="1"/>
  <c r="I41" i="1"/>
  <c r="A42" i="1"/>
  <c r="D42" i="1" l="1"/>
  <c r="E42" i="1" s="1"/>
  <c r="F43" i="1" s="1"/>
  <c r="A43" i="1"/>
  <c r="I42" i="1"/>
  <c r="D43" i="1" l="1"/>
  <c r="E43" i="1" s="1"/>
  <c r="F44" i="1" s="1"/>
  <c r="I43" i="1"/>
  <c r="A44" i="1"/>
  <c r="D44" i="1" l="1"/>
  <c r="E44" i="1" s="1"/>
  <c r="F45" i="1" s="1"/>
  <c r="A45" i="1"/>
  <c r="I44" i="1"/>
  <c r="D45" i="1" l="1"/>
  <c r="E45" i="1" s="1"/>
  <c r="F46" i="1" s="1"/>
  <c r="A46" i="1"/>
  <c r="I45" i="1"/>
  <c r="D46" i="1" l="1"/>
  <c r="E46" i="1" s="1"/>
  <c r="F47" i="1" s="1"/>
  <c r="I46" i="1"/>
  <c r="A47" i="1"/>
  <c r="D47" i="1" l="1"/>
  <c r="E47" i="1" s="1"/>
  <c r="F48" i="1" s="1"/>
  <c r="A48" i="1"/>
  <c r="I47" i="1"/>
  <c r="D48" i="1" l="1"/>
  <c r="E48" i="1" s="1"/>
  <c r="F49" i="1" s="1"/>
  <c r="I48" i="1"/>
  <c r="A49" i="1"/>
  <c r="D49" i="1" l="1"/>
  <c r="E49" i="1" s="1"/>
  <c r="F50" i="1" s="1"/>
  <c r="I49" i="1"/>
  <c r="A50" i="1"/>
  <c r="D50" i="1" l="1"/>
  <c r="E50" i="1" s="1"/>
  <c r="F51" i="1" s="1"/>
  <c r="A51" i="1"/>
  <c r="I50" i="1"/>
  <c r="D51" i="1" l="1"/>
  <c r="E51" i="1" s="1"/>
  <c r="F52" i="1" s="1"/>
  <c r="I51" i="1"/>
  <c r="A52" i="1"/>
  <c r="D52" i="1" l="1"/>
  <c r="E52" i="1" s="1"/>
  <c r="F53" i="1" s="1"/>
  <c r="A53" i="1"/>
  <c r="I52" i="1"/>
  <c r="D53" i="1" l="1"/>
  <c r="E53" i="1" s="1"/>
  <c r="F54" i="1" s="1"/>
  <c r="I53" i="1"/>
  <c r="A54" i="1"/>
  <c r="D54" i="1" l="1"/>
  <c r="E54" i="1" s="1"/>
  <c r="F55" i="1" s="1"/>
  <c r="I54" i="1"/>
  <c r="A55" i="1"/>
  <c r="D55" i="1" l="1"/>
  <c r="E55" i="1" s="1"/>
  <c r="F56" i="1" s="1"/>
  <c r="I55" i="1"/>
  <c r="A56" i="1"/>
  <c r="D56" i="1" l="1"/>
  <c r="E56" i="1" s="1"/>
  <c r="F57" i="1" s="1"/>
  <c r="I56" i="1"/>
  <c r="A57" i="1"/>
  <c r="D57" i="1" l="1"/>
  <c r="E57" i="1" s="1"/>
  <c r="F58" i="1" s="1"/>
  <c r="A58" i="1"/>
  <c r="I57" i="1"/>
  <c r="D58" i="1" l="1"/>
  <c r="E58" i="1" s="1"/>
  <c r="F59" i="1" s="1"/>
  <c r="I58" i="1"/>
  <c r="A59" i="1"/>
  <c r="D59" i="1" l="1"/>
  <c r="E59" i="1" s="1"/>
  <c r="F60" i="1" s="1"/>
  <c r="A60" i="1"/>
  <c r="I59" i="1"/>
  <c r="D60" i="1" l="1"/>
  <c r="E60" i="1" s="1"/>
  <c r="F61" i="1" s="1"/>
  <c r="I60" i="1"/>
  <c r="A61" i="1"/>
  <c r="D61" i="1" l="1"/>
  <c r="E61" i="1" s="1"/>
  <c r="F62" i="1" s="1"/>
  <c r="A62" i="1"/>
  <c r="I61" i="1"/>
  <c r="D62" i="1" l="1"/>
  <c r="E62" i="1" s="1"/>
  <c r="F63" i="1" s="1"/>
  <c r="A63" i="1"/>
  <c r="I62" i="1"/>
  <c r="D63" i="1" l="1"/>
  <c r="E63" i="1" s="1"/>
  <c r="F64" i="1" s="1"/>
  <c r="I63" i="1"/>
  <c r="A64" i="1"/>
  <c r="D64" i="1" l="1"/>
  <c r="E64" i="1" s="1"/>
  <c r="F65" i="1" s="1"/>
  <c r="I64" i="1"/>
  <c r="A65" i="1"/>
  <c r="D65" i="1" l="1"/>
  <c r="E65" i="1" s="1"/>
  <c r="F66" i="1" s="1"/>
  <c r="A66" i="1"/>
  <c r="I65" i="1"/>
  <c r="D66" i="1" l="1"/>
  <c r="E66" i="1" s="1"/>
  <c r="F67" i="1" s="1"/>
  <c r="I66" i="1"/>
  <c r="A67" i="1"/>
  <c r="D67" i="1" l="1"/>
  <c r="E67" i="1" s="1"/>
  <c r="F68" i="1" s="1"/>
  <c r="A68" i="1"/>
  <c r="I67" i="1"/>
  <c r="D68" i="1" l="1"/>
  <c r="E68" i="1" s="1"/>
  <c r="F69" i="1" s="1"/>
  <c r="A69" i="1"/>
  <c r="I68" i="1"/>
  <c r="D69" i="1" l="1"/>
  <c r="E69" i="1" s="1"/>
  <c r="F70" i="1" s="1"/>
  <c r="A70" i="1"/>
  <c r="I69" i="1"/>
  <c r="D70" i="1" l="1"/>
  <c r="E70" i="1" s="1"/>
  <c r="F71" i="1" s="1"/>
  <c r="I70" i="1"/>
  <c r="A71" i="1"/>
  <c r="D71" i="1" l="1"/>
  <c r="E71" i="1" s="1"/>
  <c r="F72" i="1" s="1"/>
  <c r="I71" i="1"/>
  <c r="A72" i="1"/>
  <c r="D72" i="1" l="1"/>
  <c r="E72" i="1" s="1"/>
  <c r="F73" i="1" s="1"/>
  <c r="A73" i="1"/>
  <c r="I72" i="1"/>
  <c r="D73" i="1" l="1"/>
  <c r="E73" i="1" s="1"/>
  <c r="F74" i="1" s="1"/>
  <c r="I73" i="1"/>
  <c r="A74" i="1"/>
  <c r="D74" i="1" l="1"/>
  <c r="E74" i="1" s="1"/>
  <c r="F75" i="1" s="1"/>
  <c r="A75" i="1"/>
  <c r="I74" i="1"/>
  <c r="D75" i="1" l="1"/>
  <c r="E75" i="1" s="1"/>
  <c r="F76" i="1" s="1"/>
  <c r="I75" i="1"/>
  <c r="A76" i="1"/>
  <c r="D76" i="1" l="1"/>
  <c r="E76" i="1" s="1"/>
  <c r="F77" i="1" s="1"/>
  <c r="I76" i="1"/>
  <c r="A77" i="1"/>
  <c r="D77" i="1" l="1"/>
  <c r="E77" i="1" s="1"/>
  <c r="F78" i="1" s="1"/>
  <c r="I77" i="1"/>
  <c r="A78" i="1"/>
  <c r="D78" i="1" l="1"/>
  <c r="E78" i="1" s="1"/>
  <c r="F79" i="1" s="1"/>
  <c r="A79" i="1"/>
  <c r="I78" i="1"/>
  <c r="D79" i="1" l="1"/>
  <c r="E79" i="1" s="1"/>
  <c r="F80" i="1" s="1"/>
  <c r="I79" i="1"/>
  <c r="A80" i="1"/>
  <c r="D80" i="1" l="1"/>
  <c r="E80" i="1" s="1"/>
  <c r="F81" i="1" s="1"/>
  <c r="A81" i="1"/>
  <c r="I80" i="1"/>
  <c r="D81" i="1" l="1"/>
  <c r="E81" i="1" s="1"/>
  <c r="F82" i="1" s="1"/>
  <c r="I81" i="1"/>
  <c r="A82" i="1"/>
  <c r="D82" i="1" l="1"/>
  <c r="E82" i="1" s="1"/>
  <c r="F83" i="1" s="1"/>
  <c r="A83" i="1"/>
  <c r="I82" i="1"/>
  <c r="D83" i="1" l="1"/>
  <c r="E83" i="1" s="1"/>
  <c r="F84" i="1" s="1"/>
  <c r="A84" i="1"/>
  <c r="I83" i="1"/>
  <c r="D84" i="1" l="1"/>
  <c r="E84" i="1" s="1"/>
  <c r="F85" i="1" s="1"/>
  <c r="I84" i="1"/>
  <c r="A85" i="1"/>
  <c r="D85" i="1" l="1"/>
  <c r="E85" i="1" s="1"/>
  <c r="F86" i="1" s="1"/>
  <c r="I85" i="1"/>
  <c r="A86" i="1"/>
  <c r="D86" i="1" l="1"/>
  <c r="E86" i="1" s="1"/>
  <c r="F87" i="1" s="1"/>
  <c r="A87" i="1"/>
  <c r="I86" i="1"/>
  <c r="D87" i="1" l="1"/>
  <c r="E87" i="1" s="1"/>
  <c r="F88" i="1" s="1"/>
  <c r="I87" i="1"/>
  <c r="A88" i="1"/>
  <c r="D88" i="1" l="1"/>
  <c r="E88" i="1" s="1"/>
  <c r="F89" i="1" s="1"/>
  <c r="I88" i="1"/>
  <c r="A89" i="1"/>
  <c r="D89" i="1" l="1"/>
  <c r="E89" i="1" s="1"/>
  <c r="F90" i="1" s="1"/>
  <c r="A90" i="1"/>
  <c r="I89" i="1"/>
  <c r="D90" i="1" l="1"/>
  <c r="E90" i="1" s="1"/>
  <c r="F91" i="1" s="1"/>
  <c r="I90" i="1"/>
  <c r="A91" i="1"/>
  <c r="D91" i="1" l="1"/>
  <c r="E91" i="1" s="1"/>
  <c r="F92" i="1" s="1"/>
  <c r="I91" i="1"/>
  <c r="A92" i="1"/>
  <c r="D92" i="1" l="1"/>
  <c r="E92" i="1" s="1"/>
  <c r="F93" i="1" s="1"/>
  <c r="A93" i="1"/>
  <c r="I92" i="1"/>
  <c r="D93" i="1" l="1"/>
  <c r="E93" i="1" s="1"/>
  <c r="F94" i="1" s="1"/>
  <c r="O13" i="1"/>
  <c r="G14" i="1" s="1"/>
  <c r="I93" i="1"/>
  <c r="A94" i="1"/>
  <c r="H14" i="1" l="1"/>
  <c r="Q13" i="1"/>
  <c r="R13" i="1" s="1"/>
  <c r="C14" i="1" s="1"/>
  <c r="S14" i="1"/>
  <c r="T14" i="1"/>
  <c r="J14" i="1"/>
  <c r="K14" i="1" s="1"/>
  <c r="L14" i="1" s="1"/>
  <c r="M14" i="1" s="1"/>
  <c r="O92" i="1"/>
  <c r="O52" i="1"/>
  <c r="Q52" i="1" s="1"/>
  <c r="R52" i="1" s="1"/>
  <c r="O59" i="1"/>
  <c r="Q59" i="1" s="1"/>
  <c r="R59" i="1" s="1"/>
  <c r="O66" i="1"/>
  <c r="Q66" i="1" s="1"/>
  <c r="R66" i="1" s="1"/>
  <c r="O73" i="1"/>
  <c r="Q73" i="1" s="1"/>
  <c r="R73" i="1" s="1"/>
  <c r="O91" i="1"/>
  <c r="O48" i="1"/>
  <c r="Q48" i="1" s="1"/>
  <c r="R48" i="1" s="1"/>
  <c r="O55" i="1"/>
  <c r="Q55" i="1" s="1"/>
  <c r="R55" i="1" s="1"/>
  <c r="O62" i="1"/>
  <c r="Q62" i="1" s="1"/>
  <c r="R62" i="1" s="1"/>
  <c r="O69" i="1"/>
  <c r="Q69" i="1" s="1"/>
  <c r="R69" i="1" s="1"/>
  <c r="O90" i="1"/>
  <c r="O44" i="1"/>
  <c r="Q44" i="1" s="1"/>
  <c r="R44" i="1" s="1"/>
  <c r="O51" i="1"/>
  <c r="Q51" i="1" s="1"/>
  <c r="R51" i="1" s="1"/>
  <c r="O58" i="1"/>
  <c r="Q58" i="1" s="1"/>
  <c r="R58" i="1" s="1"/>
  <c r="O65" i="1"/>
  <c r="Q65" i="1" s="1"/>
  <c r="R65" i="1" s="1"/>
  <c r="O89" i="1"/>
  <c r="O40" i="1"/>
  <c r="Q40" i="1" s="1"/>
  <c r="R40" i="1" s="1"/>
  <c r="O47" i="1"/>
  <c r="Q47" i="1" s="1"/>
  <c r="R47" i="1" s="1"/>
  <c r="O54" i="1"/>
  <c r="Q54" i="1" s="1"/>
  <c r="R54" i="1" s="1"/>
  <c r="O61" i="1"/>
  <c r="Q61" i="1" s="1"/>
  <c r="R61" i="1" s="1"/>
  <c r="O88" i="1"/>
  <c r="O36" i="1"/>
  <c r="Q36" i="1" s="1"/>
  <c r="R36" i="1" s="1"/>
  <c r="O43" i="1"/>
  <c r="Q43" i="1" s="1"/>
  <c r="R43" i="1" s="1"/>
  <c r="O50" i="1"/>
  <c r="Q50" i="1" s="1"/>
  <c r="R50" i="1" s="1"/>
  <c r="O57" i="1"/>
  <c r="Q57" i="1" s="1"/>
  <c r="R57" i="1" s="1"/>
  <c r="O87" i="1"/>
  <c r="O32" i="1"/>
  <c r="Q32" i="1" s="1"/>
  <c r="R32" i="1" s="1"/>
  <c r="O39" i="1"/>
  <c r="Q39" i="1" s="1"/>
  <c r="R39" i="1" s="1"/>
  <c r="O46" i="1"/>
  <c r="Q46" i="1" s="1"/>
  <c r="R46" i="1" s="1"/>
  <c r="O53" i="1"/>
  <c r="Q53" i="1" s="1"/>
  <c r="R53" i="1" s="1"/>
  <c r="O86" i="1"/>
  <c r="O28" i="1"/>
  <c r="Q28" i="1" s="1"/>
  <c r="R28" i="1" s="1"/>
  <c r="O35" i="1"/>
  <c r="Q35" i="1" s="1"/>
  <c r="R35" i="1" s="1"/>
  <c r="O42" i="1"/>
  <c r="Q42" i="1" s="1"/>
  <c r="R42" i="1" s="1"/>
  <c r="O49" i="1"/>
  <c r="Q49" i="1" s="1"/>
  <c r="R49" i="1" s="1"/>
  <c r="O85" i="1"/>
  <c r="O24" i="1"/>
  <c r="Q24" i="1" s="1"/>
  <c r="R24" i="1" s="1"/>
  <c r="O31" i="1"/>
  <c r="Q31" i="1" s="1"/>
  <c r="R31" i="1" s="1"/>
  <c r="O38" i="1"/>
  <c r="Q38" i="1" s="1"/>
  <c r="R38" i="1" s="1"/>
  <c r="O45" i="1"/>
  <c r="Q45" i="1" s="1"/>
  <c r="R45" i="1" s="1"/>
  <c r="O84" i="1"/>
  <c r="O20" i="1"/>
  <c r="O27" i="1"/>
  <c r="Q27" i="1" s="1"/>
  <c r="R27" i="1" s="1"/>
  <c r="O34" i="1"/>
  <c r="Q34" i="1" s="1"/>
  <c r="R34" i="1" s="1"/>
  <c r="O41" i="1"/>
  <c r="Q41" i="1" s="1"/>
  <c r="R41" i="1" s="1"/>
  <c r="O80" i="1"/>
  <c r="Q80" i="1" s="1"/>
  <c r="R80" i="1" s="1"/>
  <c r="O16" i="1"/>
  <c r="O23" i="1"/>
  <c r="O30" i="1"/>
  <c r="Q30" i="1" s="1"/>
  <c r="R30" i="1" s="1"/>
  <c r="O37" i="1"/>
  <c r="Q37" i="1" s="1"/>
  <c r="R37" i="1" s="1"/>
  <c r="O76" i="1"/>
  <c r="Q76" i="1" s="1"/>
  <c r="R76" i="1" s="1"/>
  <c r="O83" i="1"/>
  <c r="Q83" i="1" s="1"/>
  <c r="R83" i="1" s="1"/>
  <c r="O19" i="1"/>
  <c r="O26" i="1"/>
  <c r="Q26" i="1" s="1"/>
  <c r="R26" i="1" s="1"/>
  <c r="O33" i="1"/>
  <c r="Q33" i="1" s="1"/>
  <c r="R33" i="1" s="1"/>
  <c r="O72" i="1"/>
  <c r="Q72" i="1" s="1"/>
  <c r="R72" i="1" s="1"/>
  <c r="O79" i="1"/>
  <c r="Q79" i="1" s="1"/>
  <c r="R79" i="1" s="1"/>
  <c r="O14" i="1"/>
  <c r="G15" i="1" s="1"/>
  <c r="O22" i="1"/>
  <c r="O29" i="1"/>
  <c r="Q29" i="1" s="1"/>
  <c r="R29" i="1" s="1"/>
  <c r="O93" i="1"/>
  <c r="Q93" i="1" s="1"/>
  <c r="R93" i="1" s="1"/>
  <c r="O68" i="1"/>
  <c r="Q68" i="1" s="1"/>
  <c r="R68" i="1" s="1"/>
  <c r="O75" i="1"/>
  <c r="Q75" i="1" s="1"/>
  <c r="R75" i="1" s="1"/>
  <c r="O82" i="1"/>
  <c r="Q82" i="1" s="1"/>
  <c r="R82" i="1" s="1"/>
  <c r="O18" i="1"/>
  <c r="O25" i="1"/>
  <c r="Q25" i="1" s="1"/>
  <c r="R25" i="1" s="1"/>
  <c r="O64" i="1"/>
  <c r="Q64" i="1" s="1"/>
  <c r="R64" i="1" s="1"/>
  <c r="O71" i="1"/>
  <c r="Q71" i="1" s="1"/>
  <c r="R71" i="1" s="1"/>
  <c r="O78" i="1"/>
  <c r="Q78" i="1" s="1"/>
  <c r="R78" i="1" s="1"/>
  <c r="O15" i="1"/>
  <c r="O21" i="1"/>
  <c r="O60" i="1"/>
  <c r="Q60" i="1" s="1"/>
  <c r="R60" i="1" s="1"/>
  <c r="O67" i="1"/>
  <c r="Q67" i="1" s="1"/>
  <c r="R67" i="1" s="1"/>
  <c r="O74" i="1"/>
  <c r="Q74" i="1" s="1"/>
  <c r="R74" i="1" s="1"/>
  <c r="O81" i="1"/>
  <c r="Q81" i="1" s="1"/>
  <c r="R81" i="1" s="1"/>
  <c r="O17" i="1"/>
  <c r="O56" i="1"/>
  <c r="Q56" i="1" s="1"/>
  <c r="R56" i="1" s="1"/>
  <c r="O63" i="1"/>
  <c r="Q63" i="1" s="1"/>
  <c r="R63" i="1" s="1"/>
  <c r="O70" i="1"/>
  <c r="Q70" i="1" s="1"/>
  <c r="R70" i="1" s="1"/>
  <c r="O77" i="1"/>
  <c r="Q77" i="1" s="1"/>
  <c r="R77" i="1" s="1"/>
  <c r="O94" i="1"/>
  <c r="Q94" i="1" s="1"/>
  <c r="R94" i="1" s="1"/>
  <c r="D94" i="1"/>
  <c r="E94" i="1" s="1"/>
  <c r="F95" i="1" s="1"/>
  <c r="I94" i="1"/>
  <c r="A95" i="1"/>
  <c r="G16" i="1" l="1"/>
  <c r="H15" i="1"/>
  <c r="Q21" i="1"/>
  <c r="R21" i="1" s="1"/>
  <c r="Q86" i="1"/>
  <c r="R86" i="1" s="1"/>
  <c r="Q90" i="1"/>
  <c r="R90" i="1" s="1"/>
  <c r="Q15" i="1"/>
  <c r="R15" i="1" s="1"/>
  <c r="Q14" i="1"/>
  <c r="R14" i="1" s="1"/>
  <c r="C15" i="1" s="1"/>
  <c r="J15" i="1"/>
  <c r="K15" i="1" s="1"/>
  <c r="L15" i="1" s="1"/>
  <c r="M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Q20" i="1"/>
  <c r="R20" i="1" s="1"/>
  <c r="Q87" i="1"/>
  <c r="R87" i="1" s="1"/>
  <c r="Q91" i="1"/>
  <c r="R91" i="1" s="1"/>
  <c r="Q18" i="1"/>
  <c r="R18" i="1" s="1"/>
  <c r="Q19" i="1"/>
  <c r="R19" i="1" s="1"/>
  <c r="Q84" i="1"/>
  <c r="R84" i="1" s="1"/>
  <c r="Q88" i="1"/>
  <c r="R88" i="1" s="1"/>
  <c r="Q92" i="1"/>
  <c r="R92" i="1" s="1"/>
  <c r="Q22" i="1"/>
  <c r="R22" i="1" s="1"/>
  <c r="Q16" i="1"/>
  <c r="R16" i="1" s="1"/>
  <c r="Q17" i="1"/>
  <c r="R17" i="1" s="1"/>
  <c r="Q23" i="1"/>
  <c r="R23" i="1" s="1"/>
  <c r="Q85" i="1"/>
  <c r="R85" i="1" s="1"/>
  <c r="Q89" i="1"/>
  <c r="R89" i="1" s="1"/>
  <c r="N14" i="1"/>
  <c r="O95" i="1"/>
  <c r="Q95" i="1" s="1"/>
  <c r="R95" i="1" s="1"/>
  <c r="D95" i="1"/>
  <c r="E95" i="1" s="1"/>
  <c r="F96" i="1" s="1"/>
  <c r="A96" i="1"/>
  <c r="I95" i="1"/>
  <c r="G17" i="1" l="1"/>
  <c r="H16" i="1"/>
  <c r="P14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J16" i="1"/>
  <c r="N15" i="1"/>
  <c r="O96" i="1"/>
  <c r="Q96" i="1" s="1"/>
  <c r="R96" i="1" s="1"/>
  <c r="D96" i="1"/>
  <c r="E96" i="1" s="1"/>
  <c r="F97" i="1" s="1"/>
  <c r="A97" i="1"/>
  <c r="I96" i="1"/>
  <c r="T96" i="1"/>
  <c r="S96" i="1"/>
  <c r="G18" i="1" l="1"/>
  <c r="H17" i="1"/>
  <c r="P15" i="1"/>
  <c r="B14" i="1"/>
  <c r="K16" i="1"/>
  <c r="L16" i="1" s="1"/>
  <c r="M16" i="1" s="1"/>
  <c r="J17" i="1"/>
  <c r="O97" i="1"/>
  <c r="Q97" i="1" s="1"/>
  <c r="R97" i="1" s="1"/>
  <c r="D97" i="1"/>
  <c r="E97" i="1" s="1"/>
  <c r="F98" i="1" s="1"/>
  <c r="C27" i="1"/>
  <c r="A98" i="1"/>
  <c r="I97" i="1"/>
  <c r="T97" i="1"/>
  <c r="S97" i="1"/>
  <c r="G19" i="1" l="1"/>
  <c r="H18" i="1"/>
  <c r="B15" i="1"/>
  <c r="N16" i="1"/>
  <c r="K17" i="1"/>
  <c r="L17" i="1" s="1"/>
  <c r="M17" i="1" s="1"/>
  <c r="J18" i="1"/>
  <c r="O98" i="1"/>
  <c r="Q98" i="1" s="1"/>
  <c r="R98" i="1" s="1"/>
  <c r="D98" i="1"/>
  <c r="E98" i="1" s="1"/>
  <c r="F99" i="1" s="1"/>
  <c r="T98" i="1"/>
  <c r="S98" i="1"/>
  <c r="A99" i="1"/>
  <c r="I98" i="1"/>
  <c r="C28" i="1"/>
  <c r="G20" i="1" l="1"/>
  <c r="H19" i="1"/>
  <c r="P16" i="1"/>
  <c r="K18" i="1"/>
  <c r="L18" i="1" s="1"/>
  <c r="M18" i="1" s="1"/>
  <c r="J19" i="1"/>
  <c r="N17" i="1"/>
  <c r="O99" i="1"/>
  <c r="Q99" i="1" s="1"/>
  <c r="R99" i="1" s="1"/>
  <c r="D99" i="1"/>
  <c r="E99" i="1" s="1"/>
  <c r="F100" i="1" s="1"/>
  <c r="T99" i="1"/>
  <c r="S99" i="1"/>
  <c r="C29" i="1"/>
  <c r="I99" i="1"/>
  <c r="A100" i="1"/>
  <c r="G21" i="1" l="1"/>
  <c r="H20" i="1"/>
  <c r="P17" i="1"/>
  <c r="B16" i="1"/>
  <c r="K19" i="1"/>
  <c r="L19" i="1" s="1"/>
  <c r="M19" i="1" s="1"/>
  <c r="J20" i="1"/>
  <c r="N18" i="1"/>
  <c r="O100" i="1"/>
  <c r="Q100" i="1" s="1"/>
  <c r="R100" i="1" s="1"/>
  <c r="D100" i="1"/>
  <c r="E100" i="1" s="1"/>
  <c r="F101" i="1" s="1"/>
  <c r="I100" i="1"/>
  <c r="S100" i="1"/>
  <c r="T100" i="1"/>
  <c r="A101" i="1"/>
  <c r="C30" i="1"/>
  <c r="G22" i="1" l="1"/>
  <c r="H21" i="1"/>
  <c r="P18" i="1"/>
  <c r="B17" i="1"/>
  <c r="N19" i="1"/>
  <c r="K20" i="1"/>
  <c r="L20" i="1" s="1"/>
  <c r="M20" i="1" s="1"/>
  <c r="J21" i="1"/>
  <c r="O101" i="1"/>
  <c r="Q101" i="1" s="1"/>
  <c r="R101" i="1" s="1"/>
  <c r="D101" i="1"/>
  <c r="E101" i="1" s="1"/>
  <c r="F102" i="1" s="1"/>
  <c r="C31" i="1"/>
  <c r="A102" i="1"/>
  <c r="T101" i="1"/>
  <c r="S101" i="1"/>
  <c r="I101" i="1"/>
  <c r="G23" i="1" l="1"/>
  <c r="H22" i="1"/>
  <c r="P19" i="1"/>
  <c r="B18" i="1"/>
  <c r="K21" i="1"/>
  <c r="L21" i="1" s="1"/>
  <c r="M21" i="1" s="1"/>
  <c r="J22" i="1"/>
  <c r="N20" i="1"/>
  <c r="O102" i="1"/>
  <c r="Q102" i="1" s="1"/>
  <c r="R102" i="1" s="1"/>
  <c r="D102" i="1"/>
  <c r="E102" i="1" s="1"/>
  <c r="F103" i="1" s="1"/>
  <c r="T102" i="1"/>
  <c r="S102" i="1"/>
  <c r="A103" i="1"/>
  <c r="I102" i="1"/>
  <c r="C32" i="1"/>
  <c r="G24" i="1" l="1"/>
  <c r="H23" i="1"/>
  <c r="P20" i="1"/>
  <c r="B19" i="1"/>
  <c r="K22" i="1"/>
  <c r="L22" i="1" s="1"/>
  <c r="M22" i="1" s="1"/>
  <c r="J23" i="1"/>
  <c r="N21" i="1"/>
  <c r="O103" i="1"/>
  <c r="Q103" i="1" s="1"/>
  <c r="R103" i="1" s="1"/>
  <c r="D103" i="1"/>
  <c r="E103" i="1" s="1"/>
  <c r="F104" i="1" s="1"/>
  <c r="T103" i="1"/>
  <c r="S103" i="1"/>
  <c r="A104" i="1"/>
  <c r="I103" i="1"/>
  <c r="C33" i="1"/>
  <c r="G25" i="1" l="1"/>
  <c r="H24" i="1"/>
  <c r="P21" i="1"/>
  <c r="B20" i="1"/>
  <c r="N22" i="1"/>
  <c r="K23" i="1"/>
  <c r="L23" i="1" s="1"/>
  <c r="M23" i="1" s="1"/>
  <c r="J24" i="1"/>
  <c r="O104" i="1"/>
  <c r="Q104" i="1" s="1"/>
  <c r="R104" i="1" s="1"/>
  <c r="D104" i="1"/>
  <c r="E104" i="1" s="1"/>
  <c r="F105" i="1" s="1"/>
  <c r="C34" i="1"/>
  <c r="I104" i="1"/>
  <c r="S104" i="1"/>
  <c r="T104" i="1"/>
  <c r="A105" i="1"/>
  <c r="G26" i="1" l="1"/>
  <c r="H25" i="1"/>
  <c r="P22" i="1"/>
  <c r="B21" i="1"/>
  <c r="J25" i="1"/>
  <c r="K24" i="1"/>
  <c r="L24" i="1" s="1"/>
  <c r="M24" i="1" s="1"/>
  <c r="N23" i="1"/>
  <c r="O105" i="1"/>
  <c r="Q105" i="1" s="1"/>
  <c r="R105" i="1" s="1"/>
  <c r="D105" i="1"/>
  <c r="E105" i="1" s="1"/>
  <c r="F106" i="1" s="1"/>
  <c r="T105" i="1"/>
  <c r="S105" i="1"/>
  <c r="A106" i="1"/>
  <c r="I105" i="1"/>
  <c r="C35" i="1"/>
  <c r="G27" i="1" l="1"/>
  <c r="H26" i="1"/>
  <c r="P23" i="1"/>
  <c r="B22" i="1"/>
  <c r="J26" i="1"/>
  <c r="K25" i="1"/>
  <c r="L25" i="1" s="1"/>
  <c r="M25" i="1" s="1"/>
  <c r="N24" i="1"/>
  <c r="O106" i="1"/>
  <c r="Q106" i="1" s="1"/>
  <c r="R106" i="1" s="1"/>
  <c r="D106" i="1"/>
  <c r="E106" i="1" s="1"/>
  <c r="F107" i="1" s="1"/>
  <c r="C36" i="1"/>
  <c r="I106" i="1"/>
  <c r="T106" i="1"/>
  <c r="S106" i="1"/>
  <c r="A107" i="1"/>
  <c r="G28" i="1" l="1"/>
  <c r="H27" i="1"/>
  <c r="P24" i="1"/>
  <c r="B23" i="1"/>
  <c r="N25" i="1"/>
  <c r="K26" i="1"/>
  <c r="L26" i="1" s="1"/>
  <c r="M26" i="1" s="1"/>
  <c r="J27" i="1"/>
  <c r="O107" i="1"/>
  <c r="Q107" i="1" s="1"/>
  <c r="R107" i="1" s="1"/>
  <c r="D107" i="1"/>
  <c r="E107" i="1" s="1"/>
  <c r="F108" i="1" s="1"/>
  <c r="A108" i="1"/>
  <c r="C37" i="1"/>
  <c r="I107" i="1"/>
  <c r="T107" i="1"/>
  <c r="S107" i="1"/>
  <c r="G29" i="1" l="1"/>
  <c r="H28" i="1"/>
  <c r="P25" i="1"/>
  <c r="B24" i="1"/>
  <c r="K27" i="1"/>
  <c r="L27" i="1" s="1"/>
  <c r="M27" i="1" s="1"/>
  <c r="J28" i="1"/>
  <c r="N26" i="1"/>
  <c r="O108" i="1"/>
  <c r="Q108" i="1" s="1"/>
  <c r="R108" i="1" s="1"/>
  <c r="D108" i="1"/>
  <c r="E108" i="1" s="1"/>
  <c r="F109" i="1" s="1"/>
  <c r="I108" i="1"/>
  <c r="S108" i="1"/>
  <c r="T108" i="1"/>
  <c r="A109" i="1"/>
  <c r="C38" i="1"/>
  <c r="G30" i="1" l="1"/>
  <c r="H29" i="1"/>
  <c r="P26" i="1"/>
  <c r="B25" i="1"/>
  <c r="K28" i="1"/>
  <c r="L28" i="1" s="1"/>
  <c r="M28" i="1" s="1"/>
  <c r="J29" i="1"/>
  <c r="N27" i="1"/>
  <c r="O109" i="1"/>
  <c r="Q109" i="1" s="1"/>
  <c r="R109" i="1" s="1"/>
  <c r="D109" i="1"/>
  <c r="E109" i="1" s="1"/>
  <c r="F110" i="1" s="1"/>
  <c r="I109" i="1"/>
  <c r="T109" i="1"/>
  <c r="S109" i="1"/>
  <c r="C39" i="1"/>
  <c r="A110" i="1"/>
  <c r="G31" i="1" l="1"/>
  <c r="H30" i="1"/>
  <c r="P27" i="1"/>
  <c r="B26" i="1"/>
  <c r="N28" i="1"/>
  <c r="J30" i="1"/>
  <c r="K29" i="1"/>
  <c r="L29" i="1" s="1"/>
  <c r="M29" i="1" s="1"/>
  <c r="O110" i="1"/>
  <c r="Q110" i="1" s="1"/>
  <c r="R110" i="1" s="1"/>
  <c r="D110" i="1"/>
  <c r="E110" i="1" s="1"/>
  <c r="F111" i="1" s="1"/>
  <c r="T110" i="1"/>
  <c r="S110" i="1"/>
  <c r="I110" i="1"/>
  <c r="C40" i="1"/>
  <c r="A111" i="1"/>
  <c r="G32" i="1" l="1"/>
  <c r="H31" i="1"/>
  <c r="P28" i="1"/>
  <c r="B27" i="1"/>
  <c r="K30" i="1"/>
  <c r="L30" i="1" s="1"/>
  <c r="M30" i="1" s="1"/>
  <c r="J31" i="1"/>
  <c r="N29" i="1"/>
  <c r="O111" i="1"/>
  <c r="Q111" i="1" s="1"/>
  <c r="R111" i="1" s="1"/>
  <c r="D111" i="1"/>
  <c r="E111" i="1" s="1"/>
  <c r="F112" i="1" s="1"/>
  <c r="I111" i="1"/>
  <c r="T111" i="1"/>
  <c r="S111" i="1"/>
  <c r="C41" i="1"/>
  <c r="A112" i="1"/>
  <c r="G33" i="1" l="1"/>
  <c r="H32" i="1"/>
  <c r="P29" i="1"/>
  <c r="B28" i="1"/>
  <c r="N30" i="1"/>
  <c r="J32" i="1"/>
  <c r="K31" i="1"/>
  <c r="L31" i="1" s="1"/>
  <c r="M31" i="1" s="1"/>
  <c r="O112" i="1"/>
  <c r="Q112" i="1" s="1"/>
  <c r="R112" i="1" s="1"/>
  <c r="D112" i="1"/>
  <c r="E112" i="1" s="1"/>
  <c r="F113" i="1" s="1"/>
  <c r="A113" i="1"/>
  <c r="C42" i="1"/>
  <c r="S112" i="1"/>
  <c r="T112" i="1"/>
  <c r="I112" i="1"/>
  <c r="G34" i="1" l="1"/>
  <c r="H33" i="1"/>
  <c r="P30" i="1"/>
  <c r="B29" i="1"/>
  <c r="K32" i="1"/>
  <c r="L32" i="1" s="1"/>
  <c r="M32" i="1" s="1"/>
  <c r="J33" i="1"/>
  <c r="N31" i="1"/>
  <c r="O113" i="1"/>
  <c r="Q113" i="1" s="1"/>
  <c r="R113" i="1" s="1"/>
  <c r="D113" i="1"/>
  <c r="E113" i="1" s="1"/>
  <c r="F114" i="1" s="1"/>
  <c r="I113" i="1"/>
  <c r="C43" i="1"/>
  <c r="T113" i="1"/>
  <c r="S113" i="1"/>
  <c r="A114" i="1"/>
  <c r="G35" i="1" l="1"/>
  <c r="H34" i="1"/>
  <c r="P31" i="1"/>
  <c r="B30" i="1"/>
  <c r="N32" i="1"/>
  <c r="K33" i="1"/>
  <c r="L33" i="1" s="1"/>
  <c r="M33" i="1" s="1"/>
  <c r="J34" i="1"/>
  <c r="O114" i="1"/>
  <c r="Q114" i="1" s="1"/>
  <c r="R114" i="1" s="1"/>
  <c r="D114" i="1"/>
  <c r="E114" i="1" s="1"/>
  <c r="F115" i="1" s="1"/>
  <c r="C44" i="1"/>
  <c r="T114" i="1"/>
  <c r="S114" i="1"/>
  <c r="A115" i="1"/>
  <c r="I114" i="1"/>
  <c r="G36" i="1" l="1"/>
  <c r="H35" i="1"/>
  <c r="P32" i="1"/>
  <c r="B31" i="1"/>
  <c r="N33" i="1"/>
  <c r="K34" i="1"/>
  <c r="L34" i="1" s="1"/>
  <c r="M34" i="1" s="1"/>
  <c r="J35" i="1"/>
  <c r="O115" i="1"/>
  <c r="Q115" i="1" s="1"/>
  <c r="R115" i="1" s="1"/>
  <c r="D115" i="1"/>
  <c r="E115" i="1" s="1"/>
  <c r="F116" i="1" s="1"/>
  <c r="T115" i="1"/>
  <c r="S115" i="1"/>
  <c r="A116" i="1"/>
  <c r="C45" i="1"/>
  <c r="I115" i="1"/>
  <c r="G37" i="1" l="1"/>
  <c r="H36" i="1"/>
  <c r="P33" i="1"/>
  <c r="B32" i="1"/>
  <c r="N34" i="1"/>
  <c r="K35" i="1"/>
  <c r="L35" i="1" s="1"/>
  <c r="M35" i="1" s="1"/>
  <c r="J36" i="1"/>
  <c r="O116" i="1"/>
  <c r="Q116" i="1" s="1"/>
  <c r="R116" i="1" s="1"/>
  <c r="D116" i="1"/>
  <c r="E116" i="1" s="1"/>
  <c r="F117" i="1" s="1"/>
  <c r="I116" i="1"/>
  <c r="S116" i="1"/>
  <c r="T116" i="1"/>
  <c r="C46" i="1"/>
  <c r="A117" i="1"/>
  <c r="G38" i="1" l="1"/>
  <c r="H37" i="1"/>
  <c r="P34" i="1"/>
  <c r="B33" i="1"/>
  <c r="N35" i="1"/>
  <c r="K36" i="1"/>
  <c r="L36" i="1" s="1"/>
  <c r="M36" i="1" s="1"/>
  <c r="J37" i="1"/>
  <c r="O117" i="1"/>
  <c r="Q117" i="1" s="1"/>
  <c r="R117" i="1" s="1"/>
  <c r="D117" i="1"/>
  <c r="E117" i="1" s="1"/>
  <c r="F118" i="1" s="1"/>
  <c r="A118" i="1"/>
  <c r="I117" i="1"/>
  <c r="C47" i="1"/>
  <c r="T117" i="1"/>
  <c r="S117" i="1"/>
  <c r="G39" i="1" l="1"/>
  <c r="H38" i="1"/>
  <c r="B34" i="1"/>
  <c r="P35" i="1"/>
  <c r="N36" i="1"/>
  <c r="J38" i="1"/>
  <c r="K37" i="1"/>
  <c r="L37" i="1" s="1"/>
  <c r="M37" i="1" s="1"/>
  <c r="O118" i="1"/>
  <c r="Q118" i="1" s="1"/>
  <c r="R118" i="1" s="1"/>
  <c r="D118" i="1"/>
  <c r="E118" i="1" s="1"/>
  <c r="F119" i="1" s="1"/>
  <c r="C48" i="1"/>
  <c r="I118" i="1"/>
  <c r="T118" i="1"/>
  <c r="S118" i="1"/>
  <c r="A119" i="1"/>
  <c r="G40" i="1" l="1"/>
  <c r="H39" i="1"/>
  <c r="P36" i="1"/>
  <c r="B35" i="1"/>
  <c r="K38" i="1"/>
  <c r="L38" i="1" s="1"/>
  <c r="M38" i="1" s="1"/>
  <c r="J39" i="1"/>
  <c r="N37" i="1"/>
  <c r="O119" i="1"/>
  <c r="Q119" i="1" s="1"/>
  <c r="R119" i="1" s="1"/>
  <c r="D119" i="1"/>
  <c r="E119" i="1" s="1"/>
  <c r="F120" i="1" s="1"/>
  <c r="C49" i="1"/>
  <c r="I119" i="1"/>
  <c r="T119" i="1"/>
  <c r="S119" i="1"/>
  <c r="A120" i="1"/>
  <c r="G41" i="1" l="1"/>
  <c r="H40" i="1"/>
  <c r="P37" i="1"/>
  <c r="B36" i="1"/>
  <c r="N38" i="1"/>
  <c r="J40" i="1"/>
  <c r="K39" i="1"/>
  <c r="L39" i="1" s="1"/>
  <c r="M39" i="1" s="1"/>
  <c r="O120" i="1"/>
  <c r="Q120" i="1" s="1"/>
  <c r="R120" i="1" s="1"/>
  <c r="D120" i="1"/>
  <c r="E120" i="1" s="1"/>
  <c r="F121" i="1" s="1"/>
  <c r="T120" i="1"/>
  <c r="S120" i="1"/>
  <c r="I120" i="1"/>
  <c r="C50" i="1"/>
  <c r="A121" i="1"/>
  <c r="G42" i="1" l="1"/>
  <c r="H41" i="1"/>
  <c r="P38" i="1"/>
  <c r="B37" i="1"/>
  <c r="J41" i="1"/>
  <c r="K40" i="1"/>
  <c r="L40" i="1" s="1"/>
  <c r="M40" i="1" s="1"/>
  <c r="N39" i="1"/>
  <c r="O121" i="1"/>
  <c r="Q121" i="1" s="1"/>
  <c r="R121" i="1" s="1"/>
  <c r="D121" i="1"/>
  <c r="E121" i="1" s="1"/>
  <c r="F122" i="1" s="1"/>
  <c r="A122" i="1"/>
  <c r="C51" i="1"/>
  <c r="S121" i="1"/>
  <c r="T121" i="1"/>
  <c r="I121" i="1"/>
  <c r="G43" i="1" l="1"/>
  <c r="H42" i="1"/>
  <c r="P39" i="1"/>
  <c r="B38" i="1"/>
  <c r="N40" i="1"/>
  <c r="J42" i="1"/>
  <c r="K41" i="1"/>
  <c r="L41" i="1" s="1"/>
  <c r="M41" i="1" s="1"/>
  <c r="O122" i="1"/>
  <c r="Q122" i="1" s="1"/>
  <c r="R122" i="1" s="1"/>
  <c r="D122" i="1"/>
  <c r="E122" i="1" s="1"/>
  <c r="F123" i="1" s="1"/>
  <c r="I122" i="1"/>
  <c r="C52" i="1"/>
  <c r="T122" i="1"/>
  <c r="S122" i="1"/>
  <c r="A123" i="1"/>
  <c r="G44" i="1" l="1"/>
  <c r="H43" i="1"/>
  <c r="P40" i="1"/>
  <c r="B39" i="1"/>
  <c r="K42" i="1"/>
  <c r="L42" i="1" s="1"/>
  <c r="M42" i="1" s="1"/>
  <c r="J43" i="1"/>
  <c r="N41" i="1"/>
  <c r="O123" i="1"/>
  <c r="Q123" i="1" s="1"/>
  <c r="R123" i="1" s="1"/>
  <c r="D123" i="1"/>
  <c r="E123" i="1" s="1"/>
  <c r="F124" i="1" s="1"/>
  <c r="A124" i="1"/>
  <c r="C53" i="1"/>
  <c r="T123" i="1"/>
  <c r="S123" i="1"/>
  <c r="I123" i="1"/>
  <c r="G45" i="1" l="1"/>
  <c r="H44" i="1"/>
  <c r="P41" i="1"/>
  <c r="B40" i="1"/>
  <c r="N42" i="1"/>
  <c r="K43" i="1"/>
  <c r="L43" i="1" s="1"/>
  <c r="M43" i="1" s="1"/>
  <c r="J44" i="1"/>
  <c r="O124" i="1"/>
  <c r="Q124" i="1" s="1"/>
  <c r="R124" i="1" s="1"/>
  <c r="D124" i="1"/>
  <c r="E124" i="1" s="1"/>
  <c r="F125" i="1" s="1"/>
  <c r="I124" i="1"/>
  <c r="T124" i="1"/>
  <c r="S124" i="1"/>
  <c r="C54" i="1"/>
  <c r="A125" i="1"/>
  <c r="G46" i="1" l="1"/>
  <c r="H45" i="1"/>
  <c r="P42" i="1"/>
  <c r="B41" i="1"/>
  <c r="N43" i="1"/>
  <c r="K44" i="1"/>
  <c r="L44" i="1" s="1"/>
  <c r="M44" i="1" s="1"/>
  <c r="J45" i="1"/>
  <c r="O125" i="1"/>
  <c r="Q125" i="1" s="1"/>
  <c r="R125" i="1" s="1"/>
  <c r="D125" i="1"/>
  <c r="E125" i="1" s="1"/>
  <c r="F126" i="1" s="1"/>
  <c r="A126" i="1"/>
  <c r="S125" i="1"/>
  <c r="T125" i="1"/>
  <c r="C55" i="1"/>
  <c r="I125" i="1"/>
  <c r="G47" i="1" l="1"/>
  <c r="H46" i="1"/>
  <c r="P43" i="1"/>
  <c r="B42" i="1"/>
  <c r="N44" i="1"/>
  <c r="K45" i="1"/>
  <c r="L45" i="1" s="1"/>
  <c r="M45" i="1" s="1"/>
  <c r="J46" i="1"/>
  <c r="O126" i="1"/>
  <c r="Q126" i="1" s="1"/>
  <c r="R126" i="1" s="1"/>
  <c r="D126" i="1"/>
  <c r="E126" i="1" s="1"/>
  <c r="F127" i="1" s="1"/>
  <c r="C56" i="1"/>
  <c r="T126" i="1"/>
  <c r="S126" i="1"/>
  <c r="A127" i="1"/>
  <c r="I126" i="1"/>
  <c r="G48" i="1" l="1"/>
  <c r="H47" i="1"/>
  <c r="P44" i="1"/>
  <c r="B43" i="1"/>
  <c r="N45" i="1"/>
  <c r="K46" i="1"/>
  <c r="L46" i="1" s="1"/>
  <c r="M46" i="1" s="1"/>
  <c r="J47" i="1"/>
  <c r="O127" i="1"/>
  <c r="Q127" i="1" s="1"/>
  <c r="R127" i="1" s="1"/>
  <c r="D127" i="1"/>
  <c r="E127" i="1" s="1"/>
  <c r="F128" i="1" s="1"/>
  <c r="T127" i="1"/>
  <c r="S127" i="1"/>
  <c r="C57" i="1"/>
  <c r="I127" i="1"/>
  <c r="A128" i="1"/>
  <c r="G49" i="1" l="1"/>
  <c r="H48" i="1"/>
  <c r="P45" i="1"/>
  <c r="B44" i="1"/>
  <c r="N46" i="1"/>
  <c r="J48" i="1"/>
  <c r="K47" i="1"/>
  <c r="L47" i="1" s="1"/>
  <c r="M47" i="1" s="1"/>
  <c r="O128" i="1"/>
  <c r="Q128" i="1" s="1"/>
  <c r="R128" i="1" s="1"/>
  <c r="D128" i="1"/>
  <c r="E128" i="1" s="1"/>
  <c r="F129" i="1" s="1"/>
  <c r="A129" i="1"/>
  <c r="C58" i="1"/>
  <c r="I128" i="1"/>
  <c r="T128" i="1"/>
  <c r="S128" i="1"/>
  <c r="G50" i="1" l="1"/>
  <c r="H49" i="1"/>
  <c r="P46" i="1"/>
  <c r="B45" i="1"/>
  <c r="K48" i="1"/>
  <c r="L48" i="1" s="1"/>
  <c r="M48" i="1" s="1"/>
  <c r="J49" i="1"/>
  <c r="N47" i="1"/>
  <c r="O129" i="1"/>
  <c r="Q129" i="1" s="1"/>
  <c r="R129" i="1" s="1"/>
  <c r="D129" i="1"/>
  <c r="E129" i="1" s="1"/>
  <c r="F130" i="1" s="1"/>
  <c r="I129" i="1"/>
  <c r="C59" i="1"/>
  <c r="S129" i="1"/>
  <c r="T129" i="1"/>
  <c r="A130" i="1"/>
  <c r="G51" i="1" l="1"/>
  <c r="H50" i="1"/>
  <c r="P47" i="1"/>
  <c r="B46" i="1"/>
  <c r="N48" i="1"/>
  <c r="J50" i="1"/>
  <c r="K49" i="1"/>
  <c r="L49" i="1" s="1"/>
  <c r="M49" i="1" s="1"/>
  <c r="O130" i="1"/>
  <c r="Q130" i="1" s="1"/>
  <c r="R130" i="1" s="1"/>
  <c r="D130" i="1"/>
  <c r="E130" i="1" s="1"/>
  <c r="F131" i="1" s="1"/>
  <c r="T130" i="1"/>
  <c r="S130" i="1"/>
  <c r="C60" i="1"/>
  <c r="A131" i="1"/>
  <c r="I130" i="1"/>
  <c r="G52" i="1" l="1"/>
  <c r="H51" i="1"/>
  <c r="P48" i="1"/>
  <c r="B47" i="1"/>
  <c r="K50" i="1"/>
  <c r="L50" i="1" s="1"/>
  <c r="M50" i="1" s="1"/>
  <c r="J51" i="1"/>
  <c r="N49" i="1"/>
  <c r="O131" i="1"/>
  <c r="Q131" i="1" s="1"/>
  <c r="R131" i="1" s="1"/>
  <c r="D131" i="1"/>
  <c r="E131" i="1" s="1"/>
  <c r="F132" i="1" s="1"/>
  <c r="I131" i="1"/>
  <c r="C61" i="1"/>
  <c r="T131" i="1"/>
  <c r="S131" i="1"/>
  <c r="A132" i="1"/>
  <c r="G53" i="1" l="1"/>
  <c r="H52" i="1"/>
  <c r="P49" i="1"/>
  <c r="B48" i="1"/>
  <c r="N50" i="1"/>
  <c r="K51" i="1"/>
  <c r="L51" i="1" s="1"/>
  <c r="M51" i="1" s="1"/>
  <c r="J52" i="1"/>
  <c r="O132" i="1"/>
  <c r="Q132" i="1" s="1"/>
  <c r="R132" i="1" s="1"/>
  <c r="D132" i="1"/>
  <c r="E132" i="1" s="1"/>
  <c r="F133" i="1" s="1"/>
  <c r="T132" i="1"/>
  <c r="S132" i="1"/>
  <c r="C62" i="1"/>
  <c r="A133" i="1"/>
  <c r="I132" i="1"/>
  <c r="G54" i="1" l="1"/>
  <c r="H53" i="1"/>
  <c r="P50" i="1"/>
  <c r="B49" i="1"/>
  <c r="J53" i="1"/>
  <c r="K52" i="1"/>
  <c r="L52" i="1" s="1"/>
  <c r="M52" i="1" s="1"/>
  <c r="N51" i="1"/>
  <c r="O133" i="1"/>
  <c r="Q133" i="1" s="1"/>
  <c r="R133" i="1" s="1"/>
  <c r="D133" i="1"/>
  <c r="E133" i="1" s="1"/>
  <c r="F134" i="1" s="1"/>
  <c r="A134" i="1"/>
  <c r="C63" i="1"/>
  <c r="I133" i="1"/>
  <c r="S133" i="1"/>
  <c r="T133" i="1"/>
  <c r="G55" i="1" l="1"/>
  <c r="H54" i="1"/>
  <c r="B50" i="1"/>
  <c r="P51" i="1"/>
  <c r="K53" i="1"/>
  <c r="L53" i="1" s="1"/>
  <c r="M53" i="1" s="1"/>
  <c r="J54" i="1"/>
  <c r="N52" i="1"/>
  <c r="O134" i="1"/>
  <c r="Q134" i="1" s="1"/>
  <c r="R134" i="1" s="1"/>
  <c r="D134" i="1"/>
  <c r="E134" i="1" s="1"/>
  <c r="F135" i="1" s="1"/>
  <c r="I134" i="1"/>
  <c r="C64" i="1"/>
  <c r="T134" i="1"/>
  <c r="S134" i="1"/>
  <c r="A135" i="1"/>
  <c r="G56" i="1" l="1"/>
  <c r="H55" i="1"/>
  <c r="B51" i="1"/>
  <c r="P52" i="1"/>
  <c r="N53" i="1"/>
  <c r="J55" i="1"/>
  <c r="K54" i="1"/>
  <c r="L54" i="1" s="1"/>
  <c r="M54" i="1" s="1"/>
  <c r="O135" i="1"/>
  <c r="Q135" i="1" s="1"/>
  <c r="R135" i="1" s="1"/>
  <c r="D135" i="1"/>
  <c r="E135" i="1" s="1"/>
  <c r="F136" i="1" s="1"/>
  <c r="T135" i="1"/>
  <c r="S135" i="1"/>
  <c r="I135" i="1"/>
  <c r="A136" i="1"/>
  <c r="C65" i="1"/>
  <c r="G57" i="1" l="1"/>
  <c r="H56" i="1"/>
  <c r="B52" i="1"/>
  <c r="P53" i="1"/>
  <c r="J56" i="1"/>
  <c r="K55" i="1"/>
  <c r="L55" i="1" s="1"/>
  <c r="M55" i="1" s="1"/>
  <c r="N54" i="1"/>
  <c r="O136" i="1"/>
  <c r="Q136" i="1" s="1"/>
  <c r="R136" i="1" s="1"/>
  <c r="D136" i="1"/>
  <c r="E136" i="1" s="1"/>
  <c r="F137" i="1" s="1"/>
  <c r="I136" i="1"/>
  <c r="T136" i="1"/>
  <c r="S136" i="1"/>
  <c r="A137" i="1"/>
  <c r="C66" i="1"/>
  <c r="G58" i="1" l="1"/>
  <c r="H57" i="1"/>
  <c r="B53" i="1"/>
  <c r="P54" i="1"/>
  <c r="N55" i="1"/>
  <c r="K56" i="1"/>
  <c r="L56" i="1" s="1"/>
  <c r="M56" i="1" s="1"/>
  <c r="J57" i="1"/>
  <c r="O137" i="1"/>
  <c r="Q137" i="1" s="1"/>
  <c r="R137" i="1" s="1"/>
  <c r="D137" i="1"/>
  <c r="E137" i="1" s="1"/>
  <c r="F138" i="1" s="1"/>
  <c r="I137" i="1"/>
  <c r="S137" i="1"/>
  <c r="T137" i="1"/>
  <c r="C67" i="1"/>
  <c r="A138" i="1"/>
  <c r="G59" i="1" l="1"/>
  <c r="H58" i="1"/>
  <c r="B54" i="1"/>
  <c r="P55" i="1"/>
  <c r="N56" i="1"/>
  <c r="K57" i="1"/>
  <c r="L57" i="1" s="1"/>
  <c r="M57" i="1" s="1"/>
  <c r="J58" i="1"/>
  <c r="O138" i="1"/>
  <c r="Q138" i="1" s="1"/>
  <c r="R138" i="1" s="1"/>
  <c r="D138" i="1"/>
  <c r="E138" i="1" s="1"/>
  <c r="F139" i="1" s="1"/>
  <c r="T138" i="1"/>
  <c r="S138" i="1"/>
  <c r="A139" i="1"/>
  <c r="I138" i="1"/>
  <c r="C68" i="1"/>
  <c r="G60" i="1" l="1"/>
  <c r="H59" i="1"/>
  <c r="B55" i="1"/>
  <c r="P56" i="1"/>
  <c r="N57" i="1"/>
  <c r="K58" i="1"/>
  <c r="L58" i="1" s="1"/>
  <c r="M58" i="1" s="1"/>
  <c r="J59" i="1"/>
  <c r="O139" i="1"/>
  <c r="Q139" i="1" s="1"/>
  <c r="R139" i="1" s="1"/>
  <c r="D139" i="1"/>
  <c r="E139" i="1" s="1"/>
  <c r="F140" i="1" s="1"/>
  <c r="I139" i="1"/>
  <c r="A140" i="1"/>
  <c r="C69" i="1"/>
  <c r="T139" i="1"/>
  <c r="S139" i="1"/>
  <c r="G61" i="1" l="1"/>
  <c r="H60" i="1"/>
  <c r="B56" i="1"/>
  <c r="P57" i="1"/>
  <c r="N58" i="1"/>
  <c r="K59" i="1"/>
  <c r="L59" i="1" s="1"/>
  <c r="M59" i="1" s="1"/>
  <c r="J60" i="1"/>
  <c r="O140" i="1"/>
  <c r="Q140" i="1" s="1"/>
  <c r="R140" i="1" s="1"/>
  <c r="D140" i="1"/>
  <c r="E140" i="1" s="1"/>
  <c r="F141" i="1" s="1"/>
  <c r="T140" i="1"/>
  <c r="S140" i="1"/>
  <c r="A141" i="1"/>
  <c r="C70" i="1"/>
  <c r="I140" i="1"/>
  <c r="G62" i="1" l="1"/>
  <c r="H61" i="1"/>
  <c r="B57" i="1"/>
  <c r="P58" i="1"/>
  <c r="N59" i="1"/>
  <c r="J61" i="1"/>
  <c r="K60" i="1"/>
  <c r="L60" i="1" s="1"/>
  <c r="M60" i="1" s="1"/>
  <c r="O141" i="1"/>
  <c r="Q141" i="1" s="1"/>
  <c r="R141" i="1" s="1"/>
  <c r="D141" i="1"/>
  <c r="E141" i="1" s="1"/>
  <c r="F142" i="1" s="1"/>
  <c r="S141" i="1"/>
  <c r="T141" i="1"/>
  <c r="I141" i="1"/>
  <c r="C71" i="1"/>
  <c r="A142" i="1"/>
  <c r="G63" i="1" l="1"/>
  <c r="H62" i="1"/>
  <c r="B58" i="1"/>
  <c r="P59" i="1"/>
  <c r="N60" i="1"/>
  <c r="K61" i="1"/>
  <c r="L61" i="1" s="1"/>
  <c r="M61" i="1" s="1"/>
  <c r="J62" i="1"/>
  <c r="O142" i="1"/>
  <c r="Q142" i="1" s="1"/>
  <c r="R142" i="1" s="1"/>
  <c r="D142" i="1"/>
  <c r="E142" i="1" s="1"/>
  <c r="F143" i="1" s="1"/>
  <c r="S142" i="1"/>
  <c r="T142" i="1"/>
  <c r="C72" i="1"/>
  <c r="I142" i="1"/>
  <c r="A143" i="1"/>
  <c r="G64" i="1" l="1"/>
  <c r="H63" i="1"/>
  <c r="B59" i="1"/>
  <c r="P60" i="1"/>
  <c r="N61" i="1"/>
  <c r="J63" i="1"/>
  <c r="K62" i="1"/>
  <c r="L62" i="1" s="1"/>
  <c r="M62" i="1" s="1"/>
  <c r="O143" i="1"/>
  <c r="Q143" i="1" s="1"/>
  <c r="R143" i="1" s="1"/>
  <c r="D143" i="1"/>
  <c r="E143" i="1" s="1"/>
  <c r="F144" i="1" s="1"/>
  <c r="A144" i="1"/>
  <c r="C73" i="1"/>
  <c r="T143" i="1"/>
  <c r="S143" i="1"/>
  <c r="I143" i="1"/>
  <c r="G65" i="1" l="1"/>
  <c r="H64" i="1"/>
  <c r="B60" i="1"/>
  <c r="P61" i="1"/>
  <c r="K63" i="1"/>
  <c r="L63" i="1" s="1"/>
  <c r="M63" i="1" s="1"/>
  <c r="J64" i="1"/>
  <c r="N62" i="1"/>
  <c r="O144" i="1"/>
  <c r="Q144" i="1" s="1"/>
  <c r="R144" i="1" s="1"/>
  <c r="D144" i="1"/>
  <c r="E144" i="1" s="1"/>
  <c r="F145" i="1" s="1"/>
  <c r="I144" i="1"/>
  <c r="T144" i="1"/>
  <c r="S144" i="1"/>
  <c r="C74" i="1"/>
  <c r="A145" i="1"/>
  <c r="G66" i="1" l="1"/>
  <c r="H65" i="1"/>
  <c r="B61" i="1"/>
  <c r="P62" i="1"/>
  <c r="N63" i="1"/>
  <c r="K64" i="1"/>
  <c r="L64" i="1" s="1"/>
  <c r="M64" i="1" s="1"/>
  <c r="J65" i="1"/>
  <c r="O145" i="1"/>
  <c r="Q145" i="1" s="1"/>
  <c r="R145" i="1" s="1"/>
  <c r="D145" i="1"/>
  <c r="E145" i="1" s="1"/>
  <c r="F146" i="1" s="1"/>
  <c r="C75" i="1"/>
  <c r="S145" i="1"/>
  <c r="T145" i="1"/>
  <c r="A146" i="1"/>
  <c r="I145" i="1"/>
  <c r="G67" i="1" l="1"/>
  <c r="H66" i="1"/>
  <c r="B62" i="1"/>
  <c r="P63" i="1"/>
  <c r="N64" i="1"/>
  <c r="J66" i="1"/>
  <c r="K65" i="1"/>
  <c r="L65" i="1" s="1"/>
  <c r="M65" i="1" s="1"/>
  <c r="O146" i="1"/>
  <c r="Q146" i="1" s="1"/>
  <c r="R146" i="1" s="1"/>
  <c r="D146" i="1"/>
  <c r="E146" i="1" s="1"/>
  <c r="F147" i="1" s="1"/>
  <c r="T146" i="1"/>
  <c r="S146" i="1"/>
  <c r="I146" i="1"/>
  <c r="A147" i="1"/>
  <c r="C76" i="1"/>
  <c r="G68" i="1" l="1"/>
  <c r="H67" i="1"/>
  <c r="B63" i="1"/>
  <c r="P64" i="1"/>
  <c r="K66" i="1"/>
  <c r="L66" i="1" s="1"/>
  <c r="M66" i="1" s="1"/>
  <c r="J67" i="1"/>
  <c r="N65" i="1"/>
  <c r="O147" i="1"/>
  <c r="Q147" i="1" s="1"/>
  <c r="R147" i="1" s="1"/>
  <c r="D147" i="1"/>
  <c r="E147" i="1" s="1"/>
  <c r="F148" i="1" s="1"/>
  <c r="C77" i="1"/>
  <c r="S147" i="1"/>
  <c r="T147" i="1"/>
  <c r="I147" i="1"/>
  <c r="A148" i="1"/>
  <c r="G69" i="1" l="1"/>
  <c r="H68" i="1"/>
  <c r="B64" i="1"/>
  <c r="P65" i="1"/>
  <c r="N66" i="1"/>
  <c r="K67" i="1"/>
  <c r="L67" i="1" s="1"/>
  <c r="M67" i="1" s="1"/>
  <c r="J68" i="1"/>
  <c r="O148" i="1"/>
  <c r="Q148" i="1" s="1"/>
  <c r="R148" i="1" s="1"/>
  <c r="D148" i="1"/>
  <c r="E148" i="1" s="1"/>
  <c r="F149" i="1" s="1"/>
  <c r="I148" i="1"/>
  <c r="C78" i="1"/>
  <c r="A149" i="1"/>
  <c r="T148" i="1"/>
  <c r="S148" i="1"/>
  <c r="G70" i="1" l="1"/>
  <c r="H69" i="1"/>
  <c r="B65" i="1"/>
  <c r="P66" i="1"/>
  <c r="N67" i="1"/>
  <c r="K68" i="1"/>
  <c r="L68" i="1" s="1"/>
  <c r="M68" i="1" s="1"/>
  <c r="J69" i="1"/>
  <c r="O149" i="1"/>
  <c r="Q149" i="1" s="1"/>
  <c r="R149" i="1" s="1"/>
  <c r="D149" i="1"/>
  <c r="E149" i="1" s="1"/>
  <c r="F150" i="1" s="1"/>
  <c r="S149" i="1"/>
  <c r="T149" i="1"/>
  <c r="A150" i="1"/>
  <c r="C79" i="1"/>
  <c r="I149" i="1"/>
  <c r="G71" i="1" l="1"/>
  <c r="H70" i="1"/>
  <c r="B66" i="1"/>
  <c r="P67" i="1"/>
  <c r="N68" i="1"/>
  <c r="K69" i="1"/>
  <c r="L69" i="1" s="1"/>
  <c r="M69" i="1" s="1"/>
  <c r="J70" i="1"/>
  <c r="O150" i="1"/>
  <c r="Q150" i="1" s="1"/>
  <c r="R150" i="1" s="1"/>
  <c r="D150" i="1"/>
  <c r="E150" i="1" s="1"/>
  <c r="F151" i="1" s="1"/>
  <c r="T150" i="1"/>
  <c r="S150" i="1"/>
  <c r="A151" i="1"/>
  <c r="I150" i="1"/>
  <c r="C80" i="1"/>
  <c r="G72" i="1" l="1"/>
  <c r="H71" i="1"/>
  <c r="B67" i="1"/>
  <c r="P68" i="1"/>
  <c r="N69" i="1"/>
  <c r="J71" i="1"/>
  <c r="K70" i="1"/>
  <c r="L70" i="1" s="1"/>
  <c r="M70" i="1" s="1"/>
  <c r="O151" i="1"/>
  <c r="Q151" i="1" s="1"/>
  <c r="R151" i="1" s="1"/>
  <c r="D151" i="1"/>
  <c r="E151" i="1" s="1"/>
  <c r="F152" i="1" s="1"/>
  <c r="I151" i="1"/>
  <c r="S151" i="1"/>
  <c r="T151" i="1"/>
  <c r="C81" i="1"/>
  <c r="A152" i="1"/>
  <c r="G73" i="1" l="1"/>
  <c r="H72" i="1"/>
  <c r="B68" i="1"/>
  <c r="P69" i="1"/>
  <c r="N70" i="1"/>
  <c r="K71" i="1"/>
  <c r="L71" i="1" s="1"/>
  <c r="M71" i="1" s="1"/>
  <c r="J72" i="1"/>
  <c r="O152" i="1"/>
  <c r="Q152" i="1" s="1"/>
  <c r="R152" i="1" s="1"/>
  <c r="D152" i="1"/>
  <c r="E152" i="1" s="1"/>
  <c r="F153" i="1" s="1"/>
  <c r="T152" i="1"/>
  <c r="S152" i="1"/>
  <c r="C82" i="1"/>
  <c r="A153" i="1"/>
  <c r="I152" i="1"/>
  <c r="G74" i="1" l="1"/>
  <c r="H73" i="1"/>
  <c r="B69" i="1"/>
  <c r="P70" i="1"/>
  <c r="N71" i="1"/>
  <c r="K72" i="1"/>
  <c r="L72" i="1" s="1"/>
  <c r="M72" i="1" s="1"/>
  <c r="J73" i="1"/>
  <c r="O153" i="1"/>
  <c r="Q153" i="1" s="1"/>
  <c r="R153" i="1" s="1"/>
  <c r="D153" i="1"/>
  <c r="E153" i="1" s="1"/>
  <c r="F154" i="1" s="1"/>
  <c r="I153" i="1"/>
  <c r="A154" i="1"/>
  <c r="C83" i="1"/>
  <c r="S153" i="1"/>
  <c r="T153" i="1"/>
  <c r="G75" i="1" l="1"/>
  <c r="H74" i="1"/>
  <c r="B70" i="1"/>
  <c r="P71" i="1"/>
  <c r="N72" i="1"/>
  <c r="J74" i="1"/>
  <c r="K73" i="1"/>
  <c r="L73" i="1" s="1"/>
  <c r="M73" i="1" s="1"/>
  <c r="O154" i="1"/>
  <c r="Q154" i="1" s="1"/>
  <c r="R154" i="1" s="1"/>
  <c r="D154" i="1"/>
  <c r="E154" i="1" s="1"/>
  <c r="F155" i="1" s="1"/>
  <c r="C84" i="1"/>
  <c r="T154" i="1"/>
  <c r="S154" i="1"/>
  <c r="A155" i="1"/>
  <c r="I154" i="1"/>
  <c r="G76" i="1" l="1"/>
  <c r="H75" i="1"/>
  <c r="B71" i="1"/>
  <c r="P72" i="1"/>
  <c r="K74" i="1"/>
  <c r="L74" i="1" s="1"/>
  <c r="M74" i="1" s="1"/>
  <c r="J75" i="1"/>
  <c r="N73" i="1"/>
  <c r="O155" i="1"/>
  <c r="Q155" i="1" s="1"/>
  <c r="R155" i="1" s="1"/>
  <c r="D155" i="1"/>
  <c r="E155" i="1" s="1"/>
  <c r="F156" i="1" s="1"/>
  <c r="I155" i="1"/>
  <c r="A156" i="1"/>
  <c r="S155" i="1"/>
  <c r="T155" i="1"/>
  <c r="C85" i="1"/>
  <c r="G77" i="1" l="1"/>
  <c r="H76" i="1"/>
  <c r="B72" i="1"/>
  <c r="P73" i="1"/>
  <c r="N74" i="1"/>
  <c r="J76" i="1"/>
  <c r="K75" i="1"/>
  <c r="L75" i="1" s="1"/>
  <c r="M75" i="1" s="1"/>
  <c r="O156" i="1"/>
  <c r="Q156" i="1" s="1"/>
  <c r="R156" i="1" s="1"/>
  <c r="D156" i="1"/>
  <c r="E156" i="1" s="1"/>
  <c r="F157" i="1" s="1"/>
  <c r="A157" i="1"/>
  <c r="I156" i="1"/>
  <c r="C86" i="1"/>
  <c r="T156" i="1"/>
  <c r="S156" i="1"/>
  <c r="G78" i="1" l="1"/>
  <c r="H77" i="1"/>
  <c r="B73" i="1"/>
  <c r="P74" i="1"/>
  <c r="J77" i="1"/>
  <c r="K76" i="1"/>
  <c r="L76" i="1" s="1"/>
  <c r="M76" i="1" s="1"/>
  <c r="N75" i="1"/>
  <c r="O157" i="1"/>
  <c r="Q157" i="1" s="1"/>
  <c r="R157" i="1" s="1"/>
  <c r="D157" i="1"/>
  <c r="E157" i="1" s="1"/>
  <c r="F158" i="1" s="1"/>
  <c r="C87" i="1"/>
  <c r="I157" i="1"/>
  <c r="A158" i="1"/>
  <c r="S157" i="1"/>
  <c r="T157" i="1"/>
  <c r="G79" i="1" l="1"/>
  <c r="H78" i="1"/>
  <c r="B74" i="1"/>
  <c r="P75" i="1"/>
  <c r="N76" i="1"/>
  <c r="K77" i="1"/>
  <c r="L77" i="1" s="1"/>
  <c r="M77" i="1" s="1"/>
  <c r="J78" i="1"/>
  <c r="O158" i="1"/>
  <c r="Q158" i="1" s="1"/>
  <c r="R158" i="1" s="1"/>
  <c r="D158" i="1"/>
  <c r="E158" i="1" s="1"/>
  <c r="F159" i="1" s="1"/>
  <c r="T158" i="1"/>
  <c r="S158" i="1"/>
  <c r="A159" i="1"/>
  <c r="I158" i="1"/>
  <c r="C88" i="1"/>
  <c r="G80" i="1" l="1"/>
  <c r="H79" i="1"/>
  <c r="B75" i="1"/>
  <c r="P76" i="1"/>
  <c r="N77" i="1"/>
  <c r="K78" i="1"/>
  <c r="L78" i="1" s="1"/>
  <c r="M78" i="1" s="1"/>
  <c r="J79" i="1"/>
  <c r="O159" i="1"/>
  <c r="Q159" i="1" s="1"/>
  <c r="R159" i="1" s="1"/>
  <c r="D159" i="1"/>
  <c r="E159" i="1" s="1"/>
  <c r="F160" i="1" s="1"/>
  <c r="I159" i="1"/>
  <c r="A160" i="1"/>
  <c r="S159" i="1"/>
  <c r="T159" i="1"/>
  <c r="C89" i="1"/>
  <c r="G81" i="1" l="1"/>
  <c r="H80" i="1"/>
  <c r="B76" i="1"/>
  <c r="P77" i="1"/>
  <c r="N78" i="1"/>
  <c r="J80" i="1"/>
  <c r="K79" i="1"/>
  <c r="L79" i="1" s="1"/>
  <c r="M79" i="1" s="1"/>
  <c r="O160" i="1"/>
  <c r="Q160" i="1" s="1"/>
  <c r="R160" i="1" s="1"/>
  <c r="D160" i="1"/>
  <c r="E160" i="1" s="1"/>
  <c r="F161" i="1" s="1"/>
  <c r="A161" i="1"/>
  <c r="I160" i="1"/>
  <c r="C90" i="1"/>
  <c r="T160" i="1"/>
  <c r="S160" i="1"/>
  <c r="G82" i="1" l="1"/>
  <c r="H81" i="1"/>
  <c r="B77" i="1"/>
  <c r="P78" i="1"/>
  <c r="N79" i="1"/>
  <c r="J81" i="1"/>
  <c r="K80" i="1"/>
  <c r="L80" i="1" s="1"/>
  <c r="M80" i="1" s="1"/>
  <c r="O161" i="1"/>
  <c r="Q161" i="1" s="1"/>
  <c r="R161" i="1" s="1"/>
  <c r="D161" i="1"/>
  <c r="E161" i="1" s="1"/>
  <c r="F162" i="1" s="1"/>
  <c r="C91" i="1"/>
  <c r="I161" i="1"/>
  <c r="T161" i="1"/>
  <c r="S161" i="1"/>
  <c r="A162" i="1"/>
  <c r="G83" i="1" l="1"/>
  <c r="H82" i="1"/>
  <c r="B78" i="1"/>
  <c r="P79" i="1"/>
  <c r="K81" i="1"/>
  <c r="L81" i="1" s="1"/>
  <c r="M81" i="1" s="1"/>
  <c r="J82" i="1"/>
  <c r="N80" i="1"/>
  <c r="O162" i="1"/>
  <c r="Q162" i="1" s="1"/>
  <c r="R162" i="1" s="1"/>
  <c r="D162" i="1"/>
  <c r="E162" i="1" s="1"/>
  <c r="F163" i="1" s="1"/>
  <c r="I162" i="1"/>
  <c r="S162" i="1"/>
  <c r="T162" i="1"/>
  <c r="C92" i="1"/>
  <c r="A163" i="1"/>
  <c r="G84" i="1" l="1"/>
  <c r="H83" i="1"/>
  <c r="B79" i="1"/>
  <c r="P80" i="1"/>
  <c r="N81" i="1"/>
  <c r="J83" i="1"/>
  <c r="K82" i="1"/>
  <c r="L82" i="1" s="1"/>
  <c r="M82" i="1" s="1"/>
  <c r="O163" i="1"/>
  <c r="Q163" i="1" s="1"/>
  <c r="R163" i="1" s="1"/>
  <c r="D163" i="1"/>
  <c r="E163" i="1" s="1"/>
  <c r="F164" i="1" s="1"/>
  <c r="C93" i="1"/>
  <c r="I163" i="1"/>
  <c r="A164" i="1"/>
  <c r="S163" i="1"/>
  <c r="T163" i="1"/>
  <c r="G85" i="1" l="1"/>
  <c r="H84" i="1"/>
  <c r="B80" i="1"/>
  <c r="P81" i="1"/>
  <c r="N82" i="1"/>
  <c r="K83" i="1"/>
  <c r="L83" i="1" s="1"/>
  <c r="M83" i="1" s="1"/>
  <c r="J84" i="1"/>
  <c r="O164" i="1"/>
  <c r="Q164" i="1" s="1"/>
  <c r="R164" i="1" s="1"/>
  <c r="D164" i="1"/>
  <c r="E164" i="1" s="1"/>
  <c r="F165" i="1" s="1"/>
  <c r="I164" i="1"/>
  <c r="T164" i="1"/>
  <c r="S164" i="1"/>
  <c r="A165" i="1"/>
  <c r="C94" i="1"/>
  <c r="G86" i="1" l="1"/>
  <c r="H85" i="1"/>
  <c r="B81" i="1"/>
  <c r="P82" i="1"/>
  <c r="N83" i="1"/>
  <c r="K84" i="1"/>
  <c r="L84" i="1" s="1"/>
  <c r="M84" i="1" s="1"/>
  <c r="J85" i="1"/>
  <c r="O165" i="1"/>
  <c r="Q165" i="1" s="1"/>
  <c r="R165" i="1" s="1"/>
  <c r="D165" i="1"/>
  <c r="E165" i="1" s="1"/>
  <c r="F166" i="1" s="1"/>
  <c r="T165" i="1"/>
  <c r="S165" i="1"/>
  <c r="I165" i="1"/>
  <c r="C95" i="1"/>
  <c r="A166" i="1"/>
  <c r="G87" i="1" l="1"/>
  <c r="H86" i="1"/>
  <c r="B82" i="1"/>
  <c r="P83" i="1"/>
  <c r="N84" i="1"/>
  <c r="J86" i="1"/>
  <c r="K85" i="1"/>
  <c r="L85" i="1" s="1"/>
  <c r="M85" i="1" s="1"/>
  <c r="O166" i="1"/>
  <c r="Q166" i="1" s="1"/>
  <c r="R166" i="1" s="1"/>
  <c r="D166" i="1"/>
  <c r="E166" i="1" s="1"/>
  <c r="F167" i="1" s="1"/>
  <c r="A167" i="1"/>
  <c r="I166" i="1"/>
  <c r="T166" i="1"/>
  <c r="S166" i="1"/>
  <c r="C96" i="1"/>
  <c r="G88" i="1" l="1"/>
  <c r="H87" i="1"/>
  <c r="B83" i="1"/>
  <c r="P84" i="1"/>
  <c r="K86" i="1"/>
  <c r="L86" i="1" s="1"/>
  <c r="M86" i="1" s="1"/>
  <c r="J87" i="1"/>
  <c r="N85" i="1"/>
  <c r="O167" i="1"/>
  <c r="Q167" i="1" s="1"/>
  <c r="R167" i="1" s="1"/>
  <c r="D167" i="1"/>
  <c r="E167" i="1" s="1"/>
  <c r="F168" i="1" s="1"/>
  <c r="I167" i="1"/>
  <c r="T167" i="1"/>
  <c r="S167" i="1"/>
  <c r="A168" i="1"/>
  <c r="C97" i="1"/>
  <c r="G89" i="1" l="1"/>
  <c r="H88" i="1"/>
  <c r="B84" i="1"/>
  <c r="P85" i="1"/>
  <c r="N86" i="1"/>
  <c r="J88" i="1"/>
  <c r="K87" i="1"/>
  <c r="L87" i="1" s="1"/>
  <c r="M87" i="1" s="1"/>
  <c r="O168" i="1"/>
  <c r="Q168" i="1" s="1"/>
  <c r="R168" i="1" s="1"/>
  <c r="D168" i="1"/>
  <c r="E168" i="1" s="1"/>
  <c r="F169" i="1" s="1"/>
  <c r="T168" i="1"/>
  <c r="S168" i="1"/>
  <c r="I168" i="1"/>
  <c r="C98" i="1"/>
  <c r="A169" i="1"/>
  <c r="G90" i="1" l="1"/>
  <c r="H89" i="1"/>
  <c r="B85" i="1"/>
  <c r="P86" i="1"/>
  <c r="K88" i="1"/>
  <c r="L88" i="1" s="1"/>
  <c r="M88" i="1" s="1"/>
  <c r="J89" i="1"/>
  <c r="N87" i="1"/>
  <c r="O169" i="1"/>
  <c r="Q169" i="1" s="1"/>
  <c r="R169" i="1" s="1"/>
  <c r="D169" i="1"/>
  <c r="E169" i="1" s="1"/>
  <c r="F170" i="1" s="1"/>
  <c r="T169" i="1"/>
  <c r="S169" i="1"/>
  <c r="C99" i="1"/>
  <c r="A170" i="1"/>
  <c r="I169" i="1"/>
  <c r="G91" i="1" l="1"/>
  <c r="H90" i="1"/>
  <c r="B86" i="1"/>
  <c r="P87" i="1"/>
  <c r="N88" i="1"/>
  <c r="J90" i="1"/>
  <c r="K89" i="1"/>
  <c r="L89" i="1" s="1"/>
  <c r="M89" i="1" s="1"/>
  <c r="O170" i="1"/>
  <c r="Q170" i="1" s="1"/>
  <c r="R170" i="1" s="1"/>
  <c r="D170" i="1"/>
  <c r="E170" i="1" s="1"/>
  <c r="F171" i="1" s="1"/>
  <c r="T170" i="1"/>
  <c r="S170" i="1"/>
  <c r="I170" i="1"/>
  <c r="A171" i="1"/>
  <c r="C100" i="1"/>
  <c r="G92" i="1" l="1"/>
  <c r="H91" i="1"/>
  <c r="B87" i="1"/>
  <c r="P88" i="1"/>
  <c r="J91" i="1"/>
  <c r="K90" i="1"/>
  <c r="L90" i="1" s="1"/>
  <c r="M90" i="1" s="1"/>
  <c r="N89" i="1"/>
  <c r="O171" i="1"/>
  <c r="Q171" i="1" s="1"/>
  <c r="R171" i="1" s="1"/>
  <c r="D171" i="1"/>
  <c r="E171" i="1" s="1"/>
  <c r="F172" i="1" s="1"/>
  <c r="I171" i="1"/>
  <c r="T171" i="1"/>
  <c r="S171" i="1"/>
  <c r="C101" i="1"/>
  <c r="A172" i="1"/>
  <c r="G93" i="1" l="1"/>
  <c r="H92" i="1"/>
  <c r="B88" i="1"/>
  <c r="P89" i="1"/>
  <c r="N90" i="1"/>
  <c r="K91" i="1"/>
  <c r="L91" i="1" s="1"/>
  <c r="M91" i="1" s="1"/>
  <c r="J92" i="1"/>
  <c r="O172" i="1"/>
  <c r="Q172" i="1" s="1"/>
  <c r="R172" i="1" s="1"/>
  <c r="D172" i="1"/>
  <c r="E172" i="1" s="1"/>
  <c r="F173" i="1" s="1"/>
  <c r="A173" i="1"/>
  <c r="I172" i="1"/>
  <c r="T172" i="1"/>
  <c r="S172" i="1"/>
  <c r="C102" i="1"/>
  <c r="G94" i="1" l="1"/>
  <c r="H93" i="1"/>
  <c r="B89" i="1"/>
  <c r="P90" i="1"/>
  <c r="N91" i="1"/>
  <c r="K92" i="1"/>
  <c r="L92" i="1" s="1"/>
  <c r="M92" i="1" s="1"/>
  <c r="J93" i="1"/>
  <c r="O173" i="1"/>
  <c r="Q173" i="1" s="1"/>
  <c r="R173" i="1" s="1"/>
  <c r="D173" i="1"/>
  <c r="E173" i="1" s="1"/>
  <c r="F174" i="1" s="1"/>
  <c r="I173" i="1"/>
  <c r="T173" i="1"/>
  <c r="S173" i="1"/>
  <c r="C103" i="1"/>
  <c r="A174" i="1"/>
  <c r="G95" i="1" l="1"/>
  <c r="H94" i="1"/>
  <c r="B90" i="1"/>
  <c r="P91" i="1"/>
  <c r="N92" i="1"/>
  <c r="K93" i="1"/>
  <c r="L93" i="1" s="1"/>
  <c r="M93" i="1" s="1"/>
  <c r="J94" i="1"/>
  <c r="O174" i="1"/>
  <c r="Q174" i="1" s="1"/>
  <c r="R174" i="1" s="1"/>
  <c r="D174" i="1"/>
  <c r="E174" i="1" s="1"/>
  <c r="F175" i="1" s="1"/>
  <c r="A175" i="1"/>
  <c r="I174" i="1"/>
  <c r="T174" i="1"/>
  <c r="S174" i="1"/>
  <c r="C104" i="1"/>
  <c r="G96" i="1" l="1"/>
  <c r="H95" i="1"/>
  <c r="B91" i="1"/>
  <c r="P92" i="1"/>
  <c r="N93" i="1"/>
  <c r="J95" i="1"/>
  <c r="K94" i="1"/>
  <c r="L94" i="1" s="1"/>
  <c r="M94" i="1" s="1"/>
  <c r="O175" i="1"/>
  <c r="Q175" i="1" s="1"/>
  <c r="R175" i="1" s="1"/>
  <c r="D175" i="1"/>
  <c r="E175" i="1" s="1"/>
  <c r="F176" i="1" s="1"/>
  <c r="I175" i="1"/>
  <c r="T175" i="1"/>
  <c r="S175" i="1"/>
  <c r="C105" i="1"/>
  <c r="A176" i="1"/>
  <c r="G97" i="1" l="1"/>
  <c r="H96" i="1"/>
  <c r="B92" i="1"/>
  <c r="P93" i="1"/>
  <c r="N94" i="1"/>
  <c r="J96" i="1"/>
  <c r="K95" i="1"/>
  <c r="L95" i="1" s="1"/>
  <c r="M95" i="1" s="1"/>
  <c r="O176" i="1"/>
  <c r="Q176" i="1" s="1"/>
  <c r="R176" i="1" s="1"/>
  <c r="D176" i="1"/>
  <c r="E176" i="1" s="1"/>
  <c r="F177" i="1" s="1"/>
  <c r="A177" i="1"/>
  <c r="I176" i="1"/>
  <c r="T176" i="1"/>
  <c r="S176" i="1"/>
  <c r="C106" i="1"/>
  <c r="G98" i="1" l="1"/>
  <c r="H97" i="1"/>
  <c r="B93" i="1"/>
  <c r="P94" i="1"/>
  <c r="N95" i="1"/>
  <c r="K96" i="1"/>
  <c r="L96" i="1" s="1"/>
  <c r="M96" i="1" s="1"/>
  <c r="J97" i="1"/>
  <c r="O177" i="1"/>
  <c r="Q177" i="1" s="1"/>
  <c r="R177" i="1" s="1"/>
  <c r="D177" i="1"/>
  <c r="E177" i="1" s="1"/>
  <c r="F178" i="1" s="1"/>
  <c r="I177" i="1"/>
  <c r="T177" i="1"/>
  <c r="S177" i="1"/>
  <c r="C107" i="1"/>
  <c r="A178" i="1"/>
  <c r="G99" i="1" l="1"/>
  <c r="H98" i="1"/>
  <c r="B94" i="1"/>
  <c r="P95" i="1"/>
  <c r="J98" i="1"/>
  <c r="K97" i="1"/>
  <c r="L97" i="1" s="1"/>
  <c r="M97" i="1" s="1"/>
  <c r="N96" i="1"/>
  <c r="O178" i="1"/>
  <c r="Q178" i="1" s="1"/>
  <c r="R178" i="1" s="1"/>
  <c r="D178" i="1"/>
  <c r="E178" i="1" s="1"/>
  <c r="F179" i="1" s="1"/>
  <c r="A179" i="1"/>
  <c r="I178" i="1"/>
  <c r="T178" i="1"/>
  <c r="S178" i="1"/>
  <c r="C108" i="1"/>
  <c r="G100" i="1" l="1"/>
  <c r="H99" i="1"/>
  <c r="B95" i="1"/>
  <c r="P96" i="1"/>
  <c r="N97" i="1"/>
  <c r="K98" i="1"/>
  <c r="L98" i="1" s="1"/>
  <c r="M98" i="1" s="1"/>
  <c r="J99" i="1"/>
  <c r="O179" i="1"/>
  <c r="Q179" i="1" s="1"/>
  <c r="R179" i="1" s="1"/>
  <c r="D179" i="1"/>
  <c r="E179" i="1" s="1"/>
  <c r="F180" i="1" s="1"/>
  <c r="I179" i="1"/>
  <c r="T179" i="1"/>
  <c r="S179" i="1"/>
  <c r="C109" i="1"/>
  <c r="A180" i="1"/>
  <c r="G101" i="1" l="1"/>
  <c r="H100" i="1"/>
  <c r="B96" i="1"/>
  <c r="P97" i="1"/>
  <c r="J100" i="1"/>
  <c r="K99" i="1"/>
  <c r="L99" i="1" s="1"/>
  <c r="M99" i="1" s="1"/>
  <c r="N98" i="1"/>
  <c r="O180" i="1"/>
  <c r="Q180" i="1" s="1"/>
  <c r="R180" i="1" s="1"/>
  <c r="D180" i="1"/>
  <c r="E180" i="1" s="1"/>
  <c r="F181" i="1" s="1"/>
  <c r="I180" i="1"/>
  <c r="T180" i="1"/>
  <c r="S180" i="1"/>
  <c r="C110" i="1"/>
  <c r="A181" i="1"/>
  <c r="G102" i="1" l="1"/>
  <c r="H101" i="1"/>
  <c r="B97" i="1"/>
  <c r="P98" i="1"/>
  <c r="N99" i="1"/>
  <c r="K100" i="1"/>
  <c r="L100" i="1" s="1"/>
  <c r="M100" i="1" s="1"/>
  <c r="J101" i="1"/>
  <c r="O181" i="1"/>
  <c r="Q181" i="1" s="1"/>
  <c r="R181" i="1" s="1"/>
  <c r="D181" i="1"/>
  <c r="E181" i="1" s="1"/>
  <c r="F182" i="1" s="1"/>
  <c r="A182" i="1"/>
  <c r="I181" i="1"/>
  <c r="T181" i="1"/>
  <c r="S181" i="1"/>
  <c r="C111" i="1"/>
  <c r="G103" i="1" l="1"/>
  <c r="H102" i="1"/>
  <c r="B98" i="1"/>
  <c r="P99" i="1"/>
  <c r="N100" i="1"/>
  <c r="K101" i="1"/>
  <c r="L101" i="1" s="1"/>
  <c r="M101" i="1" s="1"/>
  <c r="J102" i="1"/>
  <c r="O182" i="1"/>
  <c r="Q182" i="1" s="1"/>
  <c r="R182" i="1" s="1"/>
  <c r="D182" i="1"/>
  <c r="E182" i="1" s="1"/>
  <c r="F183" i="1" s="1"/>
  <c r="I182" i="1"/>
  <c r="T182" i="1"/>
  <c r="S182" i="1"/>
  <c r="C112" i="1"/>
  <c r="A183" i="1"/>
  <c r="G104" i="1" l="1"/>
  <c r="H103" i="1"/>
  <c r="B99" i="1"/>
  <c r="P100" i="1"/>
  <c r="N101" i="1"/>
  <c r="K102" i="1"/>
  <c r="L102" i="1" s="1"/>
  <c r="M102" i="1" s="1"/>
  <c r="J103" i="1"/>
  <c r="O183" i="1"/>
  <c r="Q183" i="1" s="1"/>
  <c r="R183" i="1" s="1"/>
  <c r="D183" i="1"/>
  <c r="E183" i="1" s="1"/>
  <c r="F184" i="1" s="1"/>
  <c r="A184" i="1"/>
  <c r="T183" i="1"/>
  <c r="S183" i="1"/>
  <c r="C113" i="1"/>
  <c r="I183" i="1"/>
  <c r="G105" i="1" l="1"/>
  <c r="H104" i="1"/>
  <c r="B100" i="1"/>
  <c r="P101" i="1"/>
  <c r="N102" i="1"/>
  <c r="K103" i="1"/>
  <c r="L103" i="1" s="1"/>
  <c r="M103" i="1" s="1"/>
  <c r="J104" i="1"/>
  <c r="O184" i="1"/>
  <c r="Q184" i="1" s="1"/>
  <c r="R184" i="1" s="1"/>
  <c r="D184" i="1"/>
  <c r="E184" i="1" s="1"/>
  <c r="F185" i="1" s="1"/>
  <c r="I184" i="1"/>
  <c r="C114" i="1"/>
  <c r="T184" i="1"/>
  <c r="S184" i="1"/>
  <c r="A185" i="1"/>
  <c r="G106" i="1" l="1"/>
  <c r="H105" i="1"/>
  <c r="B101" i="1"/>
  <c r="P102" i="1"/>
  <c r="N103" i="1"/>
  <c r="K104" i="1"/>
  <c r="L104" i="1" s="1"/>
  <c r="M104" i="1" s="1"/>
  <c r="J105" i="1"/>
  <c r="O185" i="1"/>
  <c r="Q185" i="1" s="1"/>
  <c r="R185" i="1" s="1"/>
  <c r="D185" i="1"/>
  <c r="E185" i="1" s="1"/>
  <c r="F186" i="1" s="1"/>
  <c r="A186" i="1"/>
  <c r="C115" i="1"/>
  <c r="I185" i="1"/>
  <c r="T185" i="1"/>
  <c r="S185" i="1"/>
  <c r="G107" i="1" l="1"/>
  <c r="H106" i="1"/>
  <c r="B102" i="1"/>
  <c r="P103" i="1"/>
  <c r="N104" i="1"/>
  <c r="K105" i="1"/>
  <c r="L105" i="1" s="1"/>
  <c r="M105" i="1" s="1"/>
  <c r="J106" i="1"/>
  <c r="O186" i="1"/>
  <c r="Q186" i="1" s="1"/>
  <c r="R186" i="1" s="1"/>
  <c r="D186" i="1"/>
  <c r="E186" i="1" s="1"/>
  <c r="F187" i="1" s="1"/>
  <c r="I186" i="1"/>
  <c r="C116" i="1"/>
  <c r="T186" i="1"/>
  <c r="S186" i="1"/>
  <c r="A187" i="1"/>
  <c r="G108" i="1" l="1"/>
  <c r="H107" i="1"/>
  <c r="B103" i="1"/>
  <c r="P104" i="1"/>
  <c r="N105" i="1"/>
  <c r="K106" i="1"/>
  <c r="L106" i="1" s="1"/>
  <c r="M106" i="1" s="1"/>
  <c r="J107" i="1"/>
  <c r="O187" i="1"/>
  <c r="Q187" i="1" s="1"/>
  <c r="R187" i="1" s="1"/>
  <c r="D187" i="1"/>
  <c r="E187" i="1" s="1"/>
  <c r="F188" i="1" s="1"/>
  <c r="S187" i="1"/>
  <c r="T187" i="1"/>
  <c r="I187" i="1"/>
  <c r="A188" i="1"/>
  <c r="C117" i="1"/>
  <c r="G109" i="1" l="1"/>
  <c r="H108" i="1"/>
  <c r="B104" i="1"/>
  <c r="P105" i="1"/>
  <c r="N106" i="1"/>
  <c r="K107" i="1"/>
  <c r="L107" i="1" s="1"/>
  <c r="M107" i="1" s="1"/>
  <c r="J108" i="1"/>
  <c r="O188" i="1"/>
  <c r="Q188" i="1" s="1"/>
  <c r="R188" i="1" s="1"/>
  <c r="D188" i="1"/>
  <c r="E188" i="1" s="1"/>
  <c r="F189" i="1" s="1"/>
  <c r="T188" i="1"/>
  <c r="S188" i="1"/>
  <c r="C118" i="1"/>
  <c r="A189" i="1"/>
  <c r="I188" i="1"/>
  <c r="G110" i="1" l="1"/>
  <c r="H109" i="1"/>
  <c r="B105" i="1"/>
  <c r="P106" i="1"/>
  <c r="N107" i="1"/>
  <c r="K108" i="1"/>
  <c r="L108" i="1" s="1"/>
  <c r="M108" i="1" s="1"/>
  <c r="J109" i="1"/>
  <c r="O189" i="1"/>
  <c r="Q189" i="1" s="1"/>
  <c r="R189" i="1" s="1"/>
  <c r="D189" i="1"/>
  <c r="E189" i="1" s="1"/>
  <c r="F190" i="1" s="1"/>
  <c r="S189" i="1"/>
  <c r="T189" i="1"/>
  <c r="C119" i="1"/>
  <c r="I189" i="1"/>
  <c r="A190" i="1"/>
  <c r="G111" i="1" l="1"/>
  <c r="H110" i="1"/>
  <c r="B106" i="1"/>
  <c r="P107" i="1"/>
  <c r="N108" i="1"/>
  <c r="K109" i="1"/>
  <c r="L109" i="1" s="1"/>
  <c r="M109" i="1" s="1"/>
  <c r="J110" i="1"/>
  <c r="O190" i="1"/>
  <c r="Q190" i="1" s="1"/>
  <c r="R190" i="1" s="1"/>
  <c r="D190" i="1"/>
  <c r="E190" i="1" s="1"/>
  <c r="F191" i="1" s="1"/>
  <c r="T190" i="1"/>
  <c r="S190" i="1"/>
  <c r="A191" i="1"/>
  <c r="I190" i="1"/>
  <c r="C120" i="1"/>
  <c r="G112" i="1" l="1"/>
  <c r="H111" i="1"/>
  <c r="B107" i="1"/>
  <c r="P108" i="1"/>
  <c r="N109" i="1"/>
  <c r="K110" i="1"/>
  <c r="L110" i="1" s="1"/>
  <c r="M110" i="1" s="1"/>
  <c r="J111" i="1"/>
  <c r="O191" i="1"/>
  <c r="Q191" i="1" s="1"/>
  <c r="R191" i="1" s="1"/>
  <c r="D191" i="1"/>
  <c r="E191" i="1" s="1"/>
  <c r="F192" i="1" s="1"/>
  <c r="S191" i="1"/>
  <c r="T191" i="1"/>
  <c r="I191" i="1"/>
  <c r="A192" i="1"/>
  <c r="C121" i="1"/>
  <c r="G113" i="1" l="1"/>
  <c r="H112" i="1"/>
  <c r="B108" i="1"/>
  <c r="P109" i="1"/>
  <c r="N110" i="1"/>
  <c r="K111" i="1"/>
  <c r="L111" i="1" s="1"/>
  <c r="M111" i="1" s="1"/>
  <c r="J112" i="1"/>
  <c r="O192" i="1"/>
  <c r="Q192" i="1" s="1"/>
  <c r="R192" i="1" s="1"/>
  <c r="D192" i="1"/>
  <c r="E192" i="1" s="1"/>
  <c r="F193" i="1" s="1"/>
  <c r="T192" i="1"/>
  <c r="S192" i="1"/>
  <c r="C122" i="1"/>
  <c r="A193" i="1"/>
  <c r="I192" i="1"/>
  <c r="G114" i="1" l="1"/>
  <c r="H113" i="1"/>
  <c r="B109" i="1"/>
  <c r="P110" i="1"/>
  <c r="N111" i="1"/>
  <c r="K112" i="1"/>
  <c r="L112" i="1" s="1"/>
  <c r="M112" i="1" s="1"/>
  <c r="J113" i="1"/>
  <c r="O193" i="1"/>
  <c r="Q193" i="1" s="1"/>
  <c r="R193" i="1" s="1"/>
  <c r="D193" i="1"/>
  <c r="E193" i="1" s="1"/>
  <c r="F194" i="1" s="1"/>
  <c r="S193" i="1"/>
  <c r="T193" i="1"/>
  <c r="C123" i="1"/>
  <c r="I193" i="1"/>
  <c r="A194" i="1"/>
  <c r="G115" i="1" l="1"/>
  <c r="H114" i="1"/>
  <c r="B110" i="1"/>
  <c r="P111" i="1"/>
  <c r="N112" i="1"/>
  <c r="K113" i="1"/>
  <c r="L113" i="1" s="1"/>
  <c r="M113" i="1" s="1"/>
  <c r="J114" i="1"/>
  <c r="O194" i="1"/>
  <c r="Q194" i="1" s="1"/>
  <c r="R194" i="1" s="1"/>
  <c r="D194" i="1"/>
  <c r="E194" i="1" s="1"/>
  <c r="F195" i="1" s="1"/>
  <c r="A195" i="1"/>
  <c r="I194" i="1"/>
  <c r="C124" i="1"/>
  <c r="T194" i="1"/>
  <c r="S194" i="1"/>
  <c r="G116" i="1" l="1"/>
  <c r="H115" i="1"/>
  <c r="B111" i="1"/>
  <c r="P112" i="1"/>
  <c r="N113" i="1"/>
  <c r="K114" i="1"/>
  <c r="L114" i="1" s="1"/>
  <c r="M114" i="1" s="1"/>
  <c r="J115" i="1"/>
  <c r="O195" i="1"/>
  <c r="Q195" i="1" s="1"/>
  <c r="R195" i="1" s="1"/>
  <c r="D195" i="1"/>
  <c r="E195" i="1" s="1"/>
  <c r="F196" i="1" s="1"/>
  <c r="C125" i="1"/>
  <c r="S195" i="1"/>
  <c r="T195" i="1"/>
  <c r="I195" i="1"/>
  <c r="A196" i="1"/>
  <c r="G117" i="1" l="1"/>
  <c r="H116" i="1"/>
  <c r="B112" i="1"/>
  <c r="P113" i="1"/>
  <c r="N114" i="1"/>
  <c r="K115" i="1"/>
  <c r="L115" i="1" s="1"/>
  <c r="M115" i="1" s="1"/>
  <c r="J116" i="1"/>
  <c r="O196" i="1"/>
  <c r="Q196" i="1" s="1"/>
  <c r="R196" i="1" s="1"/>
  <c r="D196" i="1"/>
  <c r="E196" i="1" s="1"/>
  <c r="F197" i="1" s="1"/>
  <c r="A197" i="1"/>
  <c r="I196" i="1"/>
  <c r="T196" i="1"/>
  <c r="S196" i="1"/>
  <c r="C126" i="1"/>
  <c r="G118" i="1" l="1"/>
  <c r="H117" i="1"/>
  <c r="B113" i="1"/>
  <c r="P114" i="1"/>
  <c r="N115" i="1"/>
  <c r="K116" i="1"/>
  <c r="L116" i="1" s="1"/>
  <c r="M116" i="1" s="1"/>
  <c r="J117" i="1"/>
  <c r="O197" i="1"/>
  <c r="Q197" i="1" s="1"/>
  <c r="R197" i="1" s="1"/>
  <c r="D197" i="1"/>
  <c r="E197" i="1" s="1"/>
  <c r="F198" i="1" s="1"/>
  <c r="S197" i="1"/>
  <c r="T197" i="1"/>
  <c r="C127" i="1"/>
  <c r="I197" i="1"/>
  <c r="A198" i="1"/>
  <c r="G119" i="1" l="1"/>
  <c r="H118" i="1"/>
  <c r="B114" i="1"/>
  <c r="P115" i="1"/>
  <c r="N116" i="1"/>
  <c r="K117" i="1"/>
  <c r="L117" i="1" s="1"/>
  <c r="M117" i="1" s="1"/>
  <c r="J118" i="1"/>
  <c r="O198" i="1"/>
  <c r="Q198" i="1" s="1"/>
  <c r="R198" i="1" s="1"/>
  <c r="D198" i="1"/>
  <c r="E198" i="1" s="1"/>
  <c r="F199" i="1" s="1"/>
  <c r="T198" i="1"/>
  <c r="S198" i="1"/>
  <c r="A199" i="1"/>
  <c r="I198" i="1"/>
  <c r="C128" i="1"/>
  <c r="G120" i="1" l="1"/>
  <c r="H119" i="1"/>
  <c r="B115" i="1"/>
  <c r="P116" i="1"/>
  <c r="N117" i="1"/>
  <c r="K118" i="1"/>
  <c r="L118" i="1" s="1"/>
  <c r="M118" i="1" s="1"/>
  <c r="J119" i="1"/>
  <c r="O199" i="1"/>
  <c r="Q199" i="1" s="1"/>
  <c r="R199" i="1" s="1"/>
  <c r="D199" i="1"/>
  <c r="E199" i="1" s="1"/>
  <c r="F200" i="1" s="1"/>
  <c r="S199" i="1"/>
  <c r="T199" i="1"/>
  <c r="I199" i="1"/>
  <c r="A200" i="1"/>
  <c r="C129" i="1"/>
  <c r="G121" i="1" l="1"/>
  <c r="H120" i="1"/>
  <c r="B116" i="1"/>
  <c r="P117" i="1"/>
  <c r="N118" i="1"/>
  <c r="K119" i="1"/>
  <c r="L119" i="1" s="1"/>
  <c r="M119" i="1" s="1"/>
  <c r="J120" i="1"/>
  <c r="O200" i="1"/>
  <c r="Q200" i="1" s="1"/>
  <c r="R200" i="1" s="1"/>
  <c r="D200" i="1"/>
  <c r="E200" i="1" s="1"/>
  <c r="F201" i="1" s="1"/>
  <c r="C130" i="1"/>
  <c r="T200" i="1"/>
  <c r="S200" i="1"/>
  <c r="A201" i="1"/>
  <c r="I200" i="1"/>
  <c r="G122" i="1" l="1"/>
  <c r="H121" i="1"/>
  <c r="B117" i="1"/>
  <c r="P118" i="1"/>
  <c r="N119" i="1"/>
  <c r="K120" i="1"/>
  <c r="L120" i="1" s="1"/>
  <c r="M120" i="1" s="1"/>
  <c r="J121" i="1"/>
  <c r="O201" i="1"/>
  <c r="Q201" i="1" s="1"/>
  <c r="R201" i="1" s="1"/>
  <c r="D201" i="1"/>
  <c r="E201" i="1" s="1"/>
  <c r="F202" i="1" s="1"/>
  <c r="S201" i="1"/>
  <c r="T201" i="1"/>
  <c r="I201" i="1"/>
  <c r="A202" i="1"/>
  <c r="C131" i="1"/>
  <c r="G123" i="1" l="1"/>
  <c r="H122" i="1"/>
  <c r="B118" i="1"/>
  <c r="P119" i="1"/>
  <c r="N120" i="1"/>
  <c r="K121" i="1"/>
  <c r="L121" i="1" s="1"/>
  <c r="M121" i="1" s="1"/>
  <c r="J122" i="1"/>
  <c r="O202" i="1"/>
  <c r="Q202" i="1" s="1"/>
  <c r="R202" i="1" s="1"/>
  <c r="D202" i="1"/>
  <c r="E202" i="1" s="1"/>
  <c r="F203" i="1" s="1"/>
  <c r="T202" i="1"/>
  <c r="S202" i="1"/>
  <c r="C132" i="1"/>
  <c r="A203" i="1"/>
  <c r="I202" i="1"/>
  <c r="G124" i="1" l="1"/>
  <c r="H123" i="1"/>
  <c r="B119" i="1"/>
  <c r="P120" i="1"/>
  <c r="N121" i="1"/>
  <c r="K122" i="1"/>
  <c r="L122" i="1" s="1"/>
  <c r="M122" i="1" s="1"/>
  <c r="J123" i="1"/>
  <c r="O203" i="1"/>
  <c r="Q203" i="1" s="1"/>
  <c r="R203" i="1" s="1"/>
  <c r="D203" i="1"/>
  <c r="E203" i="1" s="1"/>
  <c r="F204" i="1" s="1"/>
  <c r="S203" i="1"/>
  <c r="T203" i="1"/>
  <c r="C133" i="1"/>
  <c r="I203" i="1"/>
  <c r="A204" i="1"/>
  <c r="G125" i="1" l="1"/>
  <c r="H124" i="1"/>
  <c r="B120" i="1"/>
  <c r="P121" i="1"/>
  <c r="N122" i="1"/>
  <c r="K123" i="1"/>
  <c r="L123" i="1" s="1"/>
  <c r="M123" i="1" s="1"/>
  <c r="J124" i="1"/>
  <c r="O204" i="1"/>
  <c r="Q204" i="1" s="1"/>
  <c r="R204" i="1" s="1"/>
  <c r="D204" i="1"/>
  <c r="E204" i="1" s="1"/>
  <c r="F205" i="1" s="1"/>
  <c r="A205" i="1"/>
  <c r="I204" i="1"/>
  <c r="C134" i="1"/>
  <c r="T204" i="1"/>
  <c r="S204" i="1"/>
  <c r="G126" i="1" l="1"/>
  <c r="H125" i="1"/>
  <c r="B121" i="1"/>
  <c r="P122" i="1"/>
  <c r="N123" i="1"/>
  <c r="K124" i="1"/>
  <c r="L124" i="1" s="1"/>
  <c r="M124" i="1" s="1"/>
  <c r="J125" i="1"/>
  <c r="O205" i="1"/>
  <c r="Q205" i="1" s="1"/>
  <c r="R205" i="1" s="1"/>
  <c r="D205" i="1"/>
  <c r="E205" i="1" s="1"/>
  <c r="F206" i="1" s="1"/>
  <c r="C135" i="1"/>
  <c r="S205" i="1"/>
  <c r="T205" i="1"/>
  <c r="I205" i="1"/>
  <c r="A206" i="1"/>
  <c r="G127" i="1" l="1"/>
  <c r="H126" i="1"/>
  <c r="B122" i="1"/>
  <c r="P123" i="1"/>
  <c r="N124" i="1"/>
  <c r="K125" i="1"/>
  <c r="L125" i="1" s="1"/>
  <c r="M125" i="1" s="1"/>
  <c r="J126" i="1"/>
  <c r="O206" i="1"/>
  <c r="Q206" i="1" s="1"/>
  <c r="R206" i="1" s="1"/>
  <c r="D206" i="1"/>
  <c r="E206" i="1" s="1"/>
  <c r="F207" i="1" s="1"/>
  <c r="I206" i="1"/>
  <c r="A207" i="1"/>
  <c r="T206" i="1"/>
  <c r="S206" i="1"/>
  <c r="C136" i="1"/>
  <c r="G128" i="1" l="1"/>
  <c r="H127" i="1"/>
  <c r="B123" i="1"/>
  <c r="P124" i="1"/>
  <c r="N125" i="1"/>
  <c r="K126" i="1"/>
  <c r="L126" i="1" s="1"/>
  <c r="M126" i="1" s="1"/>
  <c r="J127" i="1"/>
  <c r="O207" i="1"/>
  <c r="Q207" i="1" s="1"/>
  <c r="R207" i="1" s="1"/>
  <c r="D207" i="1"/>
  <c r="E207" i="1" s="1"/>
  <c r="F208" i="1" s="1"/>
  <c r="A208" i="1"/>
  <c r="C137" i="1"/>
  <c r="I207" i="1"/>
  <c r="S207" i="1"/>
  <c r="T207" i="1"/>
  <c r="G129" i="1" l="1"/>
  <c r="H128" i="1"/>
  <c r="B124" i="1"/>
  <c r="P125" i="1"/>
  <c r="N126" i="1"/>
  <c r="K127" i="1"/>
  <c r="L127" i="1" s="1"/>
  <c r="M127" i="1" s="1"/>
  <c r="J128" i="1"/>
  <c r="O208" i="1"/>
  <c r="Q208" i="1" s="1"/>
  <c r="R208" i="1" s="1"/>
  <c r="D208" i="1"/>
  <c r="E208" i="1" s="1"/>
  <c r="F209" i="1" s="1"/>
  <c r="I208" i="1"/>
  <c r="C138" i="1"/>
  <c r="T208" i="1"/>
  <c r="S208" i="1"/>
  <c r="A209" i="1"/>
  <c r="G130" i="1" l="1"/>
  <c r="H129" i="1"/>
  <c r="B125" i="1"/>
  <c r="P126" i="1"/>
  <c r="N127" i="1"/>
  <c r="K128" i="1"/>
  <c r="L128" i="1" s="1"/>
  <c r="M128" i="1" s="1"/>
  <c r="J129" i="1"/>
  <c r="O209" i="1"/>
  <c r="Q209" i="1" s="1"/>
  <c r="R209" i="1" s="1"/>
  <c r="D209" i="1"/>
  <c r="E209" i="1" s="1"/>
  <c r="F210" i="1" s="1"/>
  <c r="C139" i="1"/>
  <c r="I209" i="1"/>
  <c r="T209" i="1"/>
  <c r="S209" i="1"/>
  <c r="A210" i="1"/>
  <c r="G131" i="1" l="1"/>
  <c r="H130" i="1"/>
  <c r="B126" i="1"/>
  <c r="P127" i="1"/>
  <c r="N128" i="1"/>
  <c r="K129" i="1"/>
  <c r="L129" i="1" s="1"/>
  <c r="M129" i="1" s="1"/>
  <c r="J130" i="1"/>
  <c r="O210" i="1"/>
  <c r="Q210" i="1" s="1"/>
  <c r="R210" i="1" s="1"/>
  <c r="D210" i="1"/>
  <c r="E210" i="1" s="1"/>
  <c r="F211" i="1" s="1"/>
  <c r="A211" i="1"/>
  <c r="C140" i="1"/>
  <c r="T210" i="1"/>
  <c r="S210" i="1"/>
  <c r="I210" i="1"/>
  <c r="G132" i="1" l="1"/>
  <c r="H131" i="1"/>
  <c r="B127" i="1"/>
  <c r="P128" i="1"/>
  <c r="N129" i="1"/>
  <c r="K130" i="1"/>
  <c r="L130" i="1" s="1"/>
  <c r="M130" i="1" s="1"/>
  <c r="J131" i="1"/>
  <c r="O211" i="1"/>
  <c r="Q211" i="1" s="1"/>
  <c r="R211" i="1" s="1"/>
  <c r="D211" i="1"/>
  <c r="E211" i="1" s="1"/>
  <c r="F212" i="1" s="1"/>
  <c r="I211" i="1"/>
  <c r="C141" i="1"/>
  <c r="T211" i="1"/>
  <c r="S211" i="1"/>
  <c r="A212" i="1"/>
  <c r="G133" i="1" l="1"/>
  <c r="H132" i="1"/>
  <c r="B128" i="1"/>
  <c r="P129" i="1"/>
  <c r="N130" i="1"/>
  <c r="K131" i="1"/>
  <c r="L131" i="1" s="1"/>
  <c r="M131" i="1" s="1"/>
  <c r="J132" i="1"/>
  <c r="O212" i="1"/>
  <c r="Q212" i="1" s="1"/>
  <c r="R212" i="1" s="1"/>
  <c r="D212" i="1"/>
  <c r="E212" i="1" s="1"/>
  <c r="F213" i="1" s="1"/>
  <c r="I212" i="1"/>
  <c r="T212" i="1"/>
  <c r="S212" i="1"/>
  <c r="A213" i="1"/>
  <c r="C142" i="1"/>
  <c r="G134" i="1" l="1"/>
  <c r="H133" i="1"/>
  <c r="B129" i="1"/>
  <c r="P130" i="1"/>
  <c r="N131" i="1"/>
  <c r="K132" i="1"/>
  <c r="L132" i="1" s="1"/>
  <c r="M132" i="1" s="1"/>
  <c r="J133" i="1"/>
  <c r="O213" i="1"/>
  <c r="Q213" i="1" s="1"/>
  <c r="R213" i="1" s="1"/>
  <c r="D213" i="1"/>
  <c r="E213" i="1" s="1"/>
  <c r="F214" i="1" s="1"/>
  <c r="I213" i="1"/>
  <c r="T213" i="1"/>
  <c r="S213" i="1"/>
  <c r="C143" i="1"/>
  <c r="A214" i="1"/>
  <c r="G135" i="1" l="1"/>
  <c r="H134" i="1"/>
  <c r="B130" i="1"/>
  <c r="P131" i="1"/>
  <c r="N132" i="1"/>
  <c r="K133" i="1"/>
  <c r="L133" i="1" s="1"/>
  <c r="M133" i="1" s="1"/>
  <c r="J134" i="1"/>
  <c r="O214" i="1"/>
  <c r="Q214" i="1" s="1"/>
  <c r="R214" i="1" s="1"/>
  <c r="D214" i="1"/>
  <c r="E214" i="1" s="1"/>
  <c r="F215" i="1" s="1"/>
  <c r="C144" i="1"/>
  <c r="I214" i="1"/>
  <c r="T214" i="1"/>
  <c r="S214" i="1"/>
  <c r="A215" i="1"/>
  <c r="G136" i="1" l="1"/>
  <c r="H135" i="1"/>
  <c r="B131" i="1"/>
  <c r="P132" i="1"/>
  <c r="K134" i="1"/>
  <c r="L134" i="1" s="1"/>
  <c r="M134" i="1" s="1"/>
  <c r="J135" i="1"/>
  <c r="N133" i="1"/>
  <c r="O215" i="1"/>
  <c r="Q215" i="1" s="1"/>
  <c r="R215" i="1" s="1"/>
  <c r="D215" i="1"/>
  <c r="E215" i="1" s="1"/>
  <c r="F216" i="1" s="1"/>
  <c r="A216" i="1"/>
  <c r="I215" i="1"/>
  <c r="C145" i="1"/>
  <c r="T215" i="1"/>
  <c r="S215" i="1"/>
  <c r="G137" i="1" l="1"/>
  <c r="H136" i="1"/>
  <c r="B132" i="1"/>
  <c r="P133" i="1"/>
  <c r="N134" i="1"/>
  <c r="K135" i="1"/>
  <c r="L135" i="1" s="1"/>
  <c r="M135" i="1" s="1"/>
  <c r="J136" i="1"/>
  <c r="O216" i="1"/>
  <c r="Q216" i="1" s="1"/>
  <c r="R216" i="1" s="1"/>
  <c r="D216" i="1"/>
  <c r="E216" i="1" s="1"/>
  <c r="F217" i="1" s="1"/>
  <c r="C146" i="1"/>
  <c r="T216" i="1"/>
  <c r="S216" i="1"/>
  <c r="I216" i="1"/>
  <c r="A217" i="1"/>
  <c r="G138" i="1" l="1"/>
  <c r="H137" i="1"/>
  <c r="B133" i="1"/>
  <c r="P134" i="1"/>
  <c r="K136" i="1"/>
  <c r="L136" i="1" s="1"/>
  <c r="M136" i="1" s="1"/>
  <c r="J137" i="1"/>
  <c r="N135" i="1"/>
  <c r="O217" i="1"/>
  <c r="Q217" i="1" s="1"/>
  <c r="R217" i="1" s="1"/>
  <c r="D217" i="1"/>
  <c r="E217" i="1" s="1"/>
  <c r="F218" i="1" s="1"/>
  <c r="I217" i="1"/>
  <c r="T217" i="1"/>
  <c r="S217" i="1"/>
  <c r="C147" i="1"/>
  <c r="A218" i="1"/>
  <c r="G139" i="1" l="1"/>
  <c r="H138" i="1"/>
  <c r="B134" i="1"/>
  <c r="P135" i="1"/>
  <c r="N136" i="1"/>
  <c r="K137" i="1"/>
  <c r="L137" i="1" s="1"/>
  <c r="M137" i="1" s="1"/>
  <c r="J138" i="1"/>
  <c r="O218" i="1"/>
  <c r="Q218" i="1" s="1"/>
  <c r="R218" i="1" s="1"/>
  <c r="D218" i="1"/>
  <c r="E218" i="1" s="1"/>
  <c r="F219" i="1" s="1"/>
  <c r="C148" i="1"/>
  <c r="T218" i="1"/>
  <c r="S218" i="1"/>
  <c r="A219" i="1"/>
  <c r="I218" i="1"/>
  <c r="G140" i="1" l="1"/>
  <c r="H139" i="1"/>
  <c r="B135" i="1"/>
  <c r="P136" i="1"/>
  <c r="N137" i="1"/>
  <c r="K138" i="1"/>
  <c r="L138" i="1" s="1"/>
  <c r="M138" i="1" s="1"/>
  <c r="J139" i="1"/>
  <c r="O219" i="1"/>
  <c r="Q219" i="1" s="1"/>
  <c r="R219" i="1" s="1"/>
  <c r="D219" i="1"/>
  <c r="E219" i="1" s="1"/>
  <c r="F220" i="1" s="1"/>
  <c r="I219" i="1"/>
  <c r="T219" i="1"/>
  <c r="S219" i="1"/>
  <c r="A220" i="1"/>
  <c r="C149" i="1"/>
  <c r="G141" i="1" l="1"/>
  <c r="H140" i="1"/>
  <c r="B136" i="1"/>
  <c r="P137" i="1"/>
  <c r="N138" i="1"/>
  <c r="K139" i="1"/>
  <c r="L139" i="1" s="1"/>
  <c r="M139" i="1" s="1"/>
  <c r="J140" i="1"/>
  <c r="O220" i="1"/>
  <c r="Q220" i="1" s="1"/>
  <c r="R220" i="1" s="1"/>
  <c r="D220" i="1"/>
  <c r="E220" i="1" s="1"/>
  <c r="F221" i="1" s="1"/>
  <c r="T220" i="1"/>
  <c r="S220" i="1"/>
  <c r="C150" i="1"/>
  <c r="A221" i="1"/>
  <c r="I220" i="1"/>
  <c r="G142" i="1" l="1"/>
  <c r="H141" i="1"/>
  <c r="B137" i="1"/>
  <c r="P138" i="1"/>
  <c r="N139" i="1"/>
  <c r="K140" i="1"/>
  <c r="L140" i="1" s="1"/>
  <c r="M140" i="1" s="1"/>
  <c r="J141" i="1"/>
  <c r="O221" i="1"/>
  <c r="Q221" i="1" s="1"/>
  <c r="R221" i="1" s="1"/>
  <c r="D221" i="1"/>
  <c r="E221" i="1" s="1"/>
  <c r="F222" i="1" s="1"/>
  <c r="I221" i="1"/>
  <c r="T221" i="1"/>
  <c r="S221" i="1"/>
  <c r="C151" i="1"/>
  <c r="A222" i="1"/>
  <c r="G143" i="1" l="1"/>
  <c r="H142" i="1"/>
  <c r="B138" i="1"/>
  <c r="P139" i="1"/>
  <c r="N140" i="1"/>
  <c r="K141" i="1"/>
  <c r="L141" i="1" s="1"/>
  <c r="M141" i="1" s="1"/>
  <c r="J142" i="1"/>
  <c r="O222" i="1"/>
  <c r="Q222" i="1" s="1"/>
  <c r="R222" i="1" s="1"/>
  <c r="D222" i="1"/>
  <c r="E222" i="1" s="1"/>
  <c r="F223" i="1" s="1"/>
  <c r="T222" i="1"/>
  <c r="S222" i="1"/>
  <c r="I222" i="1"/>
  <c r="A223" i="1"/>
  <c r="C152" i="1"/>
  <c r="G144" i="1" l="1"/>
  <c r="H143" i="1"/>
  <c r="B139" i="1"/>
  <c r="P140" i="1"/>
  <c r="N141" i="1"/>
  <c r="K142" i="1"/>
  <c r="L142" i="1" s="1"/>
  <c r="M142" i="1" s="1"/>
  <c r="J143" i="1"/>
  <c r="O223" i="1"/>
  <c r="Q223" i="1" s="1"/>
  <c r="R223" i="1" s="1"/>
  <c r="D223" i="1"/>
  <c r="E223" i="1" s="1"/>
  <c r="F224" i="1" s="1"/>
  <c r="T223" i="1"/>
  <c r="S223" i="1"/>
  <c r="C153" i="1"/>
  <c r="A224" i="1"/>
  <c r="I223" i="1"/>
  <c r="G145" i="1" l="1"/>
  <c r="H144" i="1"/>
  <c r="B140" i="1"/>
  <c r="P141" i="1"/>
  <c r="N142" i="1"/>
  <c r="K143" i="1"/>
  <c r="L143" i="1" s="1"/>
  <c r="M143" i="1" s="1"/>
  <c r="J144" i="1"/>
  <c r="O224" i="1"/>
  <c r="Q224" i="1" s="1"/>
  <c r="R224" i="1" s="1"/>
  <c r="D224" i="1"/>
  <c r="E224" i="1" s="1"/>
  <c r="F225" i="1" s="1"/>
  <c r="C154" i="1"/>
  <c r="T224" i="1"/>
  <c r="S224" i="1"/>
  <c r="I224" i="1"/>
  <c r="A225" i="1"/>
  <c r="G146" i="1" l="1"/>
  <c r="H145" i="1"/>
  <c r="B141" i="1"/>
  <c r="P142" i="1"/>
  <c r="N143" i="1"/>
  <c r="K144" i="1"/>
  <c r="L144" i="1" s="1"/>
  <c r="M144" i="1" s="1"/>
  <c r="J145" i="1"/>
  <c r="O225" i="1"/>
  <c r="Q225" i="1" s="1"/>
  <c r="R225" i="1" s="1"/>
  <c r="D225" i="1"/>
  <c r="E225" i="1" s="1"/>
  <c r="F226" i="1" s="1"/>
  <c r="A226" i="1"/>
  <c r="I225" i="1"/>
  <c r="C155" i="1"/>
  <c r="T225" i="1"/>
  <c r="S225" i="1"/>
  <c r="G147" i="1" l="1"/>
  <c r="H146" i="1"/>
  <c r="B142" i="1"/>
  <c r="P143" i="1"/>
  <c r="N144" i="1"/>
  <c r="K145" i="1"/>
  <c r="L145" i="1" s="1"/>
  <c r="M145" i="1" s="1"/>
  <c r="J146" i="1"/>
  <c r="O226" i="1"/>
  <c r="Q226" i="1" s="1"/>
  <c r="R226" i="1" s="1"/>
  <c r="D226" i="1"/>
  <c r="E226" i="1" s="1"/>
  <c r="F227" i="1" s="1"/>
  <c r="T226" i="1"/>
  <c r="S226" i="1"/>
  <c r="I226" i="1"/>
  <c r="A227" i="1"/>
  <c r="C156" i="1"/>
  <c r="G148" i="1" l="1"/>
  <c r="H147" i="1"/>
  <c r="B143" i="1"/>
  <c r="P144" i="1"/>
  <c r="N145" i="1"/>
  <c r="K146" i="1"/>
  <c r="L146" i="1" s="1"/>
  <c r="M146" i="1" s="1"/>
  <c r="J147" i="1"/>
  <c r="O227" i="1"/>
  <c r="Q227" i="1" s="1"/>
  <c r="R227" i="1" s="1"/>
  <c r="D227" i="1"/>
  <c r="E227" i="1" s="1"/>
  <c r="F228" i="1" s="1"/>
  <c r="A228" i="1"/>
  <c r="T227" i="1"/>
  <c r="S227" i="1"/>
  <c r="C157" i="1"/>
  <c r="I227" i="1"/>
  <c r="G149" i="1" l="1"/>
  <c r="H148" i="1"/>
  <c r="B144" i="1"/>
  <c r="P145" i="1"/>
  <c r="N146" i="1"/>
  <c r="K147" i="1"/>
  <c r="L147" i="1" s="1"/>
  <c r="M147" i="1" s="1"/>
  <c r="J148" i="1"/>
  <c r="O228" i="1"/>
  <c r="Q228" i="1" s="1"/>
  <c r="R228" i="1" s="1"/>
  <c r="D228" i="1"/>
  <c r="E228" i="1" s="1"/>
  <c r="F229" i="1" s="1"/>
  <c r="C158" i="1"/>
  <c r="T228" i="1"/>
  <c r="S228" i="1"/>
  <c r="A229" i="1"/>
  <c r="I228" i="1"/>
  <c r="G150" i="1" l="1"/>
  <c r="H149" i="1"/>
  <c r="B145" i="1"/>
  <c r="P146" i="1"/>
  <c r="N147" i="1"/>
  <c r="K148" i="1"/>
  <c r="L148" i="1" s="1"/>
  <c r="M148" i="1" s="1"/>
  <c r="J149" i="1"/>
  <c r="O229" i="1"/>
  <c r="Q229" i="1" s="1"/>
  <c r="R229" i="1" s="1"/>
  <c r="D229" i="1"/>
  <c r="E229" i="1" s="1"/>
  <c r="F230" i="1" s="1"/>
  <c r="I229" i="1"/>
  <c r="T229" i="1"/>
  <c r="S229" i="1"/>
  <c r="A230" i="1"/>
  <c r="C159" i="1"/>
  <c r="G151" i="1" l="1"/>
  <c r="H150" i="1"/>
  <c r="B146" i="1"/>
  <c r="P147" i="1"/>
  <c r="N148" i="1"/>
  <c r="K149" i="1"/>
  <c r="L149" i="1" s="1"/>
  <c r="M149" i="1" s="1"/>
  <c r="J150" i="1"/>
  <c r="O230" i="1"/>
  <c r="Q230" i="1" s="1"/>
  <c r="R230" i="1" s="1"/>
  <c r="D230" i="1"/>
  <c r="E230" i="1" s="1"/>
  <c r="F231" i="1" s="1"/>
  <c r="S230" i="1"/>
  <c r="T230" i="1"/>
  <c r="C160" i="1"/>
  <c r="A231" i="1"/>
  <c r="I230" i="1"/>
  <c r="G152" i="1" l="1"/>
  <c r="H151" i="1"/>
  <c r="B147" i="1"/>
  <c r="P148" i="1"/>
  <c r="N149" i="1"/>
  <c r="K150" i="1"/>
  <c r="L150" i="1" s="1"/>
  <c r="M150" i="1" s="1"/>
  <c r="J151" i="1"/>
  <c r="O231" i="1"/>
  <c r="Q231" i="1" s="1"/>
  <c r="R231" i="1" s="1"/>
  <c r="D231" i="1"/>
  <c r="E231" i="1" s="1"/>
  <c r="F232" i="1" s="1"/>
  <c r="I231" i="1"/>
  <c r="C161" i="1"/>
  <c r="T231" i="1"/>
  <c r="S231" i="1"/>
  <c r="A232" i="1"/>
  <c r="G153" i="1" l="1"/>
  <c r="H152" i="1"/>
  <c r="B148" i="1"/>
  <c r="P149" i="1"/>
  <c r="N150" i="1"/>
  <c r="K151" i="1"/>
  <c r="L151" i="1" s="1"/>
  <c r="M151" i="1" s="1"/>
  <c r="J152" i="1"/>
  <c r="O232" i="1"/>
  <c r="Q232" i="1" s="1"/>
  <c r="R232" i="1" s="1"/>
  <c r="D232" i="1"/>
  <c r="E232" i="1" s="1"/>
  <c r="F233" i="1" s="1"/>
  <c r="C162" i="1"/>
  <c r="I232" i="1"/>
  <c r="S232" i="1"/>
  <c r="T232" i="1"/>
  <c r="A233" i="1"/>
  <c r="G154" i="1" l="1"/>
  <c r="H153" i="1"/>
  <c r="B149" i="1"/>
  <c r="P150" i="1"/>
  <c r="N151" i="1"/>
  <c r="K152" i="1"/>
  <c r="L152" i="1" s="1"/>
  <c r="M152" i="1" s="1"/>
  <c r="J153" i="1"/>
  <c r="O233" i="1"/>
  <c r="Q233" i="1" s="1"/>
  <c r="R233" i="1" s="1"/>
  <c r="D233" i="1"/>
  <c r="E233" i="1" s="1"/>
  <c r="F234" i="1" s="1"/>
  <c r="T233" i="1"/>
  <c r="S233" i="1"/>
  <c r="A234" i="1"/>
  <c r="I233" i="1"/>
  <c r="C163" i="1"/>
  <c r="G155" i="1" l="1"/>
  <c r="H154" i="1"/>
  <c r="B150" i="1"/>
  <c r="P151" i="1"/>
  <c r="N152" i="1"/>
  <c r="K153" i="1"/>
  <c r="L153" i="1" s="1"/>
  <c r="M153" i="1" s="1"/>
  <c r="J154" i="1"/>
  <c r="O234" i="1"/>
  <c r="Q234" i="1" s="1"/>
  <c r="R234" i="1" s="1"/>
  <c r="D234" i="1"/>
  <c r="E234" i="1" s="1"/>
  <c r="F235" i="1" s="1"/>
  <c r="S234" i="1"/>
  <c r="T234" i="1"/>
  <c r="I234" i="1"/>
  <c r="A235" i="1"/>
  <c r="C164" i="1"/>
  <c r="G156" i="1" l="1"/>
  <c r="H155" i="1"/>
  <c r="B151" i="1"/>
  <c r="P152" i="1"/>
  <c r="N153" i="1"/>
  <c r="K154" i="1"/>
  <c r="L154" i="1" s="1"/>
  <c r="M154" i="1" s="1"/>
  <c r="J155" i="1"/>
  <c r="O235" i="1"/>
  <c r="Q235" i="1" s="1"/>
  <c r="R235" i="1" s="1"/>
  <c r="D235" i="1"/>
  <c r="E235" i="1" s="1"/>
  <c r="F236" i="1" s="1"/>
  <c r="A236" i="1"/>
  <c r="I235" i="1"/>
  <c r="C165" i="1"/>
  <c r="T235" i="1"/>
  <c r="S235" i="1"/>
  <c r="G157" i="1" l="1"/>
  <c r="H156" i="1"/>
  <c r="B152" i="1"/>
  <c r="P153" i="1"/>
  <c r="N154" i="1"/>
  <c r="K155" i="1"/>
  <c r="L155" i="1" s="1"/>
  <c r="M155" i="1" s="1"/>
  <c r="J156" i="1"/>
  <c r="O236" i="1"/>
  <c r="Q236" i="1" s="1"/>
  <c r="R236" i="1" s="1"/>
  <c r="D236" i="1"/>
  <c r="E236" i="1" s="1"/>
  <c r="F237" i="1" s="1"/>
  <c r="C166" i="1"/>
  <c r="S236" i="1"/>
  <c r="T236" i="1"/>
  <c r="I236" i="1"/>
  <c r="A237" i="1"/>
  <c r="G158" i="1" l="1"/>
  <c r="H157" i="1"/>
  <c r="B153" i="1"/>
  <c r="P154" i="1"/>
  <c r="N155" i="1"/>
  <c r="K156" i="1"/>
  <c r="L156" i="1" s="1"/>
  <c r="M156" i="1" s="1"/>
  <c r="J157" i="1"/>
  <c r="O237" i="1"/>
  <c r="Q237" i="1" s="1"/>
  <c r="R237" i="1" s="1"/>
  <c r="D237" i="1"/>
  <c r="E237" i="1" s="1"/>
  <c r="F238" i="1" s="1"/>
  <c r="A238" i="1"/>
  <c r="I237" i="1"/>
  <c r="C167" i="1"/>
  <c r="T237" i="1"/>
  <c r="S237" i="1"/>
  <c r="G159" i="1" l="1"/>
  <c r="H158" i="1"/>
  <c r="B154" i="1"/>
  <c r="P155" i="1"/>
  <c r="N156" i="1"/>
  <c r="K157" i="1"/>
  <c r="L157" i="1" s="1"/>
  <c r="M157" i="1" s="1"/>
  <c r="J158" i="1"/>
  <c r="O238" i="1"/>
  <c r="Q238" i="1" s="1"/>
  <c r="R238" i="1" s="1"/>
  <c r="D238" i="1"/>
  <c r="E238" i="1" s="1"/>
  <c r="F239" i="1" s="1"/>
  <c r="S238" i="1"/>
  <c r="T238" i="1"/>
  <c r="I238" i="1"/>
  <c r="A239" i="1"/>
  <c r="C168" i="1"/>
  <c r="G160" i="1" l="1"/>
  <c r="H159" i="1"/>
  <c r="B155" i="1"/>
  <c r="P156" i="1"/>
  <c r="N157" i="1"/>
  <c r="K158" i="1"/>
  <c r="L158" i="1" s="1"/>
  <c r="M158" i="1" s="1"/>
  <c r="J159" i="1"/>
  <c r="O239" i="1"/>
  <c r="Q239" i="1" s="1"/>
  <c r="R239" i="1" s="1"/>
  <c r="D239" i="1"/>
  <c r="E239" i="1" s="1"/>
  <c r="F240" i="1" s="1"/>
  <c r="C169" i="1"/>
  <c r="T239" i="1"/>
  <c r="S239" i="1"/>
  <c r="A240" i="1"/>
  <c r="I239" i="1"/>
  <c r="G161" i="1" l="1"/>
  <c r="H160" i="1"/>
  <c r="B156" i="1"/>
  <c r="P157" i="1"/>
  <c r="N158" i="1"/>
  <c r="K159" i="1"/>
  <c r="L159" i="1" s="1"/>
  <c r="M159" i="1" s="1"/>
  <c r="J160" i="1"/>
  <c r="O240" i="1"/>
  <c r="Q240" i="1" s="1"/>
  <c r="R240" i="1" s="1"/>
  <c r="D240" i="1"/>
  <c r="E240" i="1" s="1"/>
  <c r="F241" i="1" s="1"/>
  <c r="S240" i="1"/>
  <c r="T240" i="1"/>
  <c r="I240" i="1"/>
  <c r="A241" i="1"/>
  <c r="C170" i="1"/>
  <c r="G162" i="1" l="1"/>
  <c r="H161" i="1"/>
  <c r="B157" i="1"/>
  <c r="P158" i="1"/>
  <c r="N159" i="1"/>
  <c r="K160" i="1"/>
  <c r="L160" i="1" s="1"/>
  <c r="M160" i="1" s="1"/>
  <c r="J161" i="1"/>
  <c r="O241" i="1"/>
  <c r="Q241" i="1" s="1"/>
  <c r="R241" i="1" s="1"/>
  <c r="D241" i="1"/>
  <c r="E241" i="1" s="1"/>
  <c r="F242" i="1" s="1"/>
  <c r="C171" i="1"/>
  <c r="T241" i="1"/>
  <c r="S241" i="1"/>
  <c r="A242" i="1"/>
  <c r="I241" i="1"/>
  <c r="G163" i="1" l="1"/>
  <c r="H162" i="1"/>
  <c r="B158" i="1"/>
  <c r="P159" i="1"/>
  <c r="N160" i="1"/>
  <c r="K161" i="1"/>
  <c r="L161" i="1" s="1"/>
  <c r="M161" i="1" s="1"/>
  <c r="J162" i="1"/>
  <c r="O242" i="1"/>
  <c r="Q242" i="1" s="1"/>
  <c r="R242" i="1" s="1"/>
  <c r="D242" i="1"/>
  <c r="E242" i="1" s="1"/>
  <c r="F243" i="1" s="1"/>
  <c r="S242" i="1"/>
  <c r="T242" i="1"/>
  <c r="I242" i="1"/>
  <c r="A243" i="1"/>
  <c r="C172" i="1"/>
  <c r="G164" i="1" l="1"/>
  <c r="H163" i="1"/>
  <c r="B159" i="1"/>
  <c r="P160" i="1"/>
  <c r="N161" i="1"/>
  <c r="K162" i="1"/>
  <c r="L162" i="1" s="1"/>
  <c r="M162" i="1" s="1"/>
  <c r="J163" i="1"/>
  <c r="O243" i="1"/>
  <c r="Q243" i="1" s="1"/>
  <c r="R243" i="1" s="1"/>
  <c r="D243" i="1"/>
  <c r="E243" i="1" s="1"/>
  <c r="F244" i="1" s="1"/>
  <c r="C173" i="1"/>
  <c r="T243" i="1"/>
  <c r="S243" i="1"/>
  <c r="A244" i="1"/>
  <c r="I243" i="1"/>
  <c r="G165" i="1" l="1"/>
  <c r="H164" i="1"/>
  <c r="B160" i="1"/>
  <c r="P161" i="1"/>
  <c r="N162" i="1"/>
  <c r="K163" i="1"/>
  <c r="L163" i="1" s="1"/>
  <c r="M163" i="1" s="1"/>
  <c r="J164" i="1"/>
  <c r="O244" i="1"/>
  <c r="Q244" i="1" s="1"/>
  <c r="R244" i="1" s="1"/>
  <c r="D244" i="1"/>
  <c r="E244" i="1" s="1"/>
  <c r="F245" i="1" s="1"/>
  <c r="S244" i="1"/>
  <c r="T244" i="1"/>
  <c r="I244" i="1"/>
  <c r="A245" i="1"/>
  <c r="C174" i="1"/>
  <c r="G166" i="1" l="1"/>
  <c r="H165" i="1"/>
  <c r="B161" i="1"/>
  <c r="P162" i="1"/>
  <c r="K164" i="1"/>
  <c r="L164" i="1" s="1"/>
  <c r="M164" i="1" s="1"/>
  <c r="J165" i="1"/>
  <c r="N163" i="1"/>
  <c r="O245" i="1"/>
  <c r="Q245" i="1" s="1"/>
  <c r="R245" i="1" s="1"/>
  <c r="D245" i="1"/>
  <c r="E245" i="1" s="1"/>
  <c r="F246" i="1" s="1"/>
  <c r="T245" i="1"/>
  <c r="S245" i="1"/>
  <c r="C175" i="1"/>
  <c r="A246" i="1"/>
  <c r="I245" i="1"/>
  <c r="G167" i="1" l="1"/>
  <c r="H166" i="1"/>
  <c r="B162" i="1"/>
  <c r="P163" i="1"/>
  <c r="N164" i="1"/>
  <c r="K165" i="1"/>
  <c r="L165" i="1" s="1"/>
  <c r="M165" i="1" s="1"/>
  <c r="J166" i="1"/>
  <c r="O246" i="1"/>
  <c r="Q246" i="1" s="1"/>
  <c r="R246" i="1" s="1"/>
  <c r="D246" i="1"/>
  <c r="E246" i="1" s="1"/>
  <c r="F247" i="1" s="1"/>
  <c r="S246" i="1"/>
  <c r="T246" i="1"/>
  <c r="C176" i="1"/>
  <c r="I246" i="1"/>
  <c r="A247" i="1"/>
  <c r="G168" i="1" l="1"/>
  <c r="H167" i="1"/>
  <c r="B163" i="1"/>
  <c r="P164" i="1"/>
  <c r="N165" i="1"/>
  <c r="K166" i="1"/>
  <c r="L166" i="1" s="1"/>
  <c r="M166" i="1" s="1"/>
  <c r="J167" i="1"/>
  <c r="O247" i="1"/>
  <c r="Q247" i="1" s="1"/>
  <c r="R247" i="1" s="1"/>
  <c r="D247" i="1"/>
  <c r="E247" i="1" s="1"/>
  <c r="F248" i="1" s="1"/>
  <c r="A248" i="1"/>
  <c r="I247" i="1"/>
  <c r="C177" i="1"/>
  <c r="T247" i="1"/>
  <c r="S247" i="1"/>
  <c r="G169" i="1" l="1"/>
  <c r="H168" i="1"/>
  <c r="B164" i="1"/>
  <c r="P165" i="1"/>
  <c r="N166" i="1"/>
  <c r="K167" i="1"/>
  <c r="L167" i="1" s="1"/>
  <c r="M167" i="1" s="1"/>
  <c r="J168" i="1"/>
  <c r="O248" i="1"/>
  <c r="Q248" i="1" s="1"/>
  <c r="R248" i="1" s="1"/>
  <c r="D248" i="1"/>
  <c r="E248" i="1" s="1"/>
  <c r="F249" i="1" s="1"/>
  <c r="C178" i="1"/>
  <c r="S248" i="1"/>
  <c r="T248" i="1"/>
  <c r="I248" i="1"/>
  <c r="A249" i="1"/>
  <c r="G170" i="1" l="1"/>
  <c r="H169" i="1"/>
  <c r="B165" i="1"/>
  <c r="P166" i="1"/>
  <c r="N167" i="1"/>
  <c r="K168" i="1"/>
  <c r="L168" i="1" s="1"/>
  <c r="M168" i="1" s="1"/>
  <c r="J169" i="1"/>
  <c r="O249" i="1"/>
  <c r="Q249" i="1" s="1"/>
  <c r="R249" i="1" s="1"/>
  <c r="D249" i="1"/>
  <c r="E249" i="1" s="1"/>
  <c r="F250" i="1" s="1"/>
  <c r="A250" i="1"/>
  <c r="I249" i="1"/>
  <c r="T249" i="1"/>
  <c r="S249" i="1"/>
  <c r="C179" i="1"/>
  <c r="G171" i="1" l="1"/>
  <c r="H170" i="1"/>
  <c r="B166" i="1"/>
  <c r="P167" i="1"/>
  <c r="N168" i="1"/>
  <c r="K169" i="1"/>
  <c r="L169" i="1" s="1"/>
  <c r="M169" i="1" s="1"/>
  <c r="J170" i="1"/>
  <c r="O250" i="1"/>
  <c r="Q250" i="1" s="1"/>
  <c r="R250" i="1" s="1"/>
  <c r="D250" i="1"/>
  <c r="E250" i="1" s="1"/>
  <c r="F251" i="1" s="1"/>
  <c r="S250" i="1"/>
  <c r="T250" i="1"/>
  <c r="C180" i="1"/>
  <c r="I250" i="1"/>
  <c r="A251" i="1"/>
  <c r="G172" i="1" l="1"/>
  <c r="H171" i="1"/>
  <c r="B167" i="1"/>
  <c r="P168" i="1"/>
  <c r="K170" i="1"/>
  <c r="L170" i="1" s="1"/>
  <c r="M170" i="1" s="1"/>
  <c r="J171" i="1"/>
  <c r="N169" i="1"/>
  <c r="O251" i="1"/>
  <c r="Q251" i="1" s="1"/>
  <c r="R251" i="1" s="1"/>
  <c r="D251" i="1"/>
  <c r="E251" i="1" s="1"/>
  <c r="F252" i="1" s="1"/>
  <c r="A252" i="1"/>
  <c r="I251" i="1"/>
  <c r="C181" i="1"/>
  <c r="T251" i="1"/>
  <c r="S251" i="1"/>
  <c r="G173" i="1" l="1"/>
  <c r="H172" i="1"/>
  <c r="B168" i="1"/>
  <c r="P169" i="1"/>
  <c r="N170" i="1"/>
  <c r="K171" i="1"/>
  <c r="L171" i="1" s="1"/>
  <c r="M171" i="1" s="1"/>
  <c r="J172" i="1"/>
  <c r="O252" i="1"/>
  <c r="Q252" i="1" s="1"/>
  <c r="R252" i="1" s="1"/>
  <c r="D252" i="1"/>
  <c r="E252" i="1" s="1"/>
  <c r="F253" i="1" s="1"/>
  <c r="C182" i="1"/>
  <c r="T252" i="1"/>
  <c r="S252" i="1"/>
  <c r="I252" i="1"/>
  <c r="A253" i="1"/>
  <c r="G174" i="1" l="1"/>
  <c r="H173" i="1"/>
  <c r="B169" i="1"/>
  <c r="P170" i="1"/>
  <c r="N171" i="1"/>
  <c r="K172" i="1"/>
  <c r="L172" i="1" s="1"/>
  <c r="M172" i="1" s="1"/>
  <c r="J173" i="1"/>
  <c r="O253" i="1"/>
  <c r="Q253" i="1" s="1"/>
  <c r="R253" i="1" s="1"/>
  <c r="D253" i="1"/>
  <c r="E253" i="1" s="1"/>
  <c r="F254" i="1" s="1"/>
  <c r="I253" i="1"/>
  <c r="T253" i="1"/>
  <c r="S253" i="1"/>
  <c r="A254" i="1"/>
  <c r="C183" i="1"/>
  <c r="G175" i="1" l="1"/>
  <c r="H174" i="1"/>
  <c r="B170" i="1"/>
  <c r="P171" i="1"/>
  <c r="N172" i="1"/>
  <c r="K173" i="1"/>
  <c r="L173" i="1" s="1"/>
  <c r="M173" i="1" s="1"/>
  <c r="J174" i="1"/>
  <c r="O254" i="1"/>
  <c r="Q254" i="1" s="1"/>
  <c r="R254" i="1" s="1"/>
  <c r="D254" i="1"/>
  <c r="E254" i="1" s="1"/>
  <c r="F255" i="1" s="1"/>
  <c r="C184" i="1"/>
  <c r="I254" i="1"/>
  <c r="T254" i="1"/>
  <c r="S254" i="1"/>
  <c r="A255" i="1"/>
  <c r="G176" i="1" l="1"/>
  <c r="H175" i="1"/>
  <c r="B171" i="1"/>
  <c r="P172" i="1"/>
  <c r="N173" i="1"/>
  <c r="K174" i="1"/>
  <c r="L174" i="1" s="1"/>
  <c r="M174" i="1" s="1"/>
  <c r="J175" i="1"/>
  <c r="O255" i="1"/>
  <c r="Q255" i="1" s="1"/>
  <c r="R255" i="1" s="1"/>
  <c r="D255" i="1"/>
  <c r="E255" i="1" s="1"/>
  <c r="F256" i="1" s="1"/>
  <c r="T255" i="1"/>
  <c r="S255" i="1"/>
  <c r="A256" i="1"/>
  <c r="I255" i="1"/>
  <c r="C185" i="1"/>
  <c r="G177" i="1" l="1"/>
  <c r="H176" i="1"/>
  <c r="B172" i="1"/>
  <c r="P173" i="1"/>
  <c r="N174" i="1"/>
  <c r="K175" i="1"/>
  <c r="L175" i="1" s="1"/>
  <c r="M175" i="1" s="1"/>
  <c r="J176" i="1"/>
  <c r="O256" i="1"/>
  <c r="Q256" i="1" s="1"/>
  <c r="R256" i="1" s="1"/>
  <c r="D256" i="1"/>
  <c r="E256" i="1" s="1"/>
  <c r="F257" i="1" s="1"/>
  <c r="C186" i="1"/>
  <c r="I256" i="1"/>
  <c r="T256" i="1"/>
  <c r="S256" i="1"/>
  <c r="A257" i="1"/>
  <c r="G178" i="1" l="1"/>
  <c r="H177" i="1"/>
  <c r="B173" i="1"/>
  <c r="P174" i="1"/>
  <c r="N175" i="1"/>
  <c r="K176" i="1"/>
  <c r="L176" i="1" s="1"/>
  <c r="M176" i="1" s="1"/>
  <c r="J177" i="1"/>
  <c r="O257" i="1"/>
  <c r="Q257" i="1" s="1"/>
  <c r="R257" i="1" s="1"/>
  <c r="D257" i="1"/>
  <c r="E257" i="1" s="1"/>
  <c r="F258" i="1" s="1"/>
  <c r="T257" i="1"/>
  <c r="S257" i="1"/>
  <c r="I257" i="1"/>
  <c r="A258" i="1"/>
  <c r="C187" i="1"/>
  <c r="G179" i="1" l="1"/>
  <c r="H178" i="1"/>
  <c r="B174" i="1"/>
  <c r="P175" i="1"/>
  <c r="N176" i="1"/>
  <c r="K177" i="1"/>
  <c r="L177" i="1" s="1"/>
  <c r="M177" i="1" s="1"/>
  <c r="J178" i="1"/>
  <c r="O258" i="1"/>
  <c r="Q258" i="1" s="1"/>
  <c r="R258" i="1" s="1"/>
  <c r="D258" i="1"/>
  <c r="E258" i="1" s="1"/>
  <c r="F259" i="1" s="1"/>
  <c r="C188" i="1"/>
  <c r="I258" i="1"/>
  <c r="T258" i="1"/>
  <c r="S258" i="1"/>
  <c r="A259" i="1"/>
  <c r="G180" i="1" l="1"/>
  <c r="H179" i="1"/>
  <c r="B175" i="1"/>
  <c r="P176" i="1"/>
  <c r="N177" i="1"/>
  <c r="K178" i="1"/>
  <c r="L178" i="1" s="1"/>
  <c r="M178" i="1" s="1"/>
  <c r="J179" i="1"/>
  <c r="O259" i="1"/>
  <c r="Q259" i="1" s="1"/>
  <c r="R259" i="1" s="1"/>
  <c r="D259" i="1"/>
  <c r="E259" i="1" s="1"/>
  <c r="F260" i="1" s="1"/>
  <c r="T259" i="1"/>
  <c r="S259" i="1"/>
  <c r="A260" i="1"/>
  <c r="I259" i="1"/>
  <c r="C189" i="1"/>
  <c r="G181" i="1" l="1"/>
  <c r="H180" i="1"/>
  <c r="B176" i="1"/>
  <c r="P177" i="1"/>
  <c r="N178" i="1"/>
  <c r="K179" i="1"/>
  <c r="L179" i="1" s="1"/>
  <c r="M179" i="1" s="1"/>
  <c r="J180" i="1"/>
  <c r="O260" i="1"/>
  <c r="Q260" i="1" s="1"/>
  <c r="R260" i="1" s="1"/>
  <c r="D260" i="1"/>
  <c r="E260" i="1" s="1"/>
  <c r="F261" i="1" s="1"/>
  <c r="A261" i="1"/>
  <c r="C190" i="1"/>
  <c r="I260" i="1"/>
  <c r="T260" i="1"/>
  <c r="S260" i="1"/>
  <c r="G182" i="1" l="1"/>
  <c r="H181" i="1"/>
  <c r="B177" i="1"/>
  <c r="P178" i="1"/>
  <c r="N179" i="1"/>
  <c r="K180" i="1"/>
  <c r="L180" i="1" s="1"/>
  <c r="M180" i="1" s="1"/>
  <c r="J181" i="1"/>
  <c r="O261" i="1"/>
  <c r="Q261" i="1" s="1"/>
  <c r="R261" i="1" s="1"/>
  <c r="D261" i="1"/>
  <c r="E261" i="1" s="1"/>
  <c r="F262" i="1" s="1"/>
  <c r="T261" i="1"/>
  <c r="S261" i="1"/>
  <c r="C191" i="1"/>
  <c r="A262" i="1"/>
  <c r="I261" i="1"/>
  <c r="G183" i="1" l="1"/>
  <c r="H182" i="1"/>
  <c r="B178" i="1"/>
  <c r="P179" i="1"/>
  <c r="N180" i="1"/>
  <c r="K181" i="1"/>
  <c r="L181" i="1" s="1"/>
  <c r="M181" i="1" s="1"/>
  <c r="J182" i="1"/>
  <c r="O262" i="1"/>
  <c r="Q262" i="1" s="1"/>
  <c r="R262" i="1" s="1"/>
  <c r="D262" i="1"/>
  <c r="E262" i="1" s="1"/>
  <c r="F263" i="1" s="1"/>
  <c r="I262" i="1"/>
  <c r="T262" i="1"/>
  <c r="S262" i="1"/>
  <c r="C192" i="1"/>
  <c r="A263" i="1"/>
  <c r="G184" i="1" l="1"/>
  <c r="H183" i="1"/>
  <c r="B179" i="1"/>
  <c r="P180" i="1"/>
  <c r="N181" i="1"/>
  <c r="K182" i="1"/>
  <c r="L182" i="1" s="1"/>
  <c r="M182" i="1" s="1"/>
  <c r="J183" i="1"/>
  <c r="O263" i="1"/>
  <c r="Q263" i="1" s="1"/>
  <c r="R263" i="1" s="1"/>
  <c r="D263" i="1"/>
  <c r="E263" i="1" s="1"/>
  <c r="F264" i="1" s="1"/>
  <c r="I263" i="1"/>
  <c r="T263" i="1"/>
  <c r="S263" i="1"/>
  <c r="A264" i="1"/>
  <c r="C193" i="1"/>
  <c r="G185" i="1" l="1"/>
  <c r="H184" i="1"/>
  <c r="B180" i="1"/>
  <c r="P181" i="1"/>
  <c r="N182" i="1"/>
  <c r="K183" i="1"/>
  <c r="L183" i="1" s="1"/>
  <c r="M183" i="1" s="1"/>
  <c r="J184" i="1"/>
  <c r="O264" i="1"/>
  <c r="Q264" i="1" s="1"/>
  <c r="R264" i="1" s="1"/>
  <c r="D264" i="1"/>
  <c r="E264" i="1" s="1"/>
  <c r="F265" i="1" s="1"/>
  <c r="I264" i="1"/>
  <c r="T264" i="1"/>
  <c r="S264" i="1"/>
  <c r="C194" i="1"/>
  <c r="A265" i="1"/>
  <c r="G186" i="1" l="1"/>
  <c r="H185" i="1"/>
  <c r="B181" i="1"/>
  <c r="P182" i="1"/>
  <c r="N183" i="1"/>
  <c r="K184" i="1"/>
  <c r="L184" i="1" s="1"/>
  <c r="M184" i="1" s="1"/>
  <c r="J185" i="1"/>
  <c r="O265" i="1"/>
  <c r="Q265" i="1" s="1"/>
  <c r="R265" i="1" s="1"/>
  <c r="D265" i="1"/>
  <c r="E265" i="1" s="1"/>
  <c r="F266" i="1" s="1"/>
  <c r="T265" i="1"/>
  <c r="S265" i="1"/>
  <c r="I265" i="1"/>
  <c r="C195" i="1"/>
  <c r="A266" i="1"/>
  <c r="G187" i="1" l="1"/>
  <c r="H186" i="1"/>
  <c r="B182" i="1"/>
  <c r="P183" i="1"/>
  <c r="N184" i="1"/>
  <c r="K185" i="1"/>
  <c r="L185" i="1" s="1"/>
  <c r="M185" i="1" s="1"/>
  <c r="J186" i="1"/>
  <c r="O266" i="1"/>
  <c r="Q266" i="1" s="1"/>
  <c r="R266" i="1" s="1"/>
  <c r="D266" i="1"/>
  <c r="E266" i="1" s="1"/>
  <c r="F267" i="1" s="1"/>
  <c r="C196" i="1"/>
  <c r="A267" i="1"/>
  <c r="I266" i="1"/>
  <c r="T266" i="1"/>
  <c r="S266" i="1"/>
  <c r="G188" i="1" l="1"/>
  <c r="H187" i="1"/>
  <c r="B183" i="1"/>
  <c r="P184" i="1"/>
  <c r="N185" i="1"/>
  <c r="K186" i="1"/>
  <c r="L186" i="1" s="1"/>
  <c r="M186" i="1" s="1"/>
  <c r="J187" i="1"/>
  <c r="O267" i="1"/>
  <c r="Q267" i="1" s="1"/>
  <c r="R267" i="1" s="1"/>
  <c r="D267" i="1"/>
  <c r="E267" i="1" s="1"/>
  <c r="F268" i="1" s="1"/>
  <c r="T267" i="1"/>
  <c r="S267" i="1"/>
  <c r="C197" i="1"/>
  <c r="I267" i="1"/>
  <c r="A268" i="1"/>
  <c r="G189" i="1" l="1"/>
  <c r="H188" i="1"/>
  <c r="B184" i="1"/>
  <c r="P185" i="1"/>
  <c r="N186" i="1"/>
  <c r="K187" i="1"/>
  <c r="L187" i="1" s="1"/>
  <c r="M187" i="1" s="1"/>
  <c r="J188" i="1"/>
  <c r="O268" i="1"/>
  <c r="Q268" i="1" s="1"/>
  <c r="R268" i="1" s="1"/>
  <c r="D268" i="1"/>
  <c r="E268" i="1" s="1"/>
  <c r="F269" i="1" s="1"/>
  <c r="I268" i="1"/>
  <c r="C198" i="1"/>
  <c r="T268" i="1"/>
  <c r="S268" i="1"/>
  <c r="A269" i="1"/>
  <c r="G190" i="1" l="1"/>
  <c r="H189" i="1"/>
  <c r="B185" i="1"/>
  <c r="P186" i="1"/>
  <c r="N187" i="1"/>
  <c r="K188" i="1"/>
  <c r="L188" i="1" s="1"/>
  <c r="M188" i="1" s="1"/>
  <c r="J189" i="1"/>
  <c r="O269" i="1"/>
  <c r="Q269" i="1" s="1"/>
  <c r="R269" i="1" s="1"/>
  <c r="D269" i="1"/>
  <c r="E269" i="1" s="1"/>
  <c r="F270" i="1" s="1"/>
  <c r="A270" i="1"/>
  <c r="C199" i="1"/>
  <c r="I269" i="1"/>
  <c r="T269" i="1"/>
  <c r="S269" i="1"/>
  <c r="G191" i="1" l="1"/>
  <c r="H190" i="1"/>
  <c r="B186" i="1"/>
  <c r="P187" i="1"/>
  <c r="N188" i="1"/>
  <c r="K189" i="1"/>
  <c r="L189" i="1" s="1"/>
  <c r="M189" i="1" s="1"/>
  <c r="J190" i="1"/>
  <c r="O270" i="1"/>
  <c r="Q270" i="1" s="1"/>
  <c r="R270" i="1" s="1"/>
  <c r="D270" i="1"/>
  <c r="E270" i="1" s="1"/>
  <c r="F271" i="1" s="1"/>
  <c r="I270" i="1"/>
  <c r="T270" i="1"/>
  <c r="S270" i="1"/>
  <c r="C200" i="1"/>
  <c r="A271" i="1"/>
  <c r="G192" i="1" l="1"/>
  <c r="H191" i="1"/>
  <c r="B187" i="1"/>
  <c r="P188" i="1"/>
  <c r="N189" i="1"/>
  <c r="K190" i="1"/>
  <c r="L190" i="1" s="1"/>
  <c r="M190" i="1" s="1"/>
  <c r="J191" i="1"/>
  <c r="O271" i="1"/>
  <c r="Q271" i="1" s="1"/>
  <c r="R271" i="1" s="1"/>
  <c r="D271" i="1"/>
  <c r="E271" i="1" s="1"/>
  <c r="F272" i="1" s="1"/>
  <c r="T271" i="1"/>
  <c r="S271" i="1"/>
  <c r="I271" i="1"/>
  <c r="C201" i="1"/>
  <c r="A272" i="1"/>
  <c r="G193" i="1" l="1"/>
  <c r="H192" i="1"/>
  <c r="B188" i="1"/>
  <c r="P189" i="1"/>
  <c r="N190" i="1"/>
  <c r="K191" i="1"/>
  <c r="L191" i="1" s="1"/>
  <c r="M191" i="1" s="1"/>
  <c r="J192" i="1"/>
  <c r="O272" i="1"/>
  <c r="Q272" i="1" s="1"/>
  <c r="R272" i="1" s="1"/>
  <c r="D272" i="1"/>
  <c r="E272" i="1" s="1"/>
  <c r="F273" i="1" s="1"/>
  <c r="T272" i="1"/>
  <c r="S272" i="1"/>
  <c r="A273" i="1"/>
  <c r="I272" i="1"/>
  <c r="C202" i="1"/>
  <c r="G194" i="1" l="1"/>
  <c r="H193" i="1"/>
  <c r="B189" i="1"/>
  <c r="P190" i="1"/>
  <c r="N191" i="1"/>
  <c r="K192" i="1"/>
  <c r="L192" i="1" s="1"/>
  <c r="M192" i="1" s="1"/>
  <c r="J193" i="1"/>
  <c r="O273" i="1"/>
  <c r="Q273" i="1" s="1"/>
  <c r="R273" i="1" s="1"/>
  <c r="D273" i="1"/>
  <c r="E273" i="1" s="1"/>
  <c r="F274" i="1" s="1"/>
  <c r="T273" i="1"/>
  <c r="S273" i="1"/>
  <c r="I273" i="1"/>
  <c r="A274" i="1"/>
  <c r="C203" i="1"/>
  <c r="G195" i="1" l="1"/>
  <c r="H194" i="1"/>
  <c r="B190" i="1"/>
  <c r="P191" i="1"/>
  <c r="N192" i="1"/>
  <c r="K193" i="1"/>
  <c r="L193" i="1" s="1"/>
  <c r="M193" i="1" s="1"/>
  <c r="J194" i="1"/>
  <c r="O274" i="1"/>
  <c r="Q274" i="1" s="1"/>
  <c r="R274" i="1" s="1"/>
  <c r="D274" i="1"/>
  <c r="E274" i="1" s="1"/>
  <c r="F275" i="1" s="1"/>
  <c r="C204" i="1"/>
  <c r="A275" i="1"/>
  <c r="I274" i="1"/>
  <c r="T274" i="1"/>
  <c r="S274" i="1"/>
  <c r="G196" i="1" l="1"/>
  <c r="H195" i="1"/>
  <c r="B191" i="1"/>
  <c r="P192" i="1"/>
  <c r="N193" i="1"/>
  <c r="K194" i="1"/>
  <c r="L194" i="1" s="1"/>
  <c r="M194" i="1" s="1"/>
  <c r="J195" i="1"/>
  <c r="O275" i="1"/>
  <c r="Q275" i="1" s="1"/>
  <c r="R275" i="1" s="1"/>
  <c r="D275" i="1"/>
  <c r="E275" i="1" s="1"/>
  <c r="F276" i="1" s="1"/>
  <c r="S275" i="1"/>
  <c r="T275" i="1"/>
  <c r="C205" i="1"/>
  <c r="I275" i="1"/>
  <c r="A276" i="1"/>
  <c r="G197" i="1" l="1"/>
  <c r="H196" i="1"/>
  <c r="B192" i="1"/>
  <c r="P193" i="1"/>
  <c r="N194" i="1"/>
  <c r="K195" i="1"/>
  <c r="L195" i="1" s="1"/>
  <c r="M195" i="1" s="1"/>
  <c r="J196" i="1"/>
  <c r="O276" i="1"/>
  <c r="Q276" i="1" s="1"/>
  <c r="R276" i="1" s="1"/>
  <c r="D276" i="1"/>
  <c r="E276" i="1" s="1"/>
  <c r="F277" i="1" s="1"/>
  <c r="T276" i="1"/>
  <c r="S276" i="1"/>
  <c r="A277" i="1"/>
  <c r="I276" i="1"/>
  <c r="C206" i="1"/>
  <c r="G198" i="1" l="1"/>
  <c r="H197" i="1"/>
  <c r="B193" i="1"/>
  <c r="P194" i="1"/>
  <c r="N195" i="1"/>
  <c r="K196" i="1"/>
  <c r="L196" i="1" s="1"/>
  <c r="M196" i="1" s="1"/>
  <c r="J197" i="1"/>
  <c r="O277" i="1"/>
  <c r="Q277" i="1" s="1"/>
  <c r="R277" i="1" s="1"/>
  <c r="D277" i="1"/>
  <c r="E277" i="1" s="1"/>
  <c r="F278" i="1" s="1"/>
  <c r="S277" i="1"/>
  <c r="T277" i="1"/>
  <c r="I277" i="1"/>
  <c r="A278" i="1"/>
  <c r="C207" i="1"/>
  <c r="G199" i="1" l="1"/>
  <c r="H198" i="1"/>
  <c r="B194" i="1"/>
  <c r="P195" i="1"/>
  <c r="N196" i="1"/>
  <c r="K197" i="1"/>
  <c r="L197" i="1" s="1"/>
  <c r="M197" i="1" s="1"/>
  <c r="J198" i="1"/>
  <c r="O278" i="1"/>
  <c r="Q278" i="1" s="1"/>
  <c r="R278" i="1" s="1"/>
  <c r="D278" i="1"/>
  <c r="E278" i="1" s="1"/>
  <c r="F279" i="1" s="1"/>
  <c r="C208" i="1"/>
  <c r="T278" i="1"/>
  <c r="S278" i="1"/>
  <c r="A279" i="1"/>
  <c r="I278" i="1"/>
  <c r="G200" i="1" l="1"/>
  <c r="H199" i="1"/>
  <c r="B195" i="1"/>
  <c r="P196" i="1"/>
  <c r="N197" i="1"/>
  <c r="K198" i="1"/>
  <c r="L198" i="1" s="1"/>
  <c r="M198" i="1" s="1"/>
  <c r="J199" i="1"/>
  <c r="O279" i="1"/>
  <c r="Q279" i="1" s="1"/>
  <c r="R279" i="1" s="1"/>
  <c r="D279" i="1"/>
  <c r="E279" i="1" s="1"/>
  <c r="F280" i="1" s="1"/>
  <c r="S279" i="1"/>
  <c r="T279" i="1"/>
  <c r="I279" i="1"/>
  <c r="A280" i="1"/>
  <c r="C209" i="1"/>
  <c r="G201" i="1" l="1"/>
  <c r="H200" i="1"/>
  <c r="B196" i="1"/>
  <c r="P197" i="1"/>
  <c r="N198" i="1"/>
  <c r="K199" i="1"/>
  <c r="L199" i="1" s="1"/>
  <c r="M199" i="1" s="1"/>
  <c r="J200" i="1"/>
  <c r="O280" i="1"/>
  <c r="Q280" i="1" s="1"/>
  <c r="R280" i="1" s="1"/>
  <c r="D280" i="1"/>
  <c r="E280" i="1" s="1"/>
  <c r="F281" i="1" s="1"/>
  <c r="A281" i="1"/>
  <c r="I280" i="1"/>
  <c r="C210" i="1"/>
  <c r="T280" i="1"/>
  <c r="S280" i="1"/>
  <c r="G202" i="1" l="1"/>
  <c r="H201" i="1"/>
  <c r="B197" i="1"/>
  <c r="P198" i="1"/>
  <c r="N199" i="1"/>
  <c r="K200" i="1"/>
  <c r="L200" i="1" s="1"/>
  <c r="M200" i="1" s="1"/>
  <c r="J201" i="1"/>
  <c r="O281" i="1"/>
  <c r="Q281" i="1" s="1"/>
  <c r="R281" i="1" s="1"/>
  <c r="D281" i="1"/>
  <c r="E281" i="1" s="1"/>
  <c r="F282" i="1" s="1"/>
  <c r="C211" i="1"/>
  <c r="S281" i="1"/>
  <c r="T281" i="1"/>
  <c r="I281" i="1"/>
  <c r="A282" i="1"/>
  <c r="G203" i="1" l="1"/>
  <c r="H202" i="1"/>
  <c r="B198" i="1"/>
  <c r="P199" i="1"/>
  <c r="N200" i="1"/>
  <c r="K201" i="1"/>
  <c r="L201" i="1" s="1"/>
  <c r="M201" i="1" s="1"/>
  <c r="J202" i="1"/>
  <c r="O282" i="1"/>
  <c r="Q282" i="1" s="1"/>
  <c r="R282" i="1" s="1"/>
  <c r="D282" i="1"/>
  <c r="E282" i="1" s="1"/>
  <c r="F283" i="1" s="1"/>
  <c r="A283" i="1"/>
  <c r="I282" i="1"/>
  <c r="C212" i="1"/>
  <c r="T282" i="1"/>
  <c r="S282" i="1"/>
  <c r="G204" i="1" l="1"/>
  <c r="H203" i="1"/>
  <c r="B199" i="1"/>
  <c r="P200" i="1"/>
  <c r="N201" i="1"/>
  <c r="K202" i="1"/>
  <c r="L202" i="1" s="1"/>
  <c r="M202" i="1" s="1"/>
  <c r="J203" i="1"/>
  <c r="O283" i="1"/>
  <c r="Q283" i="1" s="1"/>
  <c r="R283" i="1" s="1"/>
  <c r="D283" i="1"/>
  <c r="E283" i="1" s="1"/>
  <c r="F284" i="1" s="1"/>
  <c r="S283" i="1"/>
  <c r="T283" i="1"/>
  <c r="I283" i="1"/>
  <c r="A284" i="1"/>
  <c r="C213" i="1"/>
  <c r="G205" i="1" l="1"/>
  <c r="H204" i="1"/>
  <c r="B200" i="1"/>
  <c r="P201" i="1"/>
  <c r="N202" i="1"/>
  <c r="K203" i="1"/>
  <c r="L203" i="1" s="1"/>
  <c r="M203" i="1" s="1"/>
  <c r="J204" i="1"/>
  <c r="O284" i="1"/>
  <c r="Q284" i="1" s="1"/>
  <c r="R284" i="1" s="1"/>
  <c r="D284" i="1"/>
  <c r="E284" i="1" s="1"/>
  <c r="F285" i="1" s="1"/>
  <c r="C214" i="1"/>
  <c r="T284" i="1"/>
  <c r="S284" i="1"/>
  <c r="A285" i="1"/>
  <c r="I284" i="1"/>
  <c r="G206" i="1" l="1"/>
  <c r="H205" i="1"/>
  <c r="B201" i="1"/>
  <c r="P202" i="1"/>
  <c r="N203" i="1"/>
  <c r="K204" i="1"/>
  <c r="L204" i="1" s="1"/>
  <c r="M204" i="1" s="1"/>
  <c r="J205" i="1"/>
  <c r="O285" i="1"/>
  <c r="Q285" i="1" s="1"/>
  <c r="R285" i="1" s="1"/>
  <c r="D285" i="1"/>
  <c r="E285" i="1" s="1"/>
  <c r="F286" i="1" s="1"/>
  <c r="S285" i="1"/>
  <c r="T285" i="1"/>
  <c r="I285" i="1"/>
  <c r="A286" i="1"/>
  <c r="C215" i="1"/>
  <c r="G207" i="1" l="1"/>
  <c r="H206" i="1"/>
  <c r="B202" i="1"/>
  <c r="P203" i="1"/>
  <c r="N204" i="1"/>
  <c r="K205" i="1"/>
  <c r="L205" i="1" s="1"/>
  <c r="M205" i="1" s="1"/>
  <c r="J206" i="1"/>
  <c r="O286" i="1"/>
  <c r="Q286" i="1" s="1"/>
  <c r="R286" i="1" s="1"/>
  <c r="D286" i="1"/>
  <c r="E286" i="1" s="1"/>
  <c r="F287" i="1" s="1"/>
  <c r="C216" i="1"/>
  <c r="T286" i="1"/>
  <c r="S286" i="1"/>
  <c r="A287" i="1"/>
  <c r="I286" i="1"/>
  <c r="G208" i="1" l="1"/>
  <c r="H207" i="1"/>
  <c r="B203" i="1"/>
  <c r="P204" i="1"/>
  <c r="N205" i="1"/>
  <c r="K206" i="1"/>
  <c r="L206" i="1" s="1"/>
  <c r="M206" i="1" s="1"/>
  <c r="J207" i="1"/>
  <c r="O287" i="1"/>
  <c r="Q287" i="1" s="1"/>
  <c r="R287" i="1" s="1"/>
  <c r="D287" i="1"/>
  <c r="E287" i="1" s="1"/>
  <c r="F288" i="1" s="1"/>
  <c r="S287" i="1"/>
  <c r="T287" i="1"/>
  <c r="I287" i="1"/>
  <c r="A288" i="1"/>
  <c r="C217" i="1"/>
  <c r="G209" i="1" l="1"/>
  <c r="H208" i="1"/>
  <c r="B204" i="1"/>
  <c r="P205" i="1"/>
  <c r="N206" i="1"/>
  <c r="K207" i="1"/>
  <c r="L207" i="1" s="1"/>
  <c r="M207" i="1" s="1"/>
  <c r="J208" i="1"/>
  <c r="O288" i="1"/>
  <c r="Q288" i="1" s="1"/>
  <c r="R288" i="1" s="1"/>
  <c r="D288" i="1"/>
  <c r="E288" i="1" s="1"/>
  <c r="F289" i="1" s="1"/>
  <c r="C218" i="1"/>
  <c r="T288" i="1"/>
  <c r="S288" i="1"/>
  <c r="A289" i="1"/>
  <c r="I288" i="1"/>
  <c r="G210" i="1" l="1"/>
  <c r="H209" i="1"/>
  <c r="B205" i="1"/>
  <c r="P206" i="1"/>
  <c r="K208" i="1"/>
  <c r="L208" i="1" s="1"/>
  <c r="M208" i="1" s="1"/>
  <c r="J209" i="1"/>
  <c r="N207" i="1"/>
  <c r="O289" i="1"/>
  <c r="Q289" i="1" s="1"/>
  <c r="R289" i="1" s="1"/>
  <c r="D289" i="1"/>
  <c r="E289" i="1" s="1"/>
  <c r="F290" i="1" s="1"/>
  <c r="S289" i="1"/>
  <c r="T289" i="1"/>
  <c r="I289" i="1"/>
  <c r="A290" i="1"/>
  <c r="C219" i="1"/>
  <c r="G211" i="1" l="1"/>
  <c r="H210" i="1"/>
  <c r="B206" i="1"/>
  <c r="P207" i="1"/>
  <c r="N208" i="1"/>
  <c r="K209" i="1"/>
  <c r="L209" i="1" s="1"/>
  <c r="M209" i="1" s="1"/>
  <c r="J210" i="1"/>
  <c r="O290" i="1"/>
  <c r="Q290" i="1" s="1"/>
  <c r="R290" i="1" s="1"/>
  <c r="D290" i="1"/>
  <c r="E290" i="1" s="1"/>
  <c r="F291" i="1" s="1"/>
  <c r="C220" i="1"/>
  <c r="T290" i="1"/>
  <c r="S290" i="1"/>
  <c r="A291" i="1"/>
  <c r="I290" i="1"/>
  <c r="G212" i="1" l="1"/>
  <c r="H211" i="1"/>
  <c r="B207" i="1"/>
  <c r="P208" i="1"/>
  <c r="N209" i="1"/>
  <c r="K210" i="1"/>
  <c r="L210" i="1" s="1"/>
  <c r="M210" i="1" s="1"/>
  <c r="J211" i="1"/>
  <c r="O291" i="1"/>
  <c r="Q291" i="1" s="1"/>
  <c r="R291" i="1" s="1"/>
  <c r="D291" i="1"/>
  <c r="E291" i="1" s="1"/>
  <c r="F292" i="1" s="1"/>
  <c r="S291" i="1"/>
  <c r="T291" i="1"/>
  <c r="I291" i="1"/>
  <c r="A292" i="1"/>
  <c r="C221" i="1"/>
  <c r="G213" i="1" l="1"/>
  <c r="H212" i="1"/>
  <c r="B208" i="1"/>
  <c r="P209" i="1"/>
  <c r="N210" i="1"/>
  <c r="K211" i="1"/>
  <c r="L211" i="1" s="1"/>
  <c r="M211" i="1" s="1"/>
  <c r="J212" i="1"/>
  <c r="O292" i="1"/>
  <c r="Q292" i="1" s="1"/>
  <c r="R292" i="1" s="1"/>
  <c r="D292" i="1"/>
  <c r="E292" i="1" s="1"/>
  <c r="F293" i="1" s="1"/>
  <c r="C222" i="1"/>
  <c r="T292" i="1"/>
  <c r="S292" i="1"/>
  <c r="A293" i="1"/>
  <c r="I292" i="1"/>
  <c r="G214" i="1" l="1"/>
  <c r="H213" i="1"/>
  <c r="B209" i="1"/>
  <c r="P210" i="1"/>
  <c r="N211" i="1"/>
  <c r="K212" i="1"/>
  <c r="L212" i="1" s="1"/>
  <c r="M212" i="1" s="1"/>
  <c r="J213" i="1"/>
  <c r="O293" i="1"/>
  <c r="Q293" i="1" s="1"/>
  <c r="R293" i="1" s="1"/>
  <c r="D293" i="1"/>
  <c r="E293" i="1" s="1"/>
  <c r="F294" i="1" s="1"/>
  <c r="S293" i="1"/>
  <c r="T293" i="1"/>
  <c r="I293" i="1"/>
  <c r="A294" i="1"/>
  <c r="C223" i="1"/>
  <c r="G215" i="1" l="1"/>
  <c r="H214" i="1"/>
  <c r="B210" i="1"/>
  <c r="P211" i="1"/>
  <c r="N212" i="1"/>
  <c r="K213" i="1"/>
  <c r="L213" i="1" s="1"/>
  <c r="M213" i="1" s="1"/>
  <c r="J214" i="1"/>
  <c r="O294" i="1"/>
  <c r="Q294" i="1" s="1"/>
  <c r="R294" i="1" s="1"/>
  <c r="D294" i="1"/>
  <c r="E294" i="1" s="1"/>
  <c r="F295" i="1" s="1"/>
  <c r="C224" i="1"/>
  <c r="T294" i="1"/>
  <c r="S294" i="1"/>
  <c r="A295" i="1"/>
  <c r="I294" i="1"/>
  <c r="G216" i="1" l="1"/>
  <c r="H215" i="1"/>
  <c r="B211" i="1"/>
  <c r="P212" i="1"/>
  <c r="N213" i="1"/>
  <c r="K214" i="1"/>
  <c r="L214" i="1" s="1"/>
  <c r="M214" i="1" s="1"/>
  <c r="J215" i="1"/>
  <c r="O295" i="1"/>
  <c r="Q295" i="1" s="1"/>
  <c r="R295" i="1" s="1"/>
  <c r="D295" i="1"/>
  <c r="E295" i="1" s="1"/>
  <c r="F296" i="1" s="1"/>
  <c r="S295" i="1"/>
  <c r="T295" i="1"/>
  <c r="I295" i="1"/>
  <c r="A296" i="1"/>
  <c r="C225" i="1"/>
  <c r="G217" i="1" l="1"/>
  <c r="H216" i="1"/>
  <c r="B212" i="1"/>
  <c r="P213" i="1"/>
  <c r="K215" i="1"/>
  <c r="L215" i="1" s="1"/>
  <c r="M215" i="1" s="1"/>
  <c r="J216" i="1"/>
  <c r="N214" i="1"/>
  <c r="O296" i="1"/>
  <c r="Q296" i="1" s="1"/>
  <c r="R296" i="1" s="1"/>
  <c r="D296" i="1"/>
  <c r="E296" i="1" s="1"/>
  <c r="F297" i="1" s="1"/>
  <c r="C226" i="1"/>
  <c r="T296" i="1"/>
  <c r="S296" i="1"/>
  <c r="A297" i="1"/>
  <c r="I296" i="1"/>
  <c r="G218" i="1" l="1"/>
  <c r="H217" i="1"/>
  <c r="B213" i="1"/>
  <c r="P214" i="1"/>
  <c r="N215" i="1"/>
  <c r="K216" i="1"/>
  <c r="L216" i="1" s="1"/>
  <c r="M216" i="1" s="1"/>
  <c r="J217" i="1"/>
  <c r="O297" i="1"/>
  <c r="Q297" i="1" s="1"/>
  <c r="R297" i="1" s="1"/>
  <c r="D297" i="1"/>
  <c r="E297" i="1" s="1"/>
  <c r="F298" i="1" s="1"/>
  <c r="I297" i="1"/>
  <c r="T297" i="1"/>
  <c r="S297" i="1"/>
  <c r="A298" i="1"/>
  <c r="C227" i="1"/>
  <c r="G219" i="1" l="1"/>
  <c r="H218" i="1"/>
  <c r="B214" i="1"/>
  <c r="P215" i="1"/>
  <c r="N216" i="1"/>
  <c r="K217" i="1"/>
  <c r="L217" i="1" s="1"/>
  <c r="M217" i="1" s="1"/>
  <c r="J218" i="1"/>
  <c r="O298" i="1"/>
  <c r="Q298" i="1" s="1"/>
  <c r="R298" i="1" s="1"/>
  <c r="D298" i="1"/>
  <c r="E298" i="1" s="1"/>
  <c r="F299" i="1" s="1"/>
  <c r="T298" i="1"/>
  <c r="S298" i="1"/>
  <c r="C228" i="1"/>
  <c r="A299" i="1"/>
  <c r="I298" i="1"/>
  <c r="G220" i="1" l="1"/>
  <c r="H219" i="1"/>
  <c r="B215" i="1"/>
  <c r="P216" i="1"/>
  <c r="N217" i="1"/>
  <c r="K218" i="1"/>
  <c r="L218" i="1" s="1"/>
  <c r="M218" i="1" s="1"/>
  <c r="J219" i="1"/>
  <c r="O299" i="1"/>
  <c r="Q299" i="1" s="1"/>
  <c r="R299" i="1" s="1"/>
  <c r="D299" i="1"/>
  <c r="E299" i="1" s="1"/>
  <c r="F300" i="1" s="1"/>
  <c r="I299" i="1"/>
  <c r="T299" i="1"/>
  <c r="S299" i="1"/>
  <c r="C229" i="1"/>
  <c r="A300" i="1"/>
  <c r="G221" i="1" l="1"/>
  <c r="H220" i="1"/>
  <c r="B216" i="1"/>
  <c r="P217" i="1"/>
  <c r="N218" i="1"/>
  <c r="K219" i="1"/>
  <c r="L219" i="1" s="1"/>
  <c r="M219" i="1" s="1"/>
  <c r="J220" i="1"/>
  <c r="O300" i="1"/>
  <c r="Q300" i="1" s="1"/>
  <c r="R300" i="1" s="1"/>
  <c r="D300" i="1"/>
  <c r="E300" i="1" s="1"/>
  <c r="F301" i="1" s="1"/>
  <c r="S300" i="1"/>
  <c r="T300" i="1"/>
  <c r="I300" i="1"/>
  <c r="A301" i="1"/>
  <c r="C230" i="1"/>
  <c r="G222" i="1" l="1"/>
  <c r="H221" i="1"/>
  <c r="B217" i="1"/>
  <c r="P218" i="1"/>
  <c r="N219" i="1"/>
  <c r="K220" i="1"/>
  <c r="L220" i="1" s="1"/>
  <c r="M220" i="1" s="1"/>
  <c r="J221" i="1"/>
  <c r="O301" i="1"/>
  <c r="Q301" i="1" s="1"/>
  <c r="R301" i="1" s="1"/>
  <c r="D301" i="1"/>
  <c r="E301" i="1" s="1"/>
  <c r="F302" i="1" s="1"/>
  <c r="T301" i="1"/>
  <c r="S301" i="1"/>
  <c r="C231" i="1"/>
  <c r="A302" i="1"/>
  <c r="I301" i="1"/>
  <c r="G223" i="1" l="1"/>
  <c r="H222" i="1"/>
  <c r="B218" i="1"/>
  <c r="P219" i="1"/>
  <c r="K221" i="1"/>
  <c r="L221" i="1" s="1"/>
  <c r="M221" i="1" s="1"/>
  <c r="J222" i="1"/>
  <c r="N220" i="1"/>
  <c r="O302" i="1"/>
  <c r="Q302" i="1" s="1"/>
  <c r="R302" i="1" s="1"/>
  <c r="D302" i="1"/>
  <c r="E302" i="1" s="1"/>
  <c r="F303" i="1" s="1"/>
  <c r="C232" i="1"/>
  <c r="A303" i="1"/>
  <c r="I302" i="1"/>
  <c r="T302" i="1"/>
  <c r="S302" i="1"/>
  <c r="G224" i="1" l="1"/>
  <c r="H223" i="1"/>
  <c r="B219" i="1"/>
  <c r="P220" i="1"/>
  <c r="N221" i="1"/>
  <c r="K222" i="1"/>
  <c r="L222" i="1" s="1"/>
  <c r="M222" i="1" s="1"/>
  <c r="J223" i="1"/>
  <c r="O303" i="1"/>
  <c r="Q303" i="1" s="1"/>
  <c r="R303" i="1" s="1"/>
  <c r="D303" i="1"/>
  <c r="E303" i="1" s="1"/>
  <c r="F304" i="1" s="1"/>
  <c r="T303" i="1"/>
  <c r="S303" i="1"/>
  <c r="C233" i="1"/>
  <c r="I303" i="1"/>
  <c r="A304" i="1"/>
  <c r="G225" i="1" l="1"/>
  <c r="H224" i="1"/>
  <c r="B220" i="1"/>
  <c r="P221" i="1"/>
  <c r="N222" i="1"/>
  <c r="K223" i="1"/>
  <c r="L223" i="1" s="1"/>
  <c r="M223" i="1" s="1"/>
  <c r="J224" i="1"/>
  <c r="O304" i="1"/>
  <c r="Q304" i="1" s="1"/>
  <c r="R304" i="1" s="1"/>
  <c r="D304" i="1"/>
  <c r="E304" i="1" s="1"/>
  <c r="F305" i="1" s="1"/>
  <c r="I304" i="1"/>
  <c r="C234" i="1"/>
  <c r="S304" i="1"/>
  <c r="T304" i="1"/>
  <c r="A305" i="1"/>
  <c r="G226" i="1" l="1"/>
  <c r="H225" i="1"/>
  <c r="B221" i="1"/>
  <c r="P222" i="1"/>
  <c r="N223" i="1"/>
  <c r="K224" i="1"/>
  <c r="L224" i="1" s="1"/>
  <c r="M224" i="1" s="1"/>
  <c r="J225" i="1"/>
  <c r="O305" i="1"/>
  <c r="Q305" i="1" s="1"/>
  <c r="R305" i="1" s="1"/>
  <c r="D305" i="1"/>
  <c r="E305" i="1" s="1"/>
  <c r="F306" i="1" s="1"/>
  <c r="T305" i="1"/>
  <c r="S305" i="1"/>
  <c r="A306" i="1"/>
  <c r="C235" i="1"/>
  <c r="I305" i="1"/>
  <c r="G227" i="1" l="1"/>
  <c r="H226" i="1"/>
  <c r="B222" i="1"/>
  <c r="P223" i="1"/>
  <c r="N224" i="1"/>
  <c r="K225" i="1"/>
  <c r="L225" i="1" s="1"/>
  <c r="M225" i="1" s="1"/>
  <c r="J226" i="1"/>
  <c r="O306" i="1"/>
  <c r="Q306" i="1" s="1"/>
  <c r="R306" i="1" s="1"/>
  <c r="D306" i="1"/>
  <c r="E306" i="1" s="1"/>
  <c r="F307" i="1" s="1"/>
  <c r="I306" i="1"/>
  <c r="C236" i="1"/>
  <c r="A307" i="1"/>
  <c r="T306" i="1"/>
  <c r="S306" i="1"/>
  <c r="G228" i="1" l="1"/>
  <c r="H227" i="1"/>
  <c r="B223" i="1"/>
  <c r="P224" i="1"/>
  <c r="N225" i="1"/>
  <c r="K226" i="1"/>
  <c r="L226" i="1" s="1"/>
  <c r="M226" i="1" s="1"/>
  <c r="J227" i="1"/>
  <c r="O307" i="1"/>
  <c r="Q307" i="1" s="1"/>
  <c r="R307" i="1" s="1"/>
  <c r="D307" i="1"/>
  <c r="E307" i="1" s="1"/>
  <c r="F308" i="1" s="1"/>
  <c r="T307" i="1"/>
  <c r="S307" i="1"/>
  <c r="C237" i="1"/>
  <c r="A308" i="1"/>
  <c r="I307" i="1"/>
  <c r="G229" i="1" l="1"/>
  <c r="H228" i="1"/>
  <c r="B224" i="1"/>
  <c r="P225" i="1"/>
  <c r="N226" i="1"/>
  <c r="K227" i="1"/>
  <c r="L227" i="1" s="1"/>
  <c r="M227" i="1" s="1"/>
  <c r="J228" i="1"/>
  <c r="O308" i="1"/>
  <c r="Q308" i="1" s="1"/>
  <c r="R308" i="1" s="1"/>
  <c r="D308" i="1"/>
  <c r="E308" i="1" s="1"/>
  <c r="F309" i="1" s="1"/>
  <c r="I308" i="1"/>
  <c r="S308" i="1"/>
  <c r="T308" i="1"/>
  <c r="A309" i="1"/>
  <c r="C238" i="1"/>
  <c r="G230" i="1" l="1"/>
  <c r="H229" i="1"/>
  <c r="B225" i="1"/>
  <c r="P226" i="1"/>
  <c r="N227" i="1"/>
  <c r="K228" i="1"/>
  <c r="L228" i="1" s="1"/>
  <c r="M228" i="1" s="1"/>
  <c r="J229" i="1"/>
  <c r="O309" i="1"/>
  <c r="Q309" i="1" s="1"/>
  <c r="R309" i="1" s="1"/>
  <c r="D309" i="1"/>
  <c r="E309" i="1" s="1"/>
  <c r="F310" i="1" s="1"/>
  <c r="A310" i="1"/>
  <c r="I309" i="1"/>
  <c r="C239" i="1"/>
  <c r="T309" i="1"/>
  <c r="S309" i="1"/>
  <c r="G231" i="1" l="1"/>
  <c r="H230" i="1"/>
  <c r="B226" i="1"/>
  <c r="P227" i="1"/>
  <c r="N228" i="1"/>
  <c r="K229" i="1"/>
  <c r="L229" i="1" s="1"/>
  <c r="M229" i="1" s="1"/>
  <c r="J230" i="1"/>
  <c r="O310" i="1"/>
  <c r="Q310" i="1" s="1"/>
  <c r="R310" i="1" s="1"/>
  <c r="D310" i="1"/>
  <c r="E310" i="1" s="1"/>
  <c r="F311" i="1" s="1"/>
  <c r="C240" i="1"/>
  <c r="I310" i="1"/>
  <c r="T310" i="1"/>
  <c r="S310" i="1"/>
  <c r="A311" i="1"/>
  <c r="G232" i="1" l="1"/>
  <c r="H231" i="1"/>
  <c r="B227" i="1"/>
  <c r="P228" i="1"/>
  <c r="N229" i="1"/>
  <c r="K230" i="1"/>
  <c r="L230" i="1" s="1"/>
  <c r="M230" i="1" s="1"/>
  <c r="J231" i="1"/>
  <c r="O311" i="1"/>
  <c r="Q311" i="1" s="1"/>
  <c r="R311" i="1" s="1"/>
  <c r="D311" i="1"/>
  <c r="E311" i="1" s="1"/>
  <c r="F312" i="1" s="1"/>
  <c r="C241" i="1"/>
  <c r="T311" i="1"/>
  <c r="S311" i="1"/>
  <c r="A312" i="1"/>
  <c r="I311" i="1"/>
  <c r="G233" i="1" l="1"/>
  <c r="H232" i="1"/>
  <c r="B228" i="1"/>
  <c r="P229" i="1"/>
  <c r="K231" i="1"/>
  <c r="L231" i="1" s="1"/>
  <c r="M231" i="1" s="1"/>
  <c r="J232" i="1"/>
  <c r="N230" i="1"/>
  <c r="O312" i="1"/>
  <c r="Q312" i="1" s="1"/>
  <c r="R312" i="1" s="1"/>
  <c r="D312" i="1"/>
  <c r="E312" i="1" s="1"/>
  <c r="F313" i="1" s="1"/>
  <c r="I312" i="1"/>
  <c r="S312" i="1"/>
  <c r="T312" i="1"/>
  <c r="A313" i="1"/>
  <c r="C242" i="1"/>
  <c r="G234" i="1" l="1"/>
  <c r="H233" i="1"/>
  <c r="B229" i="1"/>
  <c r="P230" i="1"/>
  <c r="N231" i="1"/>
  <c r="K232" i="1"/>
  <c r="L232" i="1" s="1"/>
  <c r="M232" i="1" s="1"/>
  <c r="J233" i="1"/>
  <c r="O313" i="1"/>
  <c r="Q313" i="1" s="1"/>
  <c r="R313" i="1" s="1"/>
  <c r="D313" i="1"/>
  <c r="E313" i="1" s="1"/>
  <c r="F314" i="1" s="1"/>
  <c r="A314" i="1"/>
  <c r="I313" i="1"/>
  <c r="C243" i="1"/>
  <c r="T313" i="1"/>
  <c r="S313" i="1"/>
  <c r="G235" i="1" l="1"/>
  <c r="H234" i="1"/>
  <c r="B230" i="1"/>
  <c r="P231" i="1"/>
  <c r="N232" i="1"/>
  <c r="K233" i="1"/>
  <c r="L233" i="1" s="1"/>
  <c r="M233" i="1" s="1"/>
  <c r="J234" i="1"/>
  <c r="O314" i="1"/>
  <c r="Q314" i="1" s="1"/>
  <c r="R314" i="1" s="1"/>
  <c r="D314" i="1"/>
  <c r="E314" i="1" s="1"/>
  <c r="F315" i="1" s="1"/>
  <c r="C244" i="1"/>
  <c r="I314" i="1"/>
  <c r="T314" i="1"/>
  <c r="S314" i="1"/>
  <c r="A315" i="1"/>
  <c r="G236" i="1" l="1"/>
  <c r="H235" i="1"/>
  <c r="B231" i="1"/>
  <c r="P232" i="1"/>
  <c r="N233" i="1"/>
  <c r="K234" i="1"/>
  <c r="L234" i="1" s="1"/>
  <c r="M234" i="1" s="1"/>
  <c r="J235" i="1"/>
  <c r="O315" i="1"/>
  <c r="Q315" i="1" s="1"/>
  <c r="R315" i="1" s="1"/>
  <c r="D315" i="1"/>
  <c r="E315" i="1" s="1"/>
  <c r="F316" i="1" s="1"/>
  <c r="C245" i="1"/>
  <c r="T315" i="1"/>
  <c r="S315" i="1"/>
  <c r="A316" i="1"/>
  <c r="I315" i="1"/>
  <c r="G237" i="1" l="1"/>
  <c r="H236" i="1"/>
  <c r="B232" i="1"/>
  <c r="P233" i="1"/>
  <c r="N234" i="1"/>
  <c r="K235" i="1"/>
  <c r="L235" i="1" s="1"/>
  <c r="M235" i="1" s="1"/>
  <c r="J236" i="1"/>
  <c r="O316" i="1"/>
  <c r="Q316" i="1" s="1"/>
  <c r="R316" i="1" s="1"/>
  <c r="D316" i="1"/>
  <c r="E316" i="1" s="1"/>
  <c r="F317" i="1" s="1"/>
  <c r="I316" i="1"/>
  <c r="S316" i="1"/>
  <c r="T316" i="1"/>
  <c r="A317" i="1"/>
  <c r="C246" i="1"/>
  <c r="G238" i="1" l="1"/>
  <c r="H237" i="1"/>
  <c r="B233" i="1"/>
  <c r="P234" i="1"/>
  <c r="N235" i="1"/>
  <c r="K236" i="1"/>
  <c r="L236" i="1" s="1"/>
  <c r="M236" i="1" s="1"/>
  <c r="J237" i="1"/>
  <c r="O317" i="1"/>
  <c r="Q317" i="1" s="1"/>
  <c r="R317" i="1" s="1"/>
  <c r="D317" i="1"/>
  <c r="E317" i="1" s="1"/>
  <c r="F318" i="1" s="1"/>
  <c r="A318" i="1"/>
  <c r="I317" i="1"/>
  <c r="C247" i="1"/>
  <c r="T317" i="1"/>
  <c r="S317" i="1"/>
  <c r="G239" i="1" l="1"/>
  <c r="H238" i="1"/>
  <c r="B234" i="1"/>
  <c r="P235" i="1"/>
  <c r="N236" i="1"/>
  <c r="K237" i="1"/>
  <c r="L237" i="1" s="1"/>
  <c r="M237" i="1" s="1"/>
  <c r="J238" i="1"/>
  <c r="O318" i="1"/>
  <c r="Q318" i="1" s="1"/>
  <c r="R318" i="1" s="1"/>
  <c r="D318" i="1"/>
  <c r="E318" i="1" s="1"/>
  <c r="F319" i="1" s="1"/>
  <c r="C248" i="1"/>
  <c r="A319" i="1"/>
  <c r="I318" i="1"/>
  <c r="T318" i="1"/>
  <c r="S318" i="1"/>
  <c r="G240" i="1" l="1"/>
  <c r="H239" i="1"/>
  <c r="B235" i="1"/>
  <c r="P236" i="1"/>
  <c r="N237" i="1"/>
  <c r="K238" i="1"/>
  <c r="L238" i="1" s="1"/>
  <c r="M238" i="1" s="1"/>
  <c r="J239" i="1"/>
  <c r="O319" i="1"/>
  <c r="Q319" i="1" s="1"/>
  <c r="R319" i="1" s="1"/>
  <c r="D319" i="1"/>
  <c r="E319" i="1" s="1"/>
  <c r="F320" i="1" s="1"/>
  <c r="A320" i="1"/>
  <c r="C249" i="1"/>
  <c r="I319" i="1"/>
  <c r="T319" i="1"/>
  <c r="S319" i="1"/>
  <c r="G241" i="1" l="1"/>
  <c r="H240" i="1"/>
  <c r="B236" i="1"/>
  <c r="P237" i="1"/>
  <c r="N238" i="1"/>
  <c r="K239" i="1"/>
  <c r="L239" i="1" s="1"/>
  <c r="M239" i="1" s="1"/>
  <c r="J240" i="1"/>
  <c r="O320" i="1"/>
  <c r="Q320" i="1" s="1"/>
  <c r="R320" i="1" s="1"/>
  <c r="D320" i="1"/>
  <c r="E320" i="1" s="1"/>
  <c r="F321" i="1" s="1"/>
  <c r="C250" i="1"/>
  <c r="T320" i="1"/>
  <c r="S320" i="1"/>
  <c r="I320" i="1"/>
  <c r="A321" i="1"/>
  <c r="G242" i="1" l="1"/>
  <c r="H241" i="1"/>
  <c r="B237" i="1"/>
  <c r="P238" i="1"/>
  <c r="N239" i="1"/>
  <c r="K240" i="1"/>
  <c r="L240" i="1" s="1"/>
  <c r="M240" i="1" s="1"/>
  <c r="J241" i="1"/>
  <c r="O321" i="1"/>
  <c r="Q321" i="1" s="1"/>
  <c r="R321" i="1" s="1"/>
  <c r="D321" i="1"/>
  <c r="E321" i="1" s="1"/>
  <c r="F322" i="1" s="1"/>
  <c r="I321" i="1"/>
  <c r="S321" i="1"/>
  <c r="T321" i="1"/>
  <c r="C251" i="1"/>
  <c r="A322" i="1"/>
  <c r="G243" i="1" l="1"/>
  <c r="H242" i="1"/>
  <c r="B238" i="1"/>
  <c r="P239" i="1"/>
  <c r="N240" i="1"/>
  <c r="K241" i="1"/>
  <c r="L241" i="1" s="1"/>
  <c r="M241" i="1" s="1"/>
  <c r="J242" i="1"/>
  <c r="O322" i="1"/>
  <c r="Q322" i="1" s="1"/>
  <c r="R322" i="1" s="1"/>
  <c r="D322" i="1"/>
  <c r="E322" i="1" s="1"/>
  <c r="F323" i="1" s="1"/>
  <c r="T322" i="1"/>
  <c r="S322" i="1"/>
  <c r="A323" i="1"/>
  <c r="I322" i="1"/>
  <c r="C252" i="1"/>
  <c r="G244" i="1" l="1"/>
  <c r="H243" i="1"/>
  <c r="B239" i="1"/>
  <c r="P240" i="1"/>
  <c r="N241" i="1"/>
  <c r="K242" i="1"/>
  <c r="L242" i="1" s="1"/>
  <c r="M242" i="1" s="1"/>
  <c r="J243" i="1"/>
  <c r="O323" i="1"/>
  <c r="Q323" i="1" s="1"/>
  <c r="R323" i="1" s="1"/>
  <c r="D323" i="1"/>
  <c r="E323" i="1" s="1"/>
  <c r="F324" i="1" s="1"/>
  <c r="I323" i="1"/>
  <c r="T323" i="1"/>
  <c r="S323" i="1"/>
  <c r="C253" i="1"/>
  <c r="A324" i="1"/>
  <c r="G245" i="1" l="1"/>
  <c r="H244" i="1"/>
  <c r="B240" i="1"/>
  <c r="P241" i="1"/>
  <c r="N242" i="1"/>
  <c r="K243" i="1"/>
  <c r="L243" i="1" s="1"/>
  <c r="M243" i="1" s="1"/>
  <c r="J244" i="1"/>
  <c r="O324" i="1"/>
  <c r="Q324" i="1" s="1"/>
  <c r="R324" i="1" s="1"/>
  <c r="D324" i="1"/>
  <c r="E324" i="1" s="1"/>
  <c r="F325" i="1" s="1"/>
  <c r="T324" i="1"/>
  <c r="S324" i="1"/>
  <c r="C254" i="1"/>
  <c r="I324" i="1"/>
  <c r="A325" i="1"/>
  <c r="G246" i="1" l="1"/>
  <c r="H245" i="1"/>
  <c r="B241" i="1"/>
  <c r="P242" i="1"/>
  <c r="N243" i="1"/>
  <c r="K244" i="1"/>
  <c r="L244" i="1" s="1"/>
  <c r="M244" i="1" s="1"/>
  <c r="J245" i="1"/>
  <c r="O325" i="1"/>
  <c r="Q325" i="1" s="1"/>
  <c r="R325" i="1" s="1"/>
  <c r="D325" i="1"/>
  <c r="E325" i="1" s="1"/>
  <c r="F326" i="1" s="1"/>
  <c r="A326" i="1"/>
  <c r="I325" i="1"/>
  <c r="C255" i="1"/>
  <c r="S325" i="1"/>
  <c r="T325" i="1"/>
  <c r="G247" i="1" l="1"/>
  <c r="H246" i="1"/>
  <c r="B242" i="1"/>
  <c r="P243" i="1"/>
  <c r="N244" i="1"/>
  <c r="K245" i="1"/>
  <c r="L245" i="1" s="1"/>
  <c r="M245" i="1" s="1"/>
  <c r="J246" i="1"/>
  <c r="O326" i="1"/>
  <c r="Q326" i="1" s="1"/>
  <c r="R326" i="1" s="1"/>
  <c r="D326" i="1"/>
  <c r="E326" i="1" s="1"/>
  <c r="F327" i="1" s="1"/>
  <c r="C256" i="1"/>
  <c r="I326" i="1"/>
  <c r="T326" i="1"/>
  <c r="S326" i="1"/>
  <c r="A327" i="1"/>
  <c r="G248" i="1" l="1"/>
  <c r="H247" i="1"/>
  <c r="B243" i="1"/>
  <c r="P244" i="1"/>
  <c r="N245" i="1"/>
  <c r="K246" i="1"/>
  <c r="L246" i="1" s="1"/>
  <c r="M246" i="1" s="1"/>
  <c r="J247" i="1"/>
  <c r="O327" i="1"/>
  <c r="Q327" i="1" s="1"/>
  <c r="R327" i="1" s="1"/>
  <c r="D327" i="1"/>
  <c r="E327" i="1" s="1"/>
  <c r="F328" i="1" s="1"/>
  <c r="I327" i="1"/>
  <c r="C257" i="1"/>
  <c r="A328" i="1"/>
  <c r="T327" i="1"/>
  <c r="S327" i="1"/>
  <c r="G249" i="1" l="1"/>
  <c r="H248" i="1"/>
  <c r="B244" i="1"/>
  <c r="P245" i="1"/>
  <c r="N246" i="1"/>
  <c r="K247" i="1"/>
  <c r="L247" i="1" s="1"/>
  <c r="M247" i="1" s="1"/>
  <c r="J248" i="1"/>
  <c r="O328" i="1"/>
  <c r="Q328" i="1" s="1"/>
  <c r="R328" i="1" s="1"/>
  <c r="D328" i="1"/>
  <c r="E328" i="1" s="1"/>
  <c r="F329" i="1" s="1"/>
  <c r="T328" i="1"/>
  <c r="S328" i="1"/>
  <c r="C258" i="1"/>
  <c r="A329" i="1"/>
  <c r="I328" i="1"/>
  <c r="G250" i="1" l="1"/>
  <c r="H249" i="1"/>
  <c r="B245" i="1"/>
  <c r="P246" i="1"/>
  <c r="N247" i="1"/>
  <c r="K248" i="1"/>
  <c r="L248" i="1" s="1"/>
  <c r="M248" i="1" s="1"/>
  <c r="J249" i="1"/>
  <c r="O329" i="1"/>
  <c r="Q329" i="1" s="1"/>
  <c r="R329" i="1" s="1"/>
  <c r="D329" i="1"/>
  <c r="E329" i="1" s="1"/>
  <c r="F330" i="1" s="1"/>
  <c r="S329" i="1"/>
  <c r="T329" i="1"/>
  <c r="I329" i="1"/>
  <c r="A330" i="1"/>
  <c r="C259" i="1"/>
  <c r="G251" i="1" l="1"/>
  <c r="H250" i="1"/>
  <c r="B246" i="1"/>
  <c r="P247" i="1"/>
  <c r="N248" i="1"/>
  <c r="K249" i="1"/>
  <c r="L249" i="1" s="1"/>
  <c r="M249" i="1" s="1"/>
  <c r="J250" i="1"/>
  <c r="O330" i="1"/>
  <c r="Q330" i="1" s="1"/>
  <c r="R330" i="1" s="1"/>
  <c r="D330" i="1"/>
  <c r="E330" i="1" s="1"/>
  <c r="F331" i="1" s="1"/>
  <c r="A331" i="1"/>
  <c r="I330" i="1"/>
  <c r="C260" i="1"/>
  <c r="T330" i="1"/>
  <c r="S330" i="1"/>
  <c r="G252" i="1" l="1"/>
  <c r="H251" i="1"/>
  <c r="B247" i="1"/>
  <c r="P248" i="1"/>
  <c r="N249" i="1"/>
  <c r="K250" i="1"/>
  <c r="L250" i="1" s="1"/>
  <c r="M250" i="1" s="1"/>
  <c r="J251" i="1"/>
  <c r="O331" i="1"/>
  <c r="Q331" i="1" s="1"/>
  <c r="R331" i="1" s="1"/>
  <c r="D331" i="1"/>
  <c r="E331" i="1" s="1"/>
  <c r="F332" i="1" s="1"/>
  <c r="A332" i="1"/>
  <c r="I331" i="1"/>
  <c r="C261" i="1"/>
  <c r="T331" i="1"/>
  <c r="S331" i="1"/>
  <c r="G253" i="1" l="1"/>
  <c r="H252" i="1"/>
  <c r="B248" i="1"/>
  <c r="P249" i="1"/>
  <c r="N250" i="1"/>
  <c r="K251" i="1"/>
  <c r="L251" i="1" s="1"/>
  <c r="M251" i="1" s="1"/>
  <c r="J252" i="1"/>
  <c r="O332" i="1"/>
  <c r="Q332" i="1" s="1"/>
  <c r="R332" i="1" s="1"/>
  <c r="D332" i="1"/>
  <c r="E332" i="1" s="1"/>
  <c r="F333" i="1" s="1"/>
  <c r="I332" i="1"/>
  <c r="T332" i="1"/>
  <c r="S332" i="1"/>
  <c r="A333" i="1"/>
  <c r="C262" i="1"/>
  <c r="G254" i="1" l="1"/>
  <c r="H253" i="1"/>
  <c r="B249" i="1"/>
  <c r="P250" i="1"/>
  <c r="N251" i="1"/>
  <c r="K252" i="1"/>
  <c r="L252" i="1" s="1"/>
  <c r="M252" i="1" s="1"/>
  <c r="J253" i="1"/>
  <c r="O333" i="1"/>
  <c r="Q333" i="1" s="1"/>
  <c r="R333" i="1" s="1"/>
  <c r="D333" i="1"/>
  <c r="E333" i="1" s="1"/>
  <c r="F334" i="1" s="1"/>
  <c r="S333" i="1"/>
  <c r="T333" i="1"/>
  <c r="I333" i="1"/>
  <c r="C263" i="1"/>
  <c r="A334" i="1"/>
  <c r="G255" i="1" l="1"/>
  <c r="H254" i="1"/>
  <c r="B250" i="1"/>
  <c r="P251" i="1"/>
  <c r="N252" i="1"/>
  <c r="K253" i="1"/>
  <c r="L253" i="1" s="1"/>
  <c r="M253" i="1" s="1"/>
  <c r="J254" i="1"/>
  <c r="O334" i="1"/>
  <c r="Q334" i="1" s="1"/>
  <c r="R334" i="1" s="1"/>
  <c r="D334" i="1"/>
  <c r="E334" i="1" s="1"/>
  <c r="F335" i="1" s="1"/>
  <c r="T334" i="1"/>
  <c r="S334" i="1"/>
  <c r="I334" i="1"/>
  <c r="A335" i="1"/>
  <c r="C264" i="1"/>
  <c r="G256" i="1" l="1"/>
  <c r="H255" i="1"/>
  <c r="B251" i="1"/>
  <c r="P252" i="1"/>
  <c r="N253" i="1"/>
  <c r="K254" i="1"/>
  <c r="L254" i="1" s="1"/>
  <c r="M254" i="1" s="1"/>
  <c r="J255" i="1"/>
  <c r="O335" i="1"/>
  <c r="Q335" i="1" s="1"/>
  <c r="R335" i="1" s="1"/>
  <c r="D335" i="1"/>
  <c r="E335" i="1" s="1"/>
  <c r="F336" i="1" s="1"/>
  <c r="C265" i="1"/>
  <c r="A336" i="1"/>
  <c r="I335" i="1"/>
  <c r="T335" i="1"/>
  <c r="S335" i="1"/>
  <c r="G257" i="1" l="1"/>
  <c r="H256" i="1"/>
  <c r="B252" i="1"/>
  <c r="P253" i="1"/>
  <c r="N254" i="1"/>
  <c r="K255" i="1"/>
  <c r="L255" i="1" s="1"/>
  <c r="M255" i="1" s="1"/>
  <c r="J256" i="1"/>
  <c r="O336" i="1"/>
  <c r="Q336" i="1" s="1"/>
  <c r="R336" i="1" s="1"/>
  <c r="D336" i="1"/>
  <c r="E336" i="1" s="1"/>
  <c r="F337" i="1" s="1"/>
  <c r="T336" i="1"/>
  <c r="S336" i="1"/>
  <c r="I336" i="1"/>
  <c r="A337" i="1"/>
  <c r="C266" i="1"/>
  <c r="G258" i="1" l="1"/>
  <c r="H257" i="1"/>
  <c r="B253" i="1"/>
  <c r="P254" i="1"/>
  <c r="N255" i="1"/>
  <c r="K256" i="1"/>
  <c r="L256" i="1" s="1"/>
  <c r="M256" i="1" s="1"/>
  <c r="J257" i="1"/>
  <c r="O337" i="1"/>
  <c r="Q337" i="1" s="1"/>
  <c r="R337" i="1" s="1"/>
  <c r="D337" i="1"/>
  <c r="E337" i="1" s="1"/>
  <c r="F338" i="1" s="1"/>
  <c r="S337" i="1"/>
  <c r="T337" i="1"/>
  <c r="C267" i="1"/>
  <c r="A338" i="1"/>
  <c r="I337" i="1"/>
  <c r="G259" i="1" l="1"/>
  <c r="H258" i="1"/>
  <c r="B254" i="1"/>
  <c r="P255" i="1"/>
  <c r="N256" i="1"/>
  <c r="K257" i="1"/>
  <c r="L257" i="1" s="1"/>
  <c r="M257" i="1" s="1"/>
  <c r="J258" i="1"/>
  <c r="O338" i="1"/>
  <c r="Q338" i="1" s="1"/>
  <c r="R338" i="1" s="1"/>
  <c r="D338" i="1"/>
  <c r="E338" i="1" s="1"/>
  <c r="F339" i="1" s="1"/>
  <c r="C268" i="1"/>
  <c r="I338" i="1"/>
  <c r="T338" i="1"/>
  <c r="S338" i="1"/>
  <c r="A339" i="1"/>
  <c r="G260" i="1" l="1"/>
  <c r="H259" i="1"/>
  <c r="B255" i="1"/>
  <c r="P256" i="1"/>
  <c r="N257" i="1"/>
  <c r="K258" i="1"/>
  <c r="L258" i="1" s="1"/>
  <c r="M258" i="1" s="1"/>
  <c r="J259" i="1"/>
  <c r="O339" i="1"/>
  <c r="Q339" i="1" s="1"/>
  <c r="R339" i="1" s="1"/>
  <c r="D339" i="1"/>
  <c r="E339" i="1" s="1"/>
  <c r="F340" i="1" s="1"/>
  <c r="A340" i="1"/>
  <c r="I339" i="1"/>
  <c r="C269" i="1"/>
  <c r="T339" i="1"/>
  <c r="S339" i="1"/>
  <c r="G261" i="1" l="1"/>
  <c r="H260" i="1"/>
  <c r="B256" i="1"/>
  <c r="P257" i="1"/>
  <c r="N258" i="1"/>
  <c r="K259" i="1"/>
  <c r="L259" i="1" s="1"/>
  <c r="M259" i="1" s="1"/>
  <c r="J260" i="1"/>
  <c r="O340" i="1"/>
  <c r="Q340" i="1" s="1"/>
  <c r="R340" i="1" s="1"/>
  <c r="D340" i="1"/>
  <c r="E340" i="1" s="1"/>
  <c r="F341" i="1" s="1"/>
  <c r="C270" i="1"/>
  <c r="A341" i="1"/>
  <c r="I340" i="1"/>
  <c r="T340" i="1"/>
  <c r="S340" i="1"/>
  <c r="G262" i="1" l="1"/>
  <c r="H261" i="1"/>
  <c r="B257" i="1"/>
  <c r="P258" i="1"/>
  <c r="N259" i="1"/>
  <c r="K260" i="1"/>
  <c r="L260" i="1" s="1"/>
  <c r="M260" i="1" s="1"/>
  <c r="J261" i="1"/>
  <c r="O341" i="1"/>
  <c r="Q341" i="1" s="1"/>
  <c r="R341" i="1" s="1"/>
  <c r="D341" i="1"/>
  <c r="E341" i="1" s="1"/>
  <c r="F342" i="1" s="1"/>
  <c r="T341" i="1"/>
  <c r="S341" i="1"/>
  <c r="C271" i="1"/>
  <c r="I341" i="1"/>
  <c r="A342" i="1"/>
  <c r="G263" i="1" l="1"/>
  <c r="H262" i="1"/>
  <c r="B258" i="1"/>
  <c r="P259" i="1"/>
  <c r="N260" i="1"/>
  <c r="K261" i="1"/>
  <c r="L261" i="1" s="1"/>
  <c r="M261" i="1" s="1"/>
  <c r="J262" i="1"/>
  <c r="O342" i="1"/>
  <c r="Q342" i="1" s="1"/>
  <c r="R342" i="1" s="1"/>
  <c r="D342" i="1"/>
  <c r="E342" i="1" s="1"/>
  <c r="F343" i="1" s="1"/>
  <c r="I342" i="1"/>
  <c r="C272" i="1"/>
  <c r="S342" i="1"/>
  <c r="T342" i="1"/>
  <c r="A343" i="1"/>
  <c r="G264" i="1" l="1"/>
  <c r="H263" i="1"/>
  <c r="B259" i="1"/>
  <c r="P260" i="1"/>
  <c r="K262" i="1"/>
  <c r="L262" i="1" s="1"/>
  <c r="M262" i="1" s="1"/>
  <c r="J263" i="1"/>
  <c r="N261" i="1"/>
  <c r="O343" i="1"/>
  <c r="Q343" i="1" s="1"/>
  <c r="R343" i="1" s="1"/>
  <c r="D343" i="1"/>
  <c r="E343" i="1" s="1"/>
  <c r="F344" i="1" s="1"/>
  <c r="C273" i="1"/>
  <c r="A344" i="1"/>
  <c r="I343" i="1"/>
  <c r="T343" i="1"/>
  <c r="S343" i="1"/>
  <c r="G265" i="1" l="1"/>
  <c r="H264" i="1"/>
  <c r="B260" i="1"/>
  <c r="P261" i="1"/>
  <c r="N262" i="1"/>
  <c r="K263" i="1"/>
  <c r="L263" i="1" s="1"/>
  <c r="M263" i="1" s="1"/>
  <c r="J264" i="1"/>
  <c r="O344" i="1"/>
  <c r="Q344" i="1" s="1"/>
  <c r="R344" i="1" s="1"/>
  <c r="D344" i="1"/>
  <c r="E344" i="1" s="1"/>
  <c r="F345" i="1" s="1"/>
  <c r="A345" i="1"/>
  <c r="I344" i="1"/>
  <c r="C274" i="1"/>
  <c r="T344" i="1"/>
  <c r="S344" i="1"/>
  <c r="G266" i="1" l="1"/>
  <c r="H265" i="1"/>
  <c r="B261" i="1"/>
  <c r="P262" i="1"/>
  <c r="K264" i="1"/>
  <c r="L264" i="1" s="1"/>
  <c r="M264" i="1" s="1"/>
  <c r="J265" i="1"/>
  <c r="N263" i="1"/>
  <c r="O345" i="1"/>
  <c r="Q345" i="1" s="1"/>
  <c r="R345" i="1" s="1"/>
  <c r="D345" i="1"/>
  <c r="E345" i="1" s="1"/>
  <c r="F346" i="1" s="1"/>
  <c r="C275" i="1"/>
  <c r="T345" i="1"/>
  <c r="S345" i="1"/>
  <c r="I345" i="1"/>
  <c r="A346" i="1"/>
  <c r="G267" i="1" l="1"/>
  <c r="H266" i="1"/>
  <c r="B262" i="1"/>
  <c r="P263" i="1"/>
  <c r="N264" i="1"/>
  <c r="K265" i="1"/>
  <c r="L265" i="1" s="1"/>
  <c r="M265" i="1" s="1"/>
  <c r="J266" i="1"/>
  <c r="O346" i="1"/>
  <c r="Q346" i="1" s="1"/>
  <c r="R346" i="1" s="1"/>
  <c r="D346" i="1"/>
  <c r="E346" i="1" s="1"/>
  <c r="F347" i="1" s="1"/>
  <c r="I346" i="1"/>
  <c r="S346" i="1"/>
  <c r="T346" i="1"/>
  <c r="A347" i="1"/>
  <c r="C276" i="1"/>
  <c r="G268" i="1" l="1"/>
  <c r="H267" i="1"/>
  <c r="B263" i="1"/>
  <c r="P264" i="1"/>
  <c r="N265" i="1"/>
  <c r="K266" i="1"/>
  <c r="L266" i="1" s="1"/>
  <c r="M266" i="1" s="1"/>
  <c r="J267" i="1"/>
  <c r="O347" i="1"/>
  <c r="Q347" i="1" s="1"/>
  <c r="R347" i="1" s="1"/>
  <c r="D347" i="1"/>
  <c r="E347" i="1" s="1"/>
  <c r="F348" i="1" s="1"/>
  <c r="C277" i="1"/>
  <c r="A348" i="1"/>
  <c r="I347" i="1"/>
  <c r="T347" i="1"/>
  <c r="S347" i="1"/>
  <c r="G269" i="1" l="1"/>
  <c r="H268" i="1"/>
  <c r="B264" i="1"/>
  <c r="P265" i="1"/>
  <c r="N266" i="1"/>
  <c r="K267" i="1"/>
  <c r="L267" i="1" s="1"/>
  <c r="M267" i="1" s="1"/>
  <c r="J268" i="1"/>
  <c r="O348" i="1"/>
  <c r="Q348" i="1" s="1"/>
  <c r="R348" i="1" s="1"/>
  <c r="D348" i="1"/>
  <c r="E348" i="1" s="1"/>
  <c r="F349" i="1" s="1"/>
  <c r="A349" i="1"/>
  <c r="I348" i="1"/>
  <c r="T348" i="1"/>
  <c r="S348" i="1"/>
  <c r="C278" i="1"/>
  <c r="G270" i="1" l="1"/>
  <c r="H269" i="1"/>
  <c r="B265" i="1"/>
  <c r="P266" i="1"/>
  <c r="K268" i="1"/>
  <c r="L268" i="1" s="1"/>
  <c r="M268" i="1" s="1"/>
  <c r="J269" i="1"/>
  <c r="N267" i="1"/>
  <c r="O349" i="1"/>
  <c r="Q349" i="1" s="1"/>
  <c r="R349" i="1" s="1"/>
  <c r="D349" i="1"/>
  <c r="E349" i="1" s="1"/>
  <c r="F350" i="1" s="1"/>
  <c r="C279" i="1"/>
  <c r="T349" i="1"/>
  <c r="S349" i="1"/>
  <c r="I349" i="1"/>
  <c r="A350" i="1"/>
  <c r="G271" i="1" l="1"/>
  <c r="H270" i="1"/>
  <c r="B266" i="1"/>
  <c r="P267" i="1"/>
  <c r="N268" i="1"/>
  <c r="K269" i="1"/>
  <c r="L269" i="1" s="1"/>
  <c r="M269" i="1" s="1"/>
  <c r="J270" i="1"/>
  <c r="O350" i="1"/>
  <c r="Q350" i="1" s="1"/>
  <c r="R350" i="1" s="1"/>
  <c r="D350" i="1"/>
  <c r="E350" i="1" s="1"/>
  <c r="F351" i="1" s="1"/>
  <c r="I350" i="1"/>
  <c r="S350" i="1"/>
  <c r="T350" i="1"/>
  <c r="C280" i="1"/>
  <c r="A351" i="1"/>
  <c r="G272" i="1" l="1"/>
  <c r="H271" i="1"/>
  <c r="B267" i="1"/>
  <c r="P268" i="1"/>
  <c r="K270" i="1"/>
  <c r="L270" i="1" s="1"/>
  <c r="M270" i="1" s="1"/>
  <c r="J271" i="1"/>
  <c r="N269" i="1"/>
  <c r="O351" i="1"/>
  <c r="Q351" i="1" s="1"/>
  <c r="R351" i="1" s="1"/>
  <c r="D351" i="1"/>
  <c r="E351" i="1" s="1"/>
  <c r="F352" i="1" s="1"/>
  <c r="I351" i="1"/>
  <c r="A352" i="1"/>
  <c r="C281" i="1"/>
  <c r="T351" i="1"/>
  <c r="S351" i="1"/>
  <c r="G273" i="1" l="1"/>
  <c r="H272" i="1"/>
  <c r="B268" i="1"/>
  <c r="P269" i="1"/>
  <c r="N270" i="1"/>
  <c r="K271" i="1"/>
  <c r="L271" i="1" s="1"/>
  <c r="M271" i="1" s="1"/>
  <c r="J272" i="1"/>
  <c r="O352" i="1"/>
  <c r="Q352" i="1" s="1"/>
  <c r="R352" i="1" s="1"/>
  <c r="D352" i="1"/>
  <c r="E352" i="1" s="1"/>
  <c r="F353" i="1" s="1"/>
  <c r="C282" i="1"/>
  <c r="T352" i="1"/>
  <c r="S352" i="1"/>
  <c r="A353" i="1"/>
  <c r="I352" i="1"/>
  <c r="G274" i="1" l="1"/>
  <c r="H273" i="1"/>
  <c r="B269" i="1"/>
  <c r="P270" i="1"/>
  <c r="N271" i="1"/>
  <c r="K272" i="1"/>
  <c r="L272" i="1" s="1"/>
  <c r="M272" i="1" s="1"/>
  <c r="J273" i="1"/>
  <c r="O353" i="1"/>
  <c r="Q353" i="1" s="1"/>
  <c r="R353" i="1" s="1"/>
  <c r="D353" i="1"/>
  <c r="E353" i="1" s="1"/>
  <c r="F354" i="1" s="1"/>
  <c r="T353" i="1"/>
  <c r="S353" i="1"/>
  <c r="I353" i="1"/>
  <c r="A354" i="1"/>
  <c r="C283" i="1"/>
  <c r="G275" i="1" l="1"/>
  <c r="H274" i="1"/>
  <c r="B270" i="1"/>
  <c r="P271" i="1"/>
  <c r="N272" i="1"/>
  <c r="K273" i="1"/>
  <c r="L273" i="1" s="1"/>
  <c r="M273" i="1" s="1"/>
  <c r="J274" i="1"/>
  <c r="O354" i="1"/>
  <c r="Q354" i="1" s="1"/>
  <c r="R354" i="1" s="1"/>
  <c r="D354" i="1"/>
  <c r="E354" i="1" s="1"/>
  <c r="F355" i="1" s="1"/>
  <c r="I354" i="1"/>
  <c r="S354" i="1"/>
  <c r="T354" i="1"/>
  <c r="C284" i="1"/>
  <c r="A355" i="1"/>
  <c r="G276" i="1" l="1"/>
  <c r="H275" i="1"/>
  <c r="B271" i="1"/>
  <c r="P272" i="1"/>
  <c r="N273" i="1"/>
  <c r="K274" i="1"/>
  <c r="L274" i="1" s="1"/>
  <c r="M274" i="1" s="1"/>
  <c r="J275" i="1"/>
  <c r="O355" i="1"/>
  <c r="Q355" i="1" s="1"/>
  <c r="R355" i="1" s="1"/>
  <c r="D355" i="1"/>
  <c r="E355" i="1" s="1"/>
  <c r="F356" i="1" s="1"/>
  <c r="A356" i="1"/>
  <c r="I355" i="1"/>
  <c r="C285" i="1"/>
  <c r="T355" i="1"/>
  <c r="S355" i="1"/>
  <c r="G277" i="1" l="1"/>
  <c r="H276" i="1"/>
  <c r="B272" i="1"/>
  <c r="P273" i="1"/>
  <c r="N274" i="1"/>
  <c r="K275" i="1"/>
  <c r="L275" i="1" s="1"/>
  <c r="M275" i="1" s="1"/>
  <c r="J276" i="1"/>
  <c r="O356" i="1"/>
  <c r="Q356" i="1" s="1"/>
  <c r="R356" i="1" s="1"/>
  <c r="D356" i="1"/>
  <c r="E356" i="1" s="1"/>
  <c r="F357" i="1" s="1"/>
  <c r="A357" i="1"/>
  <c r="C286" i="1"/>
  <c r="I356" i="1"/>
  <c r="T356" i="1"/>
  <c r="S356" i="1"/>
  <c r="G278" i="1" l="1"/>
  <c r="H277" i="1"/>
  <c r="B273" i="1"/>
  <c r="P274" i="1"/>
  <c r="N275" i="1"/>
  <c r="K276" i="1"/>
  <c r="L276" i="1" s="1"/>
  <c r="M276" i="1" s="1"/>
  <c r="J277" i="1"/>
  <c r="O357" i="1"/>
  <c r="Q357" i="1" s="1"/>
  <c r="R357" i="1" s="1"/>
  <c r="D357" i="1"/>
  <c r="E357" i="1" s="1"/>
  <c r="F358" i="1" s="1"/>
  <c r="T357" i="1"/>
  <c r="S357" i="1"/>
  <c r="C287" i="1"/>
  <c r="A358" i="1"/>
  <c r="I357" i="1"/>
  <c r="G279" i="1" l="1"/>
  <c r="H278" i="1"/>
  <c r="B274" i="1"/>
  <c r="P275" i="1"/>
  <c r="N276" i="1"/>
  <c r="K277" i="1"/>
  <c r="L277" i="1" s="1"/>
  <c r="M277" i="1" s="1"/>
  <c r="J278" i="1"/>
  <c r="O358" i="1"/>
  <c r="Q358" i="1" s="1"/>
  <c r="R358" i="1" s="1"/>
  <c r="D358" i="1"/>
  <c r="E358" i="1" s="1"/>
  <c r="F359" i="1" s="1"/>
  <c r="I358" i="1"/>
  <c r="S358" i="1"/>
  <c r="T358" i="1"/>
  <c r="C288" i="1"/>
  <c r="A359" i="1"/>
  <c r="G280" i="1" l="1"/>
  <c r="H279" i="1"/>
  <c r="B275" i="1"/>
  <c r="P276" i="1"/>
  <c r="N277" i="1"/>
  <c r="K278" i="1"/>
  <c r="L278" i="1" s="1"/>
  <c r="M278" i="1" s="1"/>
  <c r="J279" i="1"/>
  <c r="O359" i="1"/>
  <c r="Q359" i="1" s="1"/>
  <c r="R359" i="1" s="1"/>
  <c r="D359" i="1"/>
  <c r="E359" i="1" s="1"/>
  <c r="F360" i="1" s="1"/>
  <c r="T359" i="1"/>
  <c r="S359" i="1"/>
  <c r="A360" i="1"/>
  <c r="I359" i="1"/>
  <c r="C289" i="1"/>
  <c r="G281" i="1" l="1"/>
  <c r="H280" i="1"/>
  <c r="B276" i="1"/>
  <c r="P277" i="1"/>
  <c r="N278" i="1"/>
  <c r="K279" i="1"/>
  <c r="L279" i="1" s="1"/>
  <c r="M279" i="1" s="1"/>
  <c r="J280" i="1"/>
  <c r="O360" i="1"/>
  <c r="Q360" i="1" s="1"/>
  <c r="R360" i="1" s="1"/>
  <c r="D360" i="1"/>
  <c r="E360" i="1" s="1"/>
  <c r="F361" i="1" s="1"/>
  <c r="A361" i="1"/>
  <c r="I360" i="1"/>
  <c r="T360" i="1"/>
  <c r="S360" i="1"/>
  <c r="C290" i="1"/>
  <c r="G282" i="1" l="1"/>
  <c r="H281" i="1"/>
  <c r="B277" i="1"/>
  <c r="P278" i="1"/>
  <c r="N279" i="1"/>
  <c r="K280" i="1"/>
  <c r="L280" i="1" s="1"/>
  <c r="M280" i="1" s="1"/>
  <c r="J281" i="1"/>
  <c r="O361" i="1"/>
  <c r="Q361" i="1" s="1"/>
  <c r="R361" i="1" s="1"/>
  <c r="D361" i="1"/>
  <c r="E361" i="1" s="1"/>
  <c r="F362" i="1" s="1"/>
  <c r="T361" i="1"/>
  <c r="S361" i="1"/>
  <c r="C291" i="1"/>
  <c r="I361" i="1"/>
  <c r="A362" i="1"/>
  <c r="G283" i="1" l="1"/>
  <c r="H282" i="1"/>
  <c r="B278" i="1"/>
  <c r="P279" i="1"/>
  <c r="N280" i="1"/>
  <c r="K281" i="1"/>
  <c r="L281" i="1" s="1"/>
  <c r="M281" i="1" s="1"/>
  <c r="J282" i="1"/>
  <c r="O362" i="1"/>
  <c r="Q362" i="1" s="1"/>
  <c r="R362" i="1" s="1"/>
  <c r="D362" i="1"/>
  <c r="E362" i="1" s="1"/>
  <c r="F363" i="1" s="1"/>
  <c r="I362" i="1"/>
  <c r="C292" i="1"/>
  <c r="T362" i="1"/>
  <c r="S362" i="1"/>
  <c r="A363" i="1"/>
  <c r="G284" i="1" l="1"/>
  <c r="H283" i="1"/>
  <c r="B279" i="1"/>
  <c r="P280" i="1"/>
  <c r="N281" i="1"/>
  <c r="K282" i="1"/>
  <c r="L282" i="1" s="1"/>
  <c r="M282" i="1" s="1"/>
  <c r="J283" i="1"/>
  <c r="O363" i="1"/>
  <c r="Q363" i="1" s="1"/>
  <c r="R363" i="1" s="1"/>
  <c r="D363" i="1"/>
  <c r="E363" i="1" s="1"/>
  <c r="F364" i="1" s="1"/>
  <c r="C293" i="1"/>
  <c r="S363" i="1"/>
  <c r="T363" i="1"/>
  <c r="I363" i="1"/>
  <c r="A364" i="1"/>
  <c r="G285" i="1" l="1"/>
  <c r="H284" i="1"/>
  <c r="B280" i="1"/>
  <c r="P281" i="1"/>
  <c r="N282" i="1"/>
  <c r="K283" i="1"/>
  <c r="L283" i="1" s="1"/>
  <c r="M283" i="1" s="1"/>
  <c r="J284" i="1"/>
  <c r="O364" i="1"/>
  <c r="Q364" i="1" s="1"/>
  <c r="R364" i="1" s="1"/>
  <c r="D364" i="1"/>
  <c r="E364" i="1" s="1"/>
  <c r="F365" i="1" s="1"/>
  <c r="A365" i="1"/>
  <c r="I364" i="1"/>
  <c r="C294" i="1"/>
  <c r="T364" i="1"/>
  <c r="S364" i="1"/>
  <c r="G286" i="1" l="1"/>
  <c r="H285" i="1"/>
  <c r="B281" i="1"/>
  <c r="P282" i="1"/>
  <c r="N283" i="1"/>
  <c r="K284" i="1"/>
  <c r="L284" i="1" s="1"/>
  <c r="M284" i="1" s="1"/>
  <c r="J285" i="1"/>
  <c r="O365" i="1"/>
  <c r="Q365" i="1" s="1"/>
  <c r="R365" i="1" s="1"/>
  <c r="D365" i="1"/>
  <c r="E365" i="1" s="1"/>
  <c r="F366" i="1" s="1"/>
  <c r="I365" i="1"/>
  <c r="T365" i="1"/>
  <c r="S365" i="1"/>
  <c r="C295" i="1"/>
  <c r="A366" i="1"/>
  <c r="G287" i="1" l="1"/>
  <c r="H286" i="1"/>
  <c r="B282" i="1"/>
  <c r="P283" i="1"/>
  <c r="N284" i="1"/>
  <c r="K285" i="1"/>
  <c r="L285" i="1" s="1"/>
  <c r="M285" i="1" s="1"/>
  <c r="J286" i="1"/>
  <c r="O366" i="1"/>
  <c r="Q366" i="1" s="1"/>
  <c r="R366" i="1" s="1"/>
  <c r="D366" i="1"/>
  <c r="E366" i="1" s="1"/>
  <c r="F367" i="1" s="1"/>
  <c r="T366" i="1"/>
  <c r="S366" i="1"/>
  <c r="C296" i="1"/>
  <c r="I366" i="1"/>
  <c r="A367" i="1"/>
  <c r="G288" i="1" l="1"/>
  <c r="H287" i="1"/>
  <c r="B283" i="1"/>
  <c r="P284" i="1"/>
  <c r="N285" i="1"/>
  <c r="K286" i="1"/>
  <c r="L286" i="1" s="1"/>
  <c r="M286" i="1" s="1"/>
  <c r="J287" i="1"/>
  <c r="O367" i="1"/>
  <c r="Q367" i="1" s="1"/>
  <c r="R367" i="1" s="1"/>
  <c r="D367" i="1"/>
  <c r="E367" i="1" s="1"/>
  <c r="F368" i="1" s="1"/>
  <c r="I367" i="1"/>
  <c r="C297" i="1"/>
  <c r="S367" i="1"/>
  <c r="T367" i="1"/>
  <c r="A368" i="1"/>
  <c r="G289" i="1" l="1"/>
  <c r="H288" i="1"/>
  <c r="B284" i="1"/>
  <c r="P285" i="1"/>
  <c r="N286" i="1"/>
  <c r="K287" i="1"/>
  <c r="L287" i="1" s="1"/>
  <c r="M287" i="1" s="1"/>
  <c r="J288" i="1"/>
  <c r="O368" i="1"/>
  <c r="Q368" i="1" s="1"/>
  <c r="R368" i="1" s="1"/>
  <c r="D368" i="1"/>
  <c r="E368" i="1" s="1"/>
  <c r="F369" i="1" s="1"/>
  <c r="C298" i="1"/>
  <c r="A369" i="1"/>
  <c r="I368" i="1"/>
  <c r="T368" i="1"/>
  <c r="S368" i="1"/>
  <c r="G290" i="1" l="1"/>
  <c r="H289" i="1"/>
  <c r="B285" i="1"/>
  <c r="P286" i="1"/>
  <c r="N287" i="1"/>
  <c r="K288" i="1"/>
  <c r="L288" i="1" s="1"/>
  <c r="M288" i="1" s="1"/>
  <c r="J289" i="1"/>
  <c r="O369" i="1"/>
  <c r="Q369" i="1" s="1"/>
  <c r="R369" i="1" s="1"/>
  <c r="D369" i="1"/>
  <c r="E369" i="1" s="1"/>
  <c r="F370" i="1" s="1"/>
  <c r="A370" i="1"/>
  <c r="I369" i="1"/>
  <c r="C299" i="1"/>
  <c r="T369" i="1"/>
  <c r="S369" i="1"/>
  <c r="G291" i="1" l="1"/>
  <c r="H290" i="1"/>
  <c r="B286" i="1"/>
  <c r="P287" i="1"/>
  <c r="N288" i="1"/>
  <c r="K289" i="1"/>
  <c r="L289" i="1" s="1"/>
  <c r="M289" i="1" s="1"/>
  <c r="J290" i="1"/>
  <c r="O370" i="1"/>
  <c r="Q370" i="1" s="1"/>
  <c r="R370" i="1" s="1"/>
  <c r="D370" i="1"/>
  <c r="E370" i="1" s="1"/>
  <c r="F371" i="1" s="1"/>
  <c r="C300" i="1"/>
  <c r="T370" i="1"/>
  <c r="S370" i="1"/>
  <c r="I370" i="1"/>
  <c r="A371" i="1"/>
  <c r="G292" i="1" l="1"/>
  <c r="H291" i="1"/>
  <c r="B287" i="1"/>
  <c r="P288" i="1"/>
  <c r="N289" i="1"/>
  <c r="K290" i="1"/>
  <c r="L290" i="1" s="1"/>
  <c r="M290" i="1" s="1"/>
  <c r="J291" i="1"/>
  <c r="O371" i="1"/>
  <c r="Q371" i="1" s="1"/>
  <c r="R371" i="1" s="1"/>
  <c r="D371" i="1"/>
  <c r="E371" i="1" s="1"/>
  <c r="F372" i="1" s="1"/>
  <c r="I371" i="1"/>
  <c r="S371" i="1"/>
  <c r="T371" i="1"/>
  <c r="C301" i="1"/>
  <c r="A372" i="1"/>
  <c r="G293" i="1" l="1"/>
  <c r="H292" i="1"/>
  <c r="B288" i="1"/>
  <c r="P289" i="1"/>
  <c r="N290" i="1"/>
  <c r="K291" i="1"/>
  <c r="L291" i="1" s="1"/>
  <c r="M291" i="1" s="1"/>
  <c r="J292" i="1"/>
  <c r="O372" i="1"/>
  <c r="Q372" i="1" s="1"/>
  <c r="R372" i="1" s="1"/>
  <c r="D372" i="1"/>
  <c r="E372" i="1" s="1"/>
  <c r="F373" i="1" s="1"/>
  <c r="T372" i="1"/>
  <c r="S372" i="1"/>
  <c r="A373" i="1"/>
  <c r="I372" i="1"/>
  <c r="C302" i="1"/>
  <c r="G294" i="1" l="1"/>
  <c r="H293" i="1"/>
  <c r="B289" i="1"/>
  <c r="P290" i="1"/>
  <c r="N291" i="1"/>
  <c r="K292" i="1"/>
  <c r="L292" i="1" s="1"/>
  <c r="M292" i="1" s="1"/>
  <c r="J293" i="1"/>
  <c r="O373" i="1"/>
  <c r="Q373" i="1" s="1"/>
  <c r="R373" i="1" s="1"/>
  <c r="D373" i="1"/>
  <c r="E373" i="1" s="1"/>
  <c r="F374" i="1" s="1"/>
  <c r="C303" i="1"/>
  <c r="T373" i="1"/>
  <c r="S373" i="1"/>
  <c r="A374" i="1"/>
  <c r="I373" i="1"/>
  <c r="G295" i="1" l="1"/>
  <c r="H294" i="1"/>
  <c r="B290" i="1"/>
  <c r="P291" i="1"/>
  <c r="N292" i="1"/>
  <c r="K293" i="1"/>
  <c r="L293" i="1" s="1"/>
  <c r="M293" i="1" s="1"/>
  <c r="J294" i="1"/>
  <c r="O374" i="1"/>
  <c r="Q374" i="1" s="1"/>
  <c r="R374" i="1" s="1"/>
  <c r="D374" i="1"/>
  <c r="E374" i="1" s="1"/>
  <c r="F375" i="1" s="1"/>
  <c r="T374" i="1"/>
  <c r="S374" i="1"/>
  <c r="I374" i="1"/>
  <c r="A375" i="1"/>
  <c r="C304" i="1"/>
  <c r="G296" i="1" l="1"/>
  <c r="H295" i="1"/>
  <c r="B291" i="1"/>
  <c r="P292" i="1"/>
  <c r="N293" i="1"/>
  <c r="K294" i="1"/>
  <c r="L294" i="1" s="1"/>
  <c r="M294" i="1" s="1"/>
  <c r="J295" i="1"/>
  <c r="O375" i="1"/>
  <c r="Q375" i="1" s="1"/>
  <c r="R375" i="1" s="1"/>
  <c r="D375" i="1"/>
  <c r="E375" i="1" s="1"/>
  <c r="F376" i="1" s="1"/>
  <c r="I375" i="1"/>
  <c r="S375" i="1"/>
  <c r="T375" i="1"/>
  <c r="C305" i="1"/>
  <c r="A376" i="1"/>
  <c r="G297" i="1" l="1"/>
  <c r="H296" i="1"/>
  <c r="B292" i="1"/>
  <c r="P293" i="1"/>
  <c r="N294" i="1"/>
  <c r="K295" i="1"/>
  <c r="L295" i="1" s="1"/>
  <c r="M295" i="1" s="1"/>
  <c r="J296" i="1"/>
  <c r="O376" i="1"/>
  <c r="Q376" i="1" s="1"/>
  <c r="R376" i="1" s="1"/>
  <c r="D376" i="1"/>
  <c r="E376" i="1" s="1"/>
  <c r="F377" i="1" s="1"/>
  <c r="A377" i="1"/>
  <c r="I376" i="1"/>
  <c r="C306" i="1"/>
  <c r="T376" i="1"/>
  <c r="S376" i="1"/>
  <c r="G298" i="1" l="1"/>
  <c r="H297" i="1"/>
  <c r="B293" i="1"/>
  <c r="P294" i="1"/>
  <c r="N295" i="1"/>
  <c r="K296" i="1"/>
  <c r="L296" i="1" s="1"/>
  <c r="M296" i="1" s="1"/>
  <c r="J297" i="1"/>
  <c r="O377" i="1"/>
  <c r="Q377" i="1" s="1"/>
  <c r="R377" i="1" s="1"/>
  <c r="D377" i="1"/>
  <c r="E377" i="1" s="1"/>
  <c r="C307" i="1"/>
  <c r="I377" i="1"/>
  <c r="T377" i="1"/>
  <c r="S377" i="1"/>
  <c r="G299" i="1" l="1"/>
  <c r="H298" i="1"/>
  <c r="B294" i="1"/>
  <c r="P295" i="1"/>
  <c r="N296" i="1"/>
  <c r="K297" i="1"/>
  <c r="L297" i="1" s="1"/>
  <c r="M297" i="1" s="1"/>
  <c r="J298" i="1"/>
  <c r="C308" i="1"/>
  <c r="G300" i="1" l="1"/>
  <c r="H299" i="1"/>
  <c r="B295" i="1"/>
  <c r="P296" i="1"/>
  <c r="N297" i="1"/>
  <c r="K298" i="1"/>
  <c r="L298" i="1" s="1"/>
  <c r="M298" i="1" s="1"/>
  <c r="J299" i="1"/>
  <c r="C309" i="1"/>
  <c r="G301" i="1" l="1"/>
  <c r="H300" i="1"/>
  <c r="B296" i="1"/>
  <c r="P297" i="1"/>
  <c r="N298" i="1"/>
  <c r="K299" i="1"/>
  <c r="L299" i="1" s="1"/>
  <c r="M299" i="1" s="1"/>
  <c r="J300" i="1"/>
  <c r="C310" i="1"/>
  <c r="G302" i="1" l="1"/>
  <c r="H301" i="1"/>
  <c r="B297" i="1"/>
  <c r="P298" i="1"/>
  <c r="N299" i="1"/>
  <c r="K300" i="1"/>
  <c r="L300" i="1" s="1"/>
  <c r="M300" i="1" s="1"/>
  <c r="J301" i="1"/>
  <c r="C311" i="1"/>
  <c r="G303" i="1" l="1"/>
  <c r="H302" i="1"/>
  <c r="B298" i="1"/>
  <c r="P299" i="1"/>
  <c r="N300" i="1"/>
  <c r="K301" i="1"/>
  <c r="L301" i="1" s="1"/>
  <c r="M301" i="1" s="1"/>
  <c r="J302" i="1"/>
  <c r="C312" i="1"/>
  <c r="G304" i="1" l="1"/>
  <c r="H303" i="1"/>
  <c r="B299" i="1"/>
  <c r="P300" i="1"/>
  <c r="N301" i="1"/>
  <c r="K302" i="1"/>
  <c r="L302" i="1" s="1"/>
  <c r="M302" i="1" s="1"/>
  <c r="J303" i="1"/>
  <c r="C313" i="1"/>
  <c r="G305" i="1" l="1"/>
  <c r="H304" i="1"/>
  <c r="B300" i="1"/>
  <c r="P301" i="1"/>
  <c r="N302" i="1"/>
  <c r="K303" i="1"/>
  <c r="L303" i="1" s="1"/>
  <c r="M303" i="1" s="1"/>
  <c r="J304" i="1"/>
  <c r="C314" i="1"/>
  <c r="G306" i="1" l="1"/>
  <c r="H305" i="1"/>
  <c r="B301" i="1"/>
  <c r="P302" i="1"/>
  <c r="N303" i="1"/>
  <c r="K304" i="1"/>
  <c r="L304" i="1" s="1"/>
  <c r="M304" i="1" s="1"/>
  <c r="J305" i="1"/>
  <c r="C315" i="1"/>
  <c r="G307" i="1" l="1"/>
  <c r="H306" i="1"/>
  <c r="B302" i="1"/>
  <c r="P303" i="1"/>
  <c r="N304" i="1"/>
  <c r="K305" i="1"/>
  <c r="L305" i="1" s="1"/>
  <c r="M305" i="1" s="1"/>
  <c r="J306" i="1"/>
  <c r="C316" i="1"/>
  <c r="G308" i="1" l="1"/>
  <c r="H307" i="1"/>
  <c r="B303" i="1"/>
  <c r="P304" i="1"/>
  <c r="K306" i="1"/>
  <c r="L306" i="1" s="1"/>
  <c r="M306" i="1" s="1"/>
  <c r="J307" i="1"/>
  <c r="N305" i="1"/>
  <c r="C317" i="1"/>
  <c r="G309" i="1" l="1"/>
  <c r="H308" i="1"/>
  <c r="B304" i="1"/>
  <c r="P305" i="1"/>
  <c r="N306" i="1"/>
  <c r="K307" i="1"/>
  <c r="L307" i="1" s="1"/>
  <c r="M307" i="1" s="1"/>
  <c r="J308" i="1"/>
  <c r="C318" i="1"/>
  <c r="G310" i="1" l="1"/>
  <c r="H309" i="1"/>
  <c r="B305" i="1"/>
  <c r="P306" i="1"/>
  <c r="N307" i="1"/>
  <c r="K308" i="1"/>
  <c r="L308" i="1" s="1"/>
  <c r="M308" i="1" s="1"/>
  <c r="J309" i="1"/>
  <c r="C319" i="1"/>
  <c r="G311" i="1" l="1"/>
  <c r="H310" i="1"/>
  <c r="B306" i="1"/>
  <c r="P307" i="1"/>
  <c r="N308" i="1"/>
  <c r="K309" i="1"/>
  <c r="L309" i="1" s="1"/>
  <c r="M309" i="1" s="1"/>
  <c r="J310" i="1"/>
  <c r="C320" i="1"/>
  <c r="G312" i="1" l="1"/>
  <c r="H311" i="1"/>
  <c r="B307" i="1"/>
  <c r="P308" i="1"/>
  <c r="N309" i="1"/>
  <c r="K310" i="1"/>
  <c r="L310" i="1" s="1"/>
  <c r="M310" i="1" s="1"/>
  <c r="J311" i="1"/>
  <c r="C321" i="1"/>
  <c r="G313" i="1" l="1"/>
  <c r="H312" i="1"/>
  <c r="B308" i="1"/>
  <c r="P309" i="1"/>
  <c r="N310" i="1"/>
  <c r="K311" i="1"/>
  <c r="L311" i="1" s="1"/>
  <c r="M311" i="1" s="1"/>
  <c r="J312" i="1"/>
  <c r="C322" i="1"/>
  <c r="G314" i="1" l="1"/>
  <c r="H313" i="1"/>
  <c r="B309" i="1"/>
  <c r="P310" i="1"/>
  <c r="N311" i="1"/>
  <c r="K312" i="1"/>
  <c r="L312" i="1" s="1"/>
  <c r="M312" i="1" s="1"/>
  <c r="J313" i="1"/>
  <c r="C323" i="1"/>
  <c r="G315" i="1" l="1"/>
  <c r="H314" i="1"/>
  <c r="B310" i="1"/>
  <c r="P311" i="1"/>
  <c r="K313" i="1"/>
  <c r="L313" i="1" s="1"/>
  <c r="M313" i="1" s="1"/>
  <c r="J314" i="1"/>
  <c r="N312" i="1"/>
  <c r="C324" i="1"/>
  <c r="G316" i="1" l="1"/>
  <c r="H315" i="1"/>
  <c r="B311" i="1"/>
  <c r="P312" i="1"/>
  <c r="N313" i="1"/>
  <c r="K314" i="1"/>
  <c r="L314" i="1" s="1"/>
  <c r="M314" i="1" s="1"/>
  <c r="J315" i="1"/>
  <c r="C325" i="1"/>
  <c r="G317" i="1" l="1"/>
  <c r="H316" i="1"/>
  <c r="B312" i="1"/>
  <c r="P313" i="1"/>
  <c r="N314" i="1"/>
  <c r="K315" i="1"/>
  <c r="L315" i="1" s="1"/>
  <c r="M315" i="1" s="1"/>
  <c r="J316" i="1"/>
  <c r="C326" i="1"/>
  <c r="G318" i="1" l="1"/>
  <c r="H317" i="1"/>
  <c r="B313" i="1"/>
  <c r="P314" i="1"/>
  <c r="N315" i="1"/>
  <c r="K316" i="1"/>
  <c r="L316" i="1" s="1"/>
  <c r="M316" i="1" s="1"/>
  <c r="J317" i="1"/>
  <c r="C327" i="1"/>
  <c r="G319" i="1" l="1"/>
  <c r="H318" i="1"/>
  <c r="B314" i="1"/>
  <c r="P315" i="1"/>
  <c r="N316" i="1"/>
  <c r="K317" i="1"/>
  <c r="L317" i="1" s="1"/>
  <c r="M317" i="1" s="1"/>
  <c r="J318" i="1"/>
  <c r="C328" i="1"/>
  <c r="G320" i="1" l="1"/>
  <c r="H319" i="1"/>
  <c r="B315" i="1"/>
  <c r="P316" i="1"/>
  <c r="N317" i="1"/>
  <c r="K318" i="1"/>
  <c r="L318" i="1" s="1"/>
  <c r="M318" i="1" s="1"/>
  <c r="J319" i="1"/>
  <c r="C329" i="1"/>
  <c r="G321" i="1" l="1"/>
  <c r="H320" i="1"/>
  <c r="B316" i="1"/>
  <c r="P317" i="1"/>
  <c r="N318" i="1"/>
  <c r="K319" i="1"/>
  <c r="L319" i="1" s="1"/>
  <c r="M319" i="1" s="1"/>
  <c r="J320" i="1"/>
  <c r="C330" i="1"/>
  <c r="G322" i="1" l="1"/>
  <c r="H321" i="1"/>
  <c r="B317" i="1"/>
  <c r="P318" i="1"/>
  <c r="N319" i="1"/>
  <c r="K320" i="1"/>
  <c r="L320" i="1" s="1"/>
  <c r="M320" i="1" s="1"/>
  <c r="J321" i="1"/>
  <c r="C331" i="1"/>
  <c r="G323" i="1" l="1"/>
  <c r="H322" i="1"/>
  <c r="B318" i="1"/>
  <c r="P319" i="1"/>
  <c r="N320" i="1"/>
  <c r="K321" i="1"/>
  <c r="L321" i="1" s="1"/>
  <c r="M321" i="1" s="1"/>
  <c r="J322" i="1"/>
  <c r="C332" i="1"/>
  <c r="G324" i="1" l="1"/>
  <c r="H323" i="1"/>
  <c r="B319" i="1"/>
  <c r="P320" i="1"/>
  <c r="N321" i="1"/>
  <c r="K322" i="1"/>
  <c r="L322" i="1" s="1"/>
  <c r="M322" i="1" s="1"/>
  <c r="J323" i="1"/>
  <c r="C333" i="1"/>
  <c r="G325" i="1" l="1"/>
  <c r="H324" i="1"/>
  <c r="B320" i="1"/>
  <c r="P321" i="1"/>
  <c r="N322" i="1"/>
  <c r="K323" i="1"/>
  <c r="L323" i="1" s="1"/>
  <c r="M323" i="1" s="1"/>
  <c r="J324" i="1"/>
  <c r="C334" i="1"/>
  <c r="G326" i="1" l="1"/>
  <c r="H325" i="1"/>
  <c r="B321" i="1"/>
  <c r="P322" i="1"/>
  <c r="N323" i="1"/>
  <c r="K324" i="1"/>
  <c r="L324" i="1" s="1"/>
  <c r="M324" i="1" s="1"/>
  <c r="J325" i="1"/>
  <c r="C335" i="1"/>
  <c r="G327" i="1" l="1"/>
  <c r="H326" i="1"/>
  <c r="B322" i="1"/>
  <c r="P323" i="1"/>
  <c r="N324" i="1"/>
  <c r="K325" i="1"/>
  <c r="L325" i="1" s="1"/>
  <c r="M325" i="1" s="1"/>
  <c r="J326" i="1"/>
  <c r="C336" i="1"/>
  <c r="G328" i="1" l="1"/>
  <c r="H327" i="1"/>
  <c r="B323" i="1"/>
  <c r="P324" i="1"/>
  <c r="N325" i="1"/>
  <c r="K326" i="1"/>
  <c r="L326" i="1" s="1"/>
  <c r="M326" i="1" s="1"/>
  <c r="J327" i="1"/>
  <c r="C337" i="1"/>
  <c r="G329" i="1" l="1"/>
  <c r="H328" i="1"/>
  <c r="B324" i="1"/>
  <c r="P325" i="1"/>
  <c r="N326" i="1"/>
  <c r="K327" i="1"/>
  <c r="L327" i="1" s="1"/>
  <c r="M327" i="1" s="1"/>
  <c r="J328" i="1"/>
  <c r="C338" i="1"/>
  <c r="G330" i="1" l="1"/>
  <c r="H329" i="1"/>
  <c r="B325" i="1"/>
  <c r="P326" i="1"/>
  <c r="N327" i="1"/>
  <c r="K328" i="1"/>
  <c r="L328" i="1" s="1"/>
  <c r="M328" i="1" s="1"/>
  <c r="J329" i="1"/>
  <c r="C339" i="1"/>
  <c r="G331" i="1" l="1"/>
  <c r="H330" i="1"/>
  <c r="B326" i="1"/>
  <c r="P327" i="1"/>
  <c r="N328" i="1"/>
  <c r="K329" i="1"/>
  <c r="L329" i="1" s="1"/>
  <c r="M329" i="1" s="1"/>
  <c r="J330" i="1"/>
  <c r="C340" i="1"/>
  <c r="G332" i="1" l="1"/>
  <c r="H331" i="1"/>
  <c r="B327" i="1"/>
  <c r="P328" i="1"/>
  <c r="N329" i="1"/>
  <c r="K330" i="1"/>
  <c r="L330" i="1" s="1"/>
  <c r="M330" i="1" s="1"/>
  <c r="J331" i="1"/>
  <c r="C341" i="1"/>
  <c r="G333" i="1" l="1"/>
  <c r="H332" i="1"/>
  <c r="B328" i="1"/>
  <c r="P329" i="1"/>
  <c r="N330" i="1"/>
  <c r="K331" i="1"/>
  <c r="L331" i="1" s="1"/>
  <c r="M331" i="1" s="1"/>
  <c r="J332" i="1"/>
  <c r="C342" i="1"/>
  <c r="G334" i="1" l="1"/>
  <c r="H333" i="1"/>
  <c r="B329" i="1"/>
  <c r="P330" i="1"/>
  <c r="N331" i="1"/>
  <c r="K332" i="1"/>
  <c r="L332" i="1" s="1"/>
  <c r="M332" i="1" s="1"/>
  <c r="J333" i="1"/>
  <c r="C343" i="1"/>
  <c r="G335" i="1" l="1"/>
  <c r="H334" i="1"/>
  <c r="B330" i="1"/>
  <c r="P331" i="1"/>
  <c r="N332" i="1"/>
  <c r="K333" i="1"/>
  <c r="L333" i="1" s="1"/>
  <c r="M333" i="1" s="1"/>
  <c r="J334" i="1"/>
  <c r="C344" i="1"/>
  <c r="G336" i="1" l="1"/>
  <c r="H335" i="1"/>
  <c r="B331" i="1"/>
  <c r="P332" i="1"/>
  <c r="N333" i="1"/>
  <c r="K334" i="1"/>
  <c r="L334" i="1" s="1"/>
  <c r="M334" i="1" s="1"/>
  <c r="J335" i="1"/>
  <c r="C345" i="1"/>
  <c r="G337" i="1" l="1"/>
  <c r="H336" i="1"/>
  <c r="B332" i="1"/>
  <c r="P333" i="1"/>
  <c r="N334" i="1"/>
  <c r="K335" i="1"/>
  <c r="L335" i="1" s="1"/>
  <c r="M335" i="1" s="1"/>
  <c r="J336" i="1"/>
  <c r="C346" i="1"/>
  <c r="G338" i="1" l="1"/>
  <c r="H337" i="1"/>
  <c r="B333" i="1"/>
  <c r="P334" i="1"/>
  <c r="N335" i="1"/>
  <c r="K336" i="1"/>
  <c r="L336" i="1" s="1"/>
  <c r="M336" i="1" s="1"/>
  <c r="J337" i="1"/>
  <c r="C347" i="1"/>
  <c r="G339" i="1" l="1"/>
  <c r="H338" i="1"/>
  <c r="B334" i="1"/>
  <c r="P335" i="1"/>
  <c r="N336" i="1"/>
  <c r="K337" i="1"/>
  <c r="L337" i="1" s="1"/>
  <c r="M337" i="1" s="1"/>
  <c r="J338" i="1"/>
  <c r="C348" i="1"/>
  <c r="G340" i="1" l="1"/>
  <c r="H339" i="1"/>
  <c r="B335" i="1"/>
  <c r="P336" i="1"/>
  <c r="B336" i="1" s="1"/>
  <c r="N337" i="1"/>
  <c r="K338" i="1"/>
  <c r="L338" i="1" s="1"/>
  <c r="M338" i="1" s="1"/>
  <c r="J339" i="1"/>
  <c r="C349" i="1"/>
  <c r="G341" i="1" l="1"/>
  <c r="H340" i="1"/>
  <c r="P337" i="1"/>
  <c r="B337" i="1" s="1"/>
  <c r="N338" i="1"/>
  <c r="K339" i="1"/>
  <c r="L339" i="1" s="1"/>
  <c r="M339" i="1" s="1"/>
  <c r="J340" i="1"/>
  <c r="C350" i="1"/>
  <c r="G342" i="1" l="1"/>
  <c r="H341" i="1"/>
  <c r="P338" i="1"/>
  <c r="B338" i="1" s="1"/>
  <c r="N339" i="1"/>
  <c r="K340" i="1"/>
  <c r="L340" i="1" s="1"/>
  <c r="M340" i="1" s="1"/>
  <c r="J341" i="1"/>
  <c r="C351" i="1"/>
  <c r="G343" i="1" l="1"/>
  <c r="H342" i="1"/>
  <c r="P339" i="1"/>
  <c r="B339" i="1" s="1"/>
  <c r="N340" i="1"/>
  <c r="K341" i="1"/>
  <c r="L341" i="1" s="1"/>
  <c r="M341" i="1" s="1"/>
  <c r="J342" i="1"/>
  <c r="C352" i="1"/>
  <c r="G344" i="1" l="1"/>
  <c r="H343" i="1"/>
  <c r="P340" i="1"/>
  <c r="B340" i="1" s="1"/>
  <c r="N341" i="1"/>
  <c r="K342" i="1"/>
  <c r="L342" i="1" s="1"/>
  <c r="M342" i="1" s="1"/>
  <c r="J343" i="1"/>
  <c r="C353" i="1"/>
  <c r="G345" i="1" l="1"/>
  <c r="H344" i="1"/>
  <c r="P341" i="1"/>
  <c r="B341" i="1" s="1"/>
  <c r="N342" i="1"/>
  <c r="K343" i="1"/>
  <c r="L343" i="1" s="1"/>
  <c r="M343" i="1" s="1"/>
  <c r="J344" i="1"/>
  <c r="C354" i="1"/>
  <c r="G346" i="1" l="1"/>
  <c r="H345" i="1"/>
  <c r="P342" i="1"/>
  <c r="B342" i="1" s="1"/>
  <c r="N343" i="1"/>
  <c r="K344" i="1"/>
  <c r="L344" i="1" s="1"/>
  <c r="M344" i="1" s="1"/>
  <c r="J345" i="1"/>
  <c r="C355" i="1"/>
  <c r="G347" i="1" l="1"/>
  <c r="H346" i="1"/>
  <c r="P343" i="1"/>
  <c r="B343" i="1" s="1"/>
  <c r="N344" i="1"/>
  <c r="K345" i="1"/>
  <c r="L345" i="1" s="1"/>
  <c r="M345" i="1" s="1"/>
  <c r="J346" i="1"/>
  <c r="C356" i="1"/>
  <c r="G348" i="1" l="1"/>
  <c r="H347" i="1"/>
  <c r="P344" i="1"/>
  <c r="B344" i="1" s="1"/>
  <c r="N345" i="1"/>
  <c r="K346" i="1"/>
  <c r="L346" i="1" s="1"/>
  <c r="M346" i="1" s="1"/>
  <c r="J347" i="1"/>
  <c r="C357" i="1"/>
  <c r="G349" i="1" l="1"/>
  <c r="H348" i="1"/>
  <c r="P345" i="1"/>
  <c r="B345" i="1" s="1"/>
  <c r="N346" i="1"/>
  <c r="K347" i="1"/>
  <c r="L347" i="1" s="1"/>
  <c r="M347" i="1" s="1"/>
  <c r="J348" i="1"/>
  <c r="C358" i="1"/>
  <c r="G350" i="1" l="1"/>
  <c r="H349" i="1"/>
  <c r="P346" i="1"/>
  <c r="B346" i="1" s="1"/>
  <c r="N347" i="1"/>
  <c r="K348" i="1"/>
  <c r="L348" i="1" s="1"/>
  <c r="M348" i="1" s="1"/>
  <c r="J349" i="1"/>
  <c r="C359" i="1"/>
  <c r="G351" i="1" l="1"/>
  <c r="H350" i="1"/>
  <c r="P347" i="1"/>
  <c r="B347" i="1" s="1"/>
  <c r="N348" i="1"/>
  <c r="K349" i="1"/>
  <c r="L349" i="1" s="1"/>
  <c r="M349" i="1" s="1"/>
  <c r="J350" i="1"/>
  <c r="C360" i="1"/>
  <c r="G352" i="1" l="1"/>
  <c r="H351" i="1"/>
  <c r="P348" i="1"/>
  <c r="B348" i="1" s="1"/>
  <c r="N349" i="1"/>
  <c r="K350" i="1"/>
  <c r="L350" i="1" s="1"/>
  <c r="M350" i="1" s="1"/>
  <c r="J351" i="1"/>
  <c r="C361" i="1"/>
  <c r="G353" i="1" l="1"/>
  <c r="H352" i="1"/>
  <c r="P349" i="1"/>
  <c r="B349" i="1" s="1"/>
  <c r="N350" i="1"/>
  <c r="K351" i="1"/>
  <c r="L351" i="1" s="1"/>
  <c r="M351" i="1" s="1"/>
  <c r="J352" i="1"/>
  <c r="C362" i="1"/>
  <c r="G354" i="1" l="1"/>
  <c r="H353" i="1"/>
  <c r="P350" i="1"/>
  <c r="B350" i="1" s="1"/>
  <c r="N351" i="1"/>
  <c r="K352" i="1"/>
  <c r="L352" i="1" s="1"/>
  <c r="M352" i="1" s="1"/>
  <c r="J353" i="1"/>
  <c r="C363" i="1"/>
  <c r="G355" i="1" l="1"/>
  <c r="H354" i="1"/>
  <c r="P351" i="1"/>
  <c r="B351" i="1" s="1"/>
  <c r="N352" i="1"/>
  <c r="K353" i="1"/>
  <c r="L353" i="1" s="1"/>
  <c r="M353" i="1" s="1"/>
  <c r="J354" i="1"/>
  <c r="C364" i="1"/>
  <c r="G356" i="1" l="1"/>
  <c r="H355" i="1"/>
  <c r="P352" i="1"/>
  <c r="B352" i="1" s="1"/>
  <c r="K354" i="1"/>
  <c r="L354" i="1" s="1"/>
  <c r="M354" i="1" s="1"/>
  <c r="J355" i="1"/>
  <c r="N353" i="1"/>
  <c r="C365" i="1"/>
  <c r="G357" i="1" l="1"/>
  <c r="H356" i="1"/>
  <c r="P353" i="1"/>
  <c r="B353" i="1" s="1"/>
  <c r="N354" i="1"/>
  <c r="K355" i="1"/>
  <c r="L355" i="1" s="1"/>
  <c r="M355" i="1" s="1"/>
  <c r="J356" i="1"/>
  <c r="C366" i="1"/>
  <c r="G358" i="1" l="1"/>
  <c r="H357" i="1"/>
  <c r="P354" i="1"/>
  <c r="B354" i="1" s="1"/>
  <c r="N355" i="1"/>
  <c r="K356" i="1"/>
  <c r="L356" i="1" s="1"/>
  <c r="M356" i="1" s="1"/>
  <c r="J357" i="1"/>
  <c r="C367" i="1"/>
  <c r="G359" i="1" l="1"/>
  <c r="H358" i="1"/>
  <c r="P355" i="1"/>
  <c r="B355" i="1" s="1"/>
  <c r="N356" i="1"/>
  <c r="K357" i="1"/>
  <c r="L357" i="1" s="1"/>
  <c r="M357" i="1" s="1"/>
  <c r="J358" i="1"/>
  <c r="C368" i="1"/>
  <c r="G360" i="1" l="1"/>
  <c r="H359" i="1"/>
  <c r="P356" i="1"/>
  <c r="B356" i="1" s="1"/>
  <c r="N357" i="1"/>
  <c r="K358" i="1"/>
  <c r="L358" i="1" s="1"/>
  <c r="M358" i="1" s="1"/>
  <c r="J359" i="1"/>
  <c r="C369" i="1"/>
  <c r="G361" i="1" l="1"/>
  <c r="H360" i="1"/>
  <c r="P357" i="1"/>
  <c r="B357" i="1" s="1"/>
  <c r="N358" i="1"/>
  <c r="K359" i="1"/>
  <c r="L359" i="1" s="1"/>
  <c r="M359" i="1" s="1"/>
  <c r="J360" i="1"/>
  <c r="C370" i="1"/>
  <c r="G362" i="1" l="1"/>
  <c r="H361" i="1"/>
  <c r="P358" i="1"/>
  <c r="B358" i="1" s="1"/>
  <c r="N359" i="1"/>
  <c r="K360" i="1"/>
  <c r="L360" i="1" s="1"/>
  <c r="M360" i="1" s="1"/>
  <c r="J361" i="1"/>
  <c r="C371" i="1"/>
  <c r="G363" i="1" l="1"/>
  <c r="H362" i="1"/>
  <c r="P359" i="1"/>
  <c r="B359" i="1" s="1"/>
  <c r="N360" i="1"/>
  <c r="K361" i="1"/>
  <c r="L361" i="1" s="1"/>
  <c r="M361" i="1" s="1"/>
  <c r="J362" i="1"/>
  <c r="C372" i="1"/>
  <c r="G364" i="1" l="1"/>
  <c r="H363" i="1"/>
  <c r="P360" i="1"/>
  <c r="B360" i="1" s="1"/>
  <c r="N361" i="1"/>
  <c r="K362" i="1"/>
  <c r="L362" i="1" s="1"/>
  <c r="M362" i="1" s="1"/>
  <c r="J363" i="1"/>
  <c r="C373" i="1"/>
  <c r="G365" i="1" l="1"/>
  <c r="H364" i="1"/>
  <c r="P361" i="1"/>
  <c r="B361" i="1" s="1"/>
  <c r="N362" i="1"/>
  <c r="K363" i="1"/>
  <c r="L363" i="1" s="1"/>
  <c r="M363" i="1" s="1"/>
  <c r="J364" i="1"/>
  <c r="C374" i="1"/>
  <c r="G366" i="1" l="1"/>
  <c r="H365" i="1"/>
  <c r="P362" i="1"/>
  <c r="B362" i="1" s="1"/>
  <c r="N363" i="1"/>
  <c r="K364" i="1"/>
  <c r="L364" i="1" s="1"/>
  <c r="M364" i="1" s="1"/>
  <c r="J365" i="1"/>
  <c r="C375" i="1"/>
  <c r="G367" i="1" l="1"/>
  <c r="H366" i="1"/>
  <c r="P363" i="1"/>
  <c r="B363" i="1" s="1"/>
  <c r="N364" i="1"/>
  <c r="K365" i="1"/>
  <c r="L365" i="1" s="1"/>
  <c r="M365" i="1" s="1"/>
  <c r="J366" i="1"/>
  <c r="C376" i="1"/>
  <c r="G368" i="1" l="1"/>
  <c r="H367" i="1"/>
  <c r="P364" i="1"/>
  <c r="B364" i="1" s="1"/>
  <c r="N365" i="1"/>
  <c r="K366" i="1"/>
  <c r="L366" i="1" s="1"/>
  <c r="M366" i="1" s="1"/>
  <c r="J367" i="1"/>
  <c r="C377" i="1"/>
  <c r="G369" i="1" l="1"/>
  <c r="H368" i="1"/>
  <c r="P365" i="1"/>
  <c r="B365" i="1" s="1"/>
  <c r="N366" i="1"/>
  <c r="K367" i="1"/>
  <c r="L367" i="1" s="1"/>
  <c r="M367" i="1" s="1"/>
  <c r="J368" i="1"/>
  <c r="G370" i="1" l="1"/>
  <c r="H369" i="1"/>
  <c r="P366" i="1"/>
  <c r="B366" i="1" s="1"/>
  <c r="N367" i="1"/>
  <c r="K368" i="1"/>
  <c r="L368" i="1" s="1"/>
  <c r="M368" i="1" s="1"/>
  <c r="J369" i="1"/>
  <c r="G371" i="1" l="1"/>
  <c r="H370" i="1"/>
  <c r="P367" i="1"/>
  <c r="B367" i="1" s="1"/>
  <c r="N368" i="1"/>
  <c r="K369" i="1"/>
  <c r="L369" i="1" s="1"/>
  <c r="M369" i="1" s="1"/>
  <c r="J370" i="1"/>
  <c r="G372" i="1" l="1"/>
  <c r="H371" i="1"/>
  <c r="P368" i="1"/>
  <c r="B368" i="1" s="1"/>
  <c r="N369" i="1"/>
  <c r="K370" i="1"/>
  <c r="L370" i="1" s="1"/>
  <c r="M370" i="1" s="1"/>
  <c r="J371" i="1"/>
  <c r="G373" i="1" l="1"/>
  <c r="H372" i="1"/>
  <c r="P369" i="1"/>
  <c r="B369" i="1" s="1"/>
  <c r="N370" i="1"/>
  <c r="K371" i="1"/>
  <c r="L371" i="1" s="1"/>
  <c r="M371" i="1" s="1"/>
  <c r="J372" i="1"/>
  <c r="G374" i="1" l="1"/>
  <c r="H373" i="1"/>
  <c r="P370" i="1"/>
  <c r="B370" i="1" s="1"/>
  <c r="N371" i="1"/>
  <c r="K372" i="1"/>
  <c r="L372" i="1" s="1"/>
  <c r="M372" i="1" s="1"/>
  <c r="J373" i="1"/>
  <c r="G375" i="1" l="1"/>
  <c r="H374" i="1"/>
  <c r="P371" i="1"/>
  <c r="B371" i="1" s="1"/>
  <c r="N372" i="1"/>
  <c r="K373" i="1"/>
  <c r="L373" i="1" s="1"/>
  <c r="M373" i="1" s="1"/>
  <c r="J374" i="1"/>
  <c r="G376" i="1" l="1"/>
  <c r="H375" i="1"/>
  <c r="P372" i="1"/>
  <c r="B372" i="1" s="1"/>
  <c r="N373" i="1"/>
  <c r="K374" i="1"/>
  <c r="L374" i="1" s="1"/>
  <c r="M374" i="1" s="1"/>
  <c r="J375" i="1"/>
  <c r="G377" i="1" l="1"/>
  <c r="H376" i="1"/>
  <c r="P373" i="1"/>
  <c r="B373" i="1" s="1"/>
  <c r="N374" i="1"/>
  <c r="K375" i="1"/>
  <c r="L375" i="1" s="1"/>
  <c r="M375" i="1" s="1"/>
  <c r="J376" i="1"/>
  <c r="H377" i="1" l="1"/>
  <c r="P374" i="1"/>
  <c r="B374" i="1" s="1"/>
  <c r="K376" i="1"/>
  <c r="L376" i="1" s="1"/>
  <c r="M376" i="1" s="1"/>
  <c r="J377" i="1"/>
  <c r="N375" i="1"/>
  <c r="P375" i="1" l="1"/>
  <c r="B375" i="1" s="1"/>
  <c r="N376" i="1"/>
  <c r="K377" i="1"/>
  <c r="L377" i="1" s="1"/>
  <c r="M377" i="1" s="1"/>
  <c r="P376" i="1" l="1"/>
  <c r="B376" i="1" s="1"/>
  <c r="N377" i="1"/>
  <c r="P377" i="1" l="1"/>
  <c r="B377" i="1" s="1"/>
  <c r="A6" i="1" l="1"/>
</calcChain>
</file>

<file path=xl/sharedStrings.xml><?xml version="1.0" encoding="utf-8"?>
<sst xmlns="http://schemas.openxmlformats.org/spreadsheetml/2006/main" count="501" uniqueCount="115">
  <si>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</si>
  <si>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</si>
  <si>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</si>
  <si>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</si>
  <si>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</si>
  <si>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</si>
  <si>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</si>
  <si>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</si>
  <si>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</si>
  <si>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</si>
  <si>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</si>
  <si>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</si>
  <si>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</si>
  <si>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</si>
  <si>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</si>
  <si>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</si>
  <si>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</si>
  <si>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</si>
  <si>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</si>
  <si>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</si>
  <si>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</si>
  <si>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</si>
  <si>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</si>
  <si>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</si>
  <si>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</si>
  <si>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</si>
  <si>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</si>
  <si>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</si>
  <si>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</si>
  <si>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</si>
  <si>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</si>
  <si>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</si>
  <si>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</si>
  <si>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</si>
  <si>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</si>
  <si>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</si>
  <si>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</si>
  <si>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</si>
  <si>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</si>
  <si>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</si>
  <si>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</si>
  <si>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</si>
  <si>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</si>
  <si>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</si>
  <si>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</si>
  <si>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</si>
  <si>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</si>
  <si>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</si>
  <si>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</si>
  <si>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</si>
  <si>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</si>
  <si>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</si>
  <si>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</si>
  <si>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</si>
  <si>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</si>
  <si>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</si>
  <si>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</si>
  <si>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</si>
  <si>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</si>
  <si>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</si>
  <si>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</si>
  <si>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</si>
  <si>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</si>
  <si>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</si>
  <si>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</si>
  <si>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</si>
  <si>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</si>
  <si>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</si>
  <si>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</si>
  <si>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</si>
  <si>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</si>
  <si>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</si>
  <si>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</si>
  <si>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</si>
  <si>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</si>
  <si>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</si>
  <si>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</si>
  <si>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</si>
  <si>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</si>
  <si>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</si>
  <si>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</si>
  <si>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</si>
  <si>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</si>
  <si>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</si>
  <si>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</si>
  <si>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</si>
  <si>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</si>
  <si>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</si>
  <si>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</si>
  <si>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</si>
  <si>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</si>
  <si>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</si>
  <si>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EDP ESPÍRITO SANTO DISTRIBUIÇÃO DE ENERGIA S.A. - 9ª Emissão de Debêntures - Série Única - R$ 150.000.000,00 - 15.000 DEB</t>
  </si>
  <si>
    <t>DI + 2,50%aa</t>
  </si>
  <si>
    <t>EDPES</t>
  </si>
  <si>
    <t>BRESCEDBS082</t>
  </si>
  <si>
    <t>ESCE19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</si>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</sst>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b/>
      <sz val="12"/>
      <color rgb="FF0070C0"/>
      <name val="Verdana"/>
      <family val="2"/>
    </font>
    <font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76" fontId="5" fillId="2" borderId="1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6" fontId="8" fillId="2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14" fontId="7" fillId="4" borderId="0" xfId="0" applyNumberFormat="1" applyFont="1" applyFill="1" applyAlignment="1">
      <alignment horizontal="right"/>
    </xf>
    <xf numFmtId="14" fontId="7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4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14" fillId="2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0" fontId="13" fillId="2" borderId="0" xfId="0" applyFont="1" applyFill="1" applyAlignment="1">
      <alignment vertical="top"/>
    </xf>
    <xf numFmtId="0" fontId="15" fillId="5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7" customWidth="1"/>
    <col min="2" max="2" width="21.42578125" style="8" customWidth="1"/>
    <col min="3" max="3" width="23.85546875" style="8" bestFit="1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7.140625" style="8" bestFit="1" customWidth="1"/>
    <col min="11" max="11" width="12.42578125" style="8" customWidth="1"/>
    <col min="12" max="12" width="9" style="8" bestFit="1" customWidth="1"/>
    <col min="13" max="13" width="17.5703125" style="8" customWidth="1"/>
    <col min="14" max="14" width="13.85546875" style="8" bestFit="1" customWidth="1"/>
    <col min="15" max="15" width="7.28515625" style="8" customWidth="1"/>
    <col min="16" max="16" width="14.28515625" style="8" bestFit="1" customWidth="1"/>
    <col min="17" max="17" width="15.7109375" style="8" bestFit="1" customWidth="1"/>
    <col min="18" max="18" width="17.28515625" style="8" bestFit="1" customWidth="1"/>
    <col min="19" max="19" width="16.42578125" style="8" bestFit="1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63" width="20.140625" style="8" customWidth="1"/>
    <col min="164" max="203" width="12.42578125" style="8" customWidth="1"/>
    <col min="204" max="204" width="20.140625" style="9" customWidth="1"/>
    <col min="205" max="205" width="21.42578125" style="9" customWidth="1"/>
    <col min="206" max="206" width="22.7109375" style="9" customWidth="1"/>
    <col min="207" max="207" width="13.7109375" style="9" customWidth="1"/>
    <col min="208" max="208" width="15" style="9" customWidth="1"/>
    <col min="209" max="211" width="17.5703125" style="9" customWidth="1"/>
    <col min="212" max="212" width="16.28515625" style="9" customWidth="1"/>
    <col min="213" max="213" width="15" style="9" customWidth="1"/>
    <col min="214" max="215" width="12.42578125" style="9" customWidth="1"/>
    <col min="216" max="217" width="17.5703125" style="9" customWidth="1"/>
    <col min="218" max="218" width="7.28515625" style="9" customWidth="1"/>
    <col min="219" max="219" width="21.42578125" style="9" customWidth="1"/>
    <col min="220" max="220" width="17.5703125" style="9" customWidth="1"/>
    <col min="221" max="221" width="20.140625" style="9" customWidth="1"/>
    <col min="222" max="222" width="16.28515625" style="9" customWidth="1"/>
    <col min="223" max="223" width="17.5703125" style="9" customWidth="1"/>
    <col min="224" max="224" width="6" style="9" customWidth="1"/>
    <col min="225" max="226" width="18.85546875" style="9" customWidth="1"/>
    <col min="227" max="228" width="20.140625" style="9" customWidth="1"/>
    <col min="229" max="229" width="6" style="9" customWidth="1"/>
    <col min="230" max="230" width="12.42578125" style="9" customWidth="1"/>
    <col min="231" max="231" width="18.85546875" style="9" customWidth="1"/>
    <col min="232" max="233" width="15" style="9" customWidth="1"/>
    <col min="234" max="234" width="7.28515625" style="9" customWidth="1"/>
    <col min="235" max="235" width="11.140625" style="9" customWidth="1"/>
    <col min="236" max="236" width="13.7109375" style="9" customWidth="1"/>
    <col min="237" max="237" width="18.85546875" style="9" customWidth="1"/>
    <col min="238" max="238" width="17.5703125" style="9" customWidth="1"/>
    <col min="239" max="239" width="25.28515625" style="9" customWidth="1"/>
    <col min="240" max="240" width="20.140625" style="9" customWidth="1"/>
    <col min="241" max="241" width="15" style="9" customWidth="1"/>
    <col min="242" max="242" width="17.5703125" style="9" customWidth="1"/>
    <col min="243" max="243" width="16.28515625" style="9" customWidth="1"/>
    <col min="244" max="245" width="15" style="9" customWidth="1"/>
    <col min="246" max="246" width="17.5703125" style="9" customWidth="1"/>
    <col min="247" max="247" width="20.140625" style="9" customWidth="1"/>
    <col min="248" max="248" width="16.28515625" style="9" customWidth="1"/>
    <col min="249" max="250" width="25.28515625" style="9" customWidth="1"/>
    <col min="251" max="251" width="18.85546875" style="9" customWidth="1"/>
    <col min="252" max="253" width="20.140625" style="9" customWidth="1"/>
    <col min="254" max="254" width="11.140625" style="9" customWidth="1"/>
    <col min="255" max="255" width="29.140625" style="9" customWidth="1"/>
    <col min="256" max="256" width="34.28515625" style="9" customWidth="1"/>
    <col min="257" max="258" width="9.85546875" style="9" customWidth="1"/>
    <col min="259" max="259" width="17.5703125" style="9" customWidth="1"/>
    <col min="260" max="260" width="18.85546875" style="9" customWidth="1"/>
    <col min="261" max="261" width="9.85546875" style="9" customWidth="1"/>
    <col min="262" max="263" width="6" style="9" customWidth="1"/>
    <col min="264" max="264" width="13.7109375" style="9" customWidth="1"/>
    <col min="265" max="266" width="15" style="9" customWidth="1"/>
    <col min="267" max="267" width="17.5703125" style="9" customWidth="1"/>
    <col min="268" max="268" width="9.85546875" style="9" customWidth="1"/>
    <col min="269" max="269" width="7.28515625" style="9" customWidth="1"/>
    <col min="270" max="270" width="6" style="9" customWidth="1"/>
    <col min="271" max="276" width="17.5703125" style="9" customWidth="1"/>
    <col min="277" max="419" width="20.140625" style="9" customWidth="1"/>
    <col min="420" max="459" width="12.42578125" style="9" customWidth="1"/>
    <col min="460" max="460" width="20.140625" style="9" customWidth="1"/>
    <col min="461" max="461" width="21.42578125" style="9" customWidth="1"/>
    <col min="462" max="462" width="22.7109375" style="9" customWidth="1"/>
    <col min="463" max="463" width="13.7109375" style="9" customWidth="1"/>
    <col min="464" max="464" width="15" style="9" customWidth="1"/>
    <col min="465" max="467" width="17.5703125" style="9" customWidth="1"/>
    <col min="468" max="468" width="16.28515625" style="9" customWidth="1"/>
    <col min="469" max="469" width="15" style="9" customWidth="1"/>
    <col min="470" max="471" width="12.42578125" style="9" customWidth="1"/>
    <col min="472" max="473" width="17.5703125" style="9" customWidth="1"/>
    <col min="474" max="474" width="7.28515625" style="9" customWidth="1"/>
    <col min="475" max="475" width="21.42578125" style="9" customWidth="1"/>
    <col min="476" max="476" width="17.5703125" style="9" customWidth="1"/>
    <col min="477" max="477" width="20.140625" style="9" customWidth="1"/>
    <col min="478" max="478" width="16.28515625" style="9" customWidth="1"/>
    <col min="479" max="479" width="17.5703125" style="9" customWidth="1"/>
    <col min="480" max="480" width="6" style="9" customWidth="1"/>
    <col min="481" max="482" width="18.85546875" style="9" customWidth="1"/>
    <col min="483" max="484" width="20.140625" style="9" customWidth="1"/>
    <col min="485" max="485" width="6" style="9" customWidth="1"/>
    <col min="486" max="486" width="12.42578125" style="9" customWidth="1"/>
    <col min="487" max="487" width="18.85546875" style="9" customWidth="1"/>
    <col min="488" max="489" width="15" style="9" customWidth="1"/>
    <col min="490" max="490" width="7.28515625" style="9" customWidth="1"/>
    <col min="491" max="491" width="11.140625" style="9" customWidth="1"/>
    <col min="492" max="492" width="13.7109375" style="9" customWidth="1"/>
    <col min="493" max="493" width="18.85546875" style="9" customWidth="1"/>
    <col min="494" max="494" width="17.5703125" style="9" customWidth="1"/>
    <col min="495" max="495" width="25.28515625" style="9" customWidth="1"/>
    <col min="496" max="496" width="20.140625" style="9" customWidth="1"/>
    <col min="497" max="497" width="15" style="9" customWidth="1"/>
    <col min="498" max="498" width="17.5703125" style="9" customWidth="1"/>
    <col min="499" max="499" width="16.28515625" style="9" customWidth="1"/>
    <col min="500" max="501" width="15" style="9" customWidth="1"/>
    <col min="502" max="502" width="17.5703125" style="9" customWidth="1"/>
    <col min="503" max="503" width="20.140625" style="9" customWidth="1"/>
    <col min="504" max="504" width="16.28515625" style="9" customWidth="1"/>
    <col min="505" max="506" width="25.28515625" style="9" customWidth="1"/>
    <col min="507" max="507" width="18.85546875" style="9" customWidth="1"/>
    <col min="508" max="509" width="20.140625" style="9" customWidth="1"/>
    <col min="510" max="510" width="11.140625" style="9" customWidth="1"/>
    <col min="511" max="511" width="29.140625" style="9" customWidth="1"/>
    <col min="512" max="512" width="34.28515625" style="9" customWidth="1"/>
    <col min="513" max="514" width="9.85546875" style="9" customWidth="1"/>
    <col min="515" max="515" width="17.5703125" style="9" customWidth="1"/>
    <col min="516" max="516" width="18.85546875" style="9" customWidth="1"/>
    <col min="517" max="517" width="9.85546875" style="9" customWidth="1"/>
    <col min="518" max="519" width="6" style="9" customWidth="1"/>
    <col min="520" max="520" width="13.7109375" style="9" customWidth="1"/>
    <col min="521" max="522" width="15" style="9" customWidth="1"/>
    <col min="523" max="523" width="17.5703125" style="9" customWidth="1"/>
    <col min="524" max="524" width="9.85546875" style="9" customWidth="1"/>
    <col min="525" max="525" width="7.28515625" style="9" customWidth="1"/>
    <col min="526" max="526" width="6" style="9" customWidth="1"/>
    <col min="527" max="532" width="17.5703125" style="9" customWidth="1"/>
    <col min="533" max="675" width="20.140625" style="9" customWidth="1"/>
    <col min="676" max="715" width="12.42578125" style="9" customWidth="1"/>
    <col min="716" max="716" width="20.140625" style="9" customWidth="1"/>
    <col min="717" max="717" width="21.42578125" style="9" customWidth="1"/>
    <col min="718" max="718" width="22.7109375" style="9" customWidth="1"/>
    <col min="719" max="719" width="13.7109375" style="9" customWidth="1"/>
    <col min="720" max="720" width="15" style="9" customWidth="1"/>
    <col min="721" max="723" width="17.5703125" style="9" customWidth="1"/>
    <col min="724" max="724" width="16.28515625" style="9" customWidth="1"/>
    <col min="725" max="725" width="15" style="9" customWidth="1"/>
    <col min="726" max="727" width="12.42578125" style="9" customWidth="1"/>
    <col min="728" max="729" width="17.5703125" style="9" customWidth="1"/>
    <col min="730" max="730" width="7.28515625" style="9" customWidth="1"/>
    <col min="731" max="731" width="21.42578125" style="9" customWidth="1"/>
    <col min="732" max="732" width="17.5703125" style="9" customWidth="1"/>
    <col min="733" max="733" width="20.140625" style="9" customWidth="1"/>
    <col min="734" max="734" width="16.28515625" style="9" customWidth="1"/>
    <col min="735" max="735" width="17.5703125" style="9" customWidth="1"/>
    <col min="736" max="736" width="6" style="9" customWidth="1"/>
    <col min="737" max="738" width="18.85546875" style="9" customWidth="1"/>
    <col min="739" max="740" width="20.140625" style="9" customWidth="1"/>
    <col min="741" max="741" width="6" style="9" customWidth="1"/>
    <col min="742" max="742" width="12.42578125" style="9" customWidth="1"/>
    <col min="743" max="743" width="18.85546875" style="9" customWidth="1"/>
    <col min="744" max="745" width="15" style="9" customWidth="1"/>
    <col min="746" max="746" width="7.28515625" style="9" customWidth="1"/>
    <col min="747" max="747" width="11.140625" style="9" customWidth="1"/>
    <col min="748" max="748" width="13.7109375" style="9" customWidth="1"/>
    <col min="749" max="749" width="18.85546875" style="9" customWidth="1"/>
    <col min="750" max="750" width="17.5703125" style="9" customWidth="1"/>
    <col min="751" max="751" width="25.28515625" style="9" customWidth="1"/>
    <col min="752" max="752" width="20.140625" style="9" customWidth="1"/>
    <col min="753" max="753" width="15" style="9" customWidth="1"/>
    <col min="754" max="754" width="17.5703125" style="9" customWidth="1"/>
    <col min="755" max="755" width="16.28515625" style="9" customWidth="1"/>
    <col min="756" max="757" width="15" style="9" customWidth="1"/>
    <col min="758" max="758" width="17.5703125" style="9" customWidth="1"/>
    <col min="759" max="759" width="20.140625" style="9" customWidth="1"/>
    <col min="760" max="760" width="16.28515625" style="9" customWidth="1"/>
    <col min="761" max="762" width="25.28515625" style="9" customWidth="1"/>
    <col min="763" max="763" width="18.85546875" style="9" customWidth="1"/>
    <col min="764" max="765" width="20.140625" style="9" customWidth="1"/>
    <col min="766" max="766" width="11.140625" style="9" customWidth="1"/>
    <col min="767" max="767" width="29.140625" style="9" customWidth="1"/>
    <col min="768" max="768" width="34.28515625" style="9" customWidth="1"/>
    <col min="769" max="770" width="9.85546875" style="9" customWidth="1"/>
    <col min="771" max="771" width="17.5703125" style="9" customWidth="1"/>
    <col min="772" max="772" width="18.85546875" style="9" customWidth="1"/>
    <col min="773" max="773" width="9.85546875" style="9" customWidth="1"/>
    <col min="774" max="775" width="6" style="9" customWidth="1"/>
    <col min="776" max="776" width="13.7109375" style="9" customWidth="1"/>
    <col min="777" max="778" width="15" style="9" customWidth="1"/>
    <col min="779" max="779" width="17.5703125" style="9" customWidth="1"/>
    <col min="780" max="780" width="9.85546875" style="9" customWidth="1"/>
    <col min="781" max="781" width="7.28515625" style="9" customWidth="1"/>
    <col min="782" max="782" width="6" style="9" customWidth="1"/>
    <col min="783" max="788" width="17.5703125" style="9" customWidth="1"/>
    <col min="789" max="931" width="20.140625" style="9" customWidth="1"/>
    <col min="932" max="971" width="12.42578125" style="9" customWidth="1"/>
    <col min="972" max="972" width="20.140625" style="9" customWidth="1"/>
    <col min="973" max="973" width="21.42578125" style="9" customWidth="1"/>
    <col min="974" max="974" width="22.7109375" style="9" customWidth="1"/>
    <col min="975" max="975" width="13.7109375" style="9" customWidth="1"/>
    <col min="976" max="976" width="15" style="9" customWidth="1"/>
    <col min="977" max="979" width="17.5703125" style="9" customWidth="1"/>
    <col min="980" max="980" width="16.28515625" style="9" customWidth="1"/>
    <col min="981" max="981" width="15" style="9" customWidth="1"/>
    <col min="982" max="983" width="12.42578125" style="9" customWidth="1"/>
    <col min="984" max="985" width="17.5703125" style="9" customWidth="1"/>
    <col min="986" max="986" width="7.28515625" style="9" customWidth="1"/>
    <col min="987" max="987" width="21.42578125" style="9" customWidth="1"/>
    <col min="988" max="988" width="17.5703125" style="9" customWidth="1"/>
    <col min="989" max="989" width="20.140625" style="9" customWidth="1"/>
    <col min="990" max="990" width="16.28515625" style="9" customWidth="1"/>
    <col min="991" max="991" width="17.5703125" style="9" customWidth="1"/>
    <col min="992" max="992" width="6" style="9" customWidth="1"/>
    <col min="993" max="994" width="18.85546875" style="9" customWidth="1"/>
    <col min="995" max="996" width="20.140625" style="9" customWidth="1"/>
    <col min="997" max="997" width="6" style="9" customWidth="1"/>
    <col min="998" max="998" width="12.42578125" style="9" customWidth="1"/>
    <col min="999" max="999" width="18.85546875" style="9" customWidth="1"/>
    <col min="1000" max="1001" width="15" style="9" customWidth="1"/>
    <col min="1002" max="1002" width="7.28515625" style="9" customWidth="1"/>
    <col min="1003" max="1003" width="11.140625" style="9" customWidth="1"/>
    <col min="1004" max="1004" width="13.7109375" style="9" customWidth="1"/>
    <col min="1005" max="1005" width="18.85546875" style="9" customWidth="1"/>
    <col min="1006" max="1006" width="17.5703125" style="9" customWidth="1"/>
    <col min="1007" max="1007" width="25.28515625" style="9" customWidth="1"/>
    <col min="1008" max="1008" width="20.140625" style="9" customWidth="1"/>
    <col min="1009" max="1009" width="15" style="9" customWidth="1"/>
    <col min="1010" max="1010" width="17.5703125" style="9" customWidth="1"/>
    <col min="1011" max="1011" width="16.28515625" style="9" customWidth="1"/>
    <col min="1012" max="1013" width="15" style="9" customWidth="1"/>
    <col min="1014" max="1014" width="17.5703125" style="9" customWidth="1"/>
    <col min="1015" max="1015" width="20.140625" style="9" customWidth="1"/>
    <col min="1016" max="1016" width="16.28515625" style="9" customWidth="1"/>
    <col min="1017" max="1018" width="25.28515625" style="9" customWidth="1"/>
    <col min="1019" max="1019" width="18.85546875" style="9" customWidth="1"/>
    <col min="1020" max="1021" width="20.140625" style="9" customWidth="1"/>
    <col min="1022" max="1022" width="11.140625" style="9" customWidth="1"/>
    <col min="1023" max="1023" width="29.140625" style="9" customWidth="1"/>
    <col min="1024" max="1024" width="34.28515625" style="9" customWidth="1"/>
    <col min="1025" max="1026" width="9.85546875" style="9" customWidth="1"/>
    <col min="1027" max="1027" width="17.5703125" style="9" customWidth="1"/>
    <col min="1028" max="1028" width="18.85546875" style="9" customWidth="1"/>
    <col min="1029" max="1029" width="9.85546875" style="9" customWidth="1"/>
    <col min="1030" max="1031" width="6" style="9" customWidth="1"/>
    <col min="1032" max="1032" width="13.7109375" style="9" customWidth="1"/>
    <col min="1033" max="1034" width="15" style="9" customWidth="1"/>
    <col min="1035" max="1035" width="17.5703125" style="9" customWidth="1"/>
    <col min="1036" max="1036" width="9.85546875" style="9" customWidth="1"/>
    <col min="1037" max="1037" width="7.28515625" style="9" customWidth="1"/>
    <col min="1038" max="1038" width="6" style="9" customWidth="1"/>
    <col min="1039" max="1044" width="17.5703125" style="9" customWidth="1"/>
    <col min="1045" max="1187" width="20.140625" style="9" customWidth="1"/>
    <col min="1188" max="1227" width="12.42578125" style="9" customWidth="1"/>
    <col min="1228" max="1228" width="20.140625" style="9" customWidth="1"/>
    <col min="1229" max="1229" width="21.42578125" style="9" customWidth="1"/>
    <col min="1230" max="1230" width="22.7109375" style="9" customWidth="1"/>
    <col min="1231" max="1231" width="13.7109375" style="9" customWidth="1"/>
    <col min="1232" max="1232" width="15" style="9" customWidth="1"/>
    <col min="1233" max="1235" width="17.5703125" style="9" customWidth="1"/>
    <col min="1236" max="1236" width="16.28515625" style="9" customWidth="1"/>
    <col min="1237" max="1237" width="15" style="9" customWidth="1"/>
    <col min="1238" max="1239" width="12.42578125" style="9" customWidth="1"/>
    <col min="1240" max="1241" width="17.5703125" style="9" customWidth="1"/>
    <col min="1242" max="1242" width="7.28515625" style="9" customWidth="1"/>
    <col min="1243" max="1243" width="21.42578125" style="9" customWidth="1"/>
    <col min="1244" max="1244" width="17.5703125" style="9" customWidth="1"/>
    <col min="1245" max="1245" width="20.140625" style="9" customWidth="1"/>
    <col min="1246" max="1246" width="16.28515625" style="9" customWidth="1"/>
    <col min="1247" max="1247" width="17.5703125" style="9" customWidth="1"/>
    <col min="1248" max="1248" width="6" style="9" customWidth="1"/>
    <col min="1249" max="1250" width="18.85546875" style="9" customWidth="1"/>
    <col min="1251" max="1252" width="20.140625" style="9" customWidth="1"/>
    <col min="1253" max="1253" width="6" style="9" customWidth="1"/>
    <col min="1254" max="1254" width="12.42578125" style="9" customWidth="1"/>
    <col min="1255" max="1255" width="18.85546875" style="9" customWidth="1"/>
    <col min="1256" max="1257" width="15" style="9" customWidth="1"/>
    <col min="1258" max="1258" width="7.28515625" style="9" customWidth="1"/>
    <col min="1259" max="1259" width="11.140625" style="9" customWidth="1"/>
    <col min="1260" max="1260" width="13.7109375" style="9" customWidth="1"/>
    <col min="1261" max="1261" width="18.85546875" style="9" customWidth="1"/>
    <col min="1262" max="1262" width="17.5703125" style="9" customWidth="1"/>
    <col min="1263" max="1263" width="25.28515625" style="9" customWidth="1"/>
    <col min="1264" max="1264" width="20.140625" style="9" customWidth="1"/>
    <col min="1265" max="1265" width="15" style="9" customWidth="1"/>
    <col min="1266" max="1266" width="17.5703125" style="9" customWidth="1"/>
    <col min="1267" max="1267" width="16.28515625" style="9" customWidth="1"/>
    <col min="1268" max="1269" width="15" style="9" customWidth="1"/>
    <col min="1270" max="1270" width="17.5703125" style="9" customWidth="1"/>
    <col min="1271" max="1271" width="20.140625" style="9" customWidth="1"/>
    <col min="1272" max="1272" width="16.28515625" style="9" customWidth="1"/>
    <col min="1273" max="1274" width="25.28515625" style="9" customWidth="1"/>
    <col min="1275" max="1275" width="18.85546875" style="9" customWidth="1"/>
    <col min="1276" max="1277" width="20.140625" style="9" customWidth="1"/>
    <col min="1278" max="1278" width="11.140625" style="9" customWidth="1"/>
    <col min="1279" max="1279" width="29.140625" style="9" customWidth="1"/>
    <col min="1280" max="1280" width="34.28515625" style="9" customWidth="1"/>
    <col min="1281" max="1282" width="9.85546875" style="9" customWidth="1"/>
    <col min="1283" max="1283" width="17.5703125" style="9" customWidth="1"/>
    <col min="1284" max="1284" width="18.85546875" style="9" customWidth="1"/>
    <col min="1285" max="1285" width="9.85546875" style="9" customWidth="1"/>
    <col min="1286" max="1287" width="6" style="9" customWidth="1"/>
    <col min="1288" max="1288" width="13.7109375" style="9" customWidth="1"/>
    <col min="1289" max="1290" width="15" style="9" customWidth="1"/>
    <col min="1291" max="1291" width="17.5703125" style="9" customWidth="1"/>
    <col min="1292" max="1292" width="9.85546875" style="9" customWidth="1"/>
    <col min="1293" max="1293" width="7.28515625" style="9" customWidth="1"/>
    <col min="1294" max="1294" width="6" style="9" customWidth="1"/>
    <col min="1295" max="1300" width="17.5703125" style="9" customWidth="1"/>
    <col min="1301" max="1443" width="20.140625" style="9" customWidth="1"/>
    <col min="1444" max="1483" width="12.42578125" style="9" customWidth="1"/>
    <col min="1484" max="1484" width="20.140625" style="9" customWidth="1"/>
    <col min="1485" max="1485" width="21.42578125" style="9" customWidth="1"/>
    <col min="1486" max="1486" width="22.7109375" style="9" customWidth="1"/>
    <col min="1487" max="1487" width="13.7109375" style="9" customWidth="1"/>
    <col min="1488" max="1488" width="15" style="9" customWidth="1"/>
    <col min="1489" max="1491" width="17.5703125" style="9" customWidth="1"/>
    <col min="1492" max="1492" width="16.28515625" style="9" customWidth="1"/>
    <col min="1493" max="1493" width="15" style="9" customWidth="1"/>
    <col min="1494" max="1495" width="12.42578125" style="9" customWidth="1"/>
    <col min="1496" max="1497" width="17.5703125" style="9" customWidth="1"/>
    <col min="1498" max="1498" width="7.28515625" style="9" customWidth="1"/>
    <col min="1499" max="1499" width="21.42578125" style="9" customWidth="1"/>
    <col min="1500" max="1500" width="17.5703125" style="9" customWidth="1"/>
    <col min="1501" max="1501" width="20.140625" style="9" customWidth="1"/>
    <col min="1502" max="1502" width="16.28515625" style="9" customWidth="1"/>
    <col min="1503" max="1503" width="17.5703125" style="9" customWidth="1"/>
    <col min="1504" max="1504" width="6" style="9" customWidth="1"/>
    <col min="1505" max="1506" width="18.85546875" style="9" customWidth="1"/>
    <col min="1507" max="1508" width="20.140625" style="9" customWidth="1"/>
    <col min="1509" max="1509" width="6" style="9" customWidth="1"/>
    <col min="1510" max="1510" width="12.42578125" style="9" customWidth="1"/>
    <col min="1511" max="1511" width="18.85546875" style="9" customWidth="1"/>
    <col min="1512" max="1513" width="15" style="9" customWidth="1"/>
    <col min="1514" max="1514" width="7.28515625" style="9" customWidth="1"/>
    <col min="1515" max="1515" width="11.140625" style="9" customWidth="1"/>
    <col min="1516" max="1516" width="13.7109375" style="9" customWidth="1"/>
    <col min="1517" max="1517" width="18.85546875" style="9" customWidth="1"/>
    <col min="1518" max="1518" width="17.5703125" style="9" customWidth="1"/>
    <col min="1519" max="1519" width="25.28515625" style="9" customWidth="1"/>
    <col min="1520" max="1520" width="20.140625" style="9" customWidth="1"/>
    <col min="1521" max="1521" width="15" style="9" customWidth="1"/>
    <col min="1522" max="1522" width="17.5703125" style="9" customWidth="1"/>
    <col min="1523" max="1523" width="16.28515625" style="9" customWidth="1"/>
    <col min="1524" max="1525" width="15" style="9" customWidth="1"/>
    <col min="1526" max="1526" width="17.5703125" style="9" customWidth="1"/>
    <col min="1527" max="1527" width="20.140625" style="9" customWidth="1"/>
    <col min="1528" max="1528" width="16.28515625" style="9" customWidth="1"/>
    <col min="1529" max="1530" width="25.28515625" style="9" customWidth="1"/>
    <col min="1531" max="1531" width="18.85546875" style="9" customWidth="1"/>
    <col min="1532" max="1533" width="20.140625" style="9" customWidth="1"/>
    <col min="1534" max="1534" width="11.140625" style="9" customWidth="1"/>
    <col min="1535" max="1535" width="29.140625" style="9" customWidth="1"/>
    <col min="1536" max="1536" width="34.28515625" style="9" customWidth="1"/>
    <col min="1537" max="1538" width="9.85546875" style="9" customWidth="1"/>
    <col min="1539" max="1539" width="17.5703125" style="9" customWidth="1"/>
    <col min="1540" max="1540" width="18.85546875" style="9" customWidth="1"/>
    <col min="1541" max="1541" width="9.85546875" style="9" customWidth="1"/>
    <col min="1542" max="1543" width="6" style="9" customWidth="1"/>
    <col min="1544" max="1544" width="13.7109375" style="9" customWidth="1"/>
    <col min="1545" max="1546" width="15" style="9" customWidth="1"/>
    <col min="1547" max="1547" width="17.5703125" style="9" customWidth="1"/>
    <col min="1548" max="1548" width="9.85546875" style="9" customWidth="1"/>
    <col min="1549" max="1549" width="7.28515625" style="9" customWidth="1"/>
    <col min="1550" max="1550" width="6" style="9" customWidth="1"/>
    <col min="1551" max="1556" width="17.5703125" style="9" customWidth="1"/>
    <col min="1557" max="1699" width="20.140625" style="9" customWidth="1"/>
    <col min="1700" max="1739" width="12.42578125" style="9" customWidth="1"/>
    <col min="1740" max="1740" width="20.140625" style="9" customWidth="1"/>
    <col min="1741" max="1741" width="21.42578125" style="9" customWidth="1"/>
    <col min="1742" max="1742" width="22.7109375" style="9" customWidth="1"/>
    <col min="1743" max="1743" width="13.7109375" style="9" customWidth="1"/>
    <col min="1744" max="1744" width="15" style="9" customWidth="1"/>
    <col min="1745" max="1747" width="17.5703125" style="9" customWidth="1"/>
    <col min="1748" max="1748" width="16.28515625" style="9" customWidth="1"/>
    <col min="1749" max="1749" width="15" style="9" customWidth="1"/>
    <col min="1750" max="1751" width="12.42578125" style="9" customWidth="1"/>
    <col min="1752" max="1753" width="17.5703125" style="9" customWidth="1"/>
    <col min="1754" max="1754" width="7.28515625" style="9" customWidth="1"/>
    <col min="1755" max="1755" width="21.42578125" style="9" customWidth="1"/>
    <col min="1756" max="1756" width="17.5703125" style="9" customWidth="1"/>
    <col min="1757" max="1757" width="20.140625" style="9" customWidth="1"/>
    <col min="1758" max="1758" width="16.28515625" style="9" customWidth="1"/>
    <col min="1759" max="1759" width="17.5703125" style="9" customWidth="1"/>
    <col min="1760" max="1760" width="6" style="9" customWidth="1"/>
    <col min="1761" max="1762" width="18.85546875" style="9" customWidth="1"/>
    <col min="1763" max="1764" width="20.140625" style="9" customWidth="1"/>
    <col min="1765" max="1765" width="6" style="9" customWidth="1"/>
    <col min="1766" max="1766" width="12.42578125" style="9" customWidth="1"/>
    <col min="1767" max="1767" width="18.85546875" style="9" customWidth="1"/>
    <col min="1768" max="1769" width="15" style="9" customWidth="1"/>
    <col min="1770" max="1770" width="7.28515625" style="9" customWidth="1"/>
    <col min="1771" max="1771" width="11.140625" style="9" customWidth="1"/>
    <col min="1772" max="1772" width="13.7109375" style="9" customWidth="1"/>
    <col min="1773" max="1773" width="18.85546875" style="9" customWidth="1"/>
    <col min="1774" max="1774" width="17.5703125" style="9" customWidth="1"/>
    <col min="1775" max="1775" width="25.28515625" style="9" customWidth="1"/>
    <col min="1776" max="1776" width="20.140625" style="9" customWidth="1"/>
    <col min="1777" max="1777" width="15" style="9" customWidth="1"/>
    <col min="1778" max="1778" width="17.5703125" style="9" customWidth="1"/>
    <col min="1779" max="1779" width="16.28515625" style="9" customWidth="1"/>
    <col min="1780" max="1781" width="15" style="9" customWidth="1"/>
    <col min="1782" max="1782" width="17.5703125" style="9" customWidth="1"/>
    <col min="1783" max="1783" width="20.140625" style="9" customWidth="1"/>
    <col min="1784" max="1784" width="16.28515625" style="9" customWidth="1"/>
    <col min="1785" max="1786" width="25.28515625" style="9" customWidth="1"/>
    <col min="1787" max="1787" width="18.85546875" style="9" customWidth="1"/>
    <col min="1788" max="1789" width="20.140625" style="9" customWidth="1"/>
    <col min="1790" max="1790" width="11.140625" style="9" customWidth="1"/>
    <col min="1791" max="1791" width="29.140625" style="9" customWidth="1"/>
    <col min="1792" max="1792" width="34.28515625" style="9" customWidth="1"/>
    <col min="1793" max="1794" width="9.85546875" style="9" customWidth="1"/>
    <col min="1795" max="1795" width="17.5703125" style="9" customWidth="1"/>
    <col min="1796" max="1796" width="18.85546875" style="9" customWidth="1"/>
    <col min="1797" max="1797" width="9.85546875" style="9" customWidth="1"/>
    <col min="1798" max="1799" width="6" style="9" customWidth="1"/>
    <col min="1800" max="1800" width="13.7109375" style="9" customWidth="1"/>
    <col min="1801" max="1802" width="15" style="9" customWidth="1"/>
    <col min="1803" max="1803" width="17.5703125" style="9" customWidth="1"/>
    <col min="1804" max="1804" width="9.85546875" style="9" customWidth="1"/>
    <col min="1805" max="1805" width="7.28515625" style="9" customWidth="1"/>
    <col min="1806" max="1806" width="6" style="9" customWidth="1"/>
    <col min="1807" max="1812" width="17.5703125" style="9" customWidth="1"/>
    <col min="1813" max="1955" width="20.140625" style="9" customWidth="1"/>
    <col min="1956" max="1995" width="12.42578125" style="9" customWidth="1"/>
    <col min="1996" max="1996" width="20.140625" style="9" customWidth="1"/>
    <col min="1997" max="1997" width="21.42578125" style="9" customWidth="1"/>
    <col min="1998" max="1998" width="22.7109375" style="9" customWidth="1"/>
    <col min="1999" max="1999" width="13.7109375" style="9" customWidth="1"/>
    <col min="2000" max="2000" width="15" style="9" customWidth="1"/>
    <col min="2001" max="2003" width="17.5703125" style="9" customWidth="1"/>
    <col min="2004" max="2004" width="16.28515625" style="9" customWidth="1"/>
    <col min="2005" max="2005" width="15" style="9" customWidth="1"/>
    <col min="2006" max="2007" width="12.42578125" style="9" customWidth="1"/>
    <col min="2008" max="2009" width="17.5703125" style="9" customWidth="1"/>
    <col min="2010" max="2010" width="7.28515625" style="9" customWidth="1"/>
    <col min="2011" max="2011" width="21.42578125" style="9" customWidth="1"/>
    <col min="2012" max="2012" width="17.5703125" style="9" customWidth="1"/>
    <col min="2013" max="2013" width="20.140625" style="9" customWidth="1"/>
    <col min="2014" max="2014" width="16.28515625" style="9" customWidth="1"/>
    <col min="2015" max="2015" width="17.5703125" style="9" customWidth="1"/>
    <col min="2016" max="2016" width="6" style="9" customWidth="1"/>
    <col min="2017" max="2018" width="18.85546875" style="9" customWidth="1"/>
    <col min="2019" max="2020" width="20.140625" style="9" customWidth="1"/>
    <col min="2021" max="2021" width="6" style="9" customWidth="1"/>
    <col min="2022" max="2022" width="12.42578125" style="9" customWidth="1"/>
    <col min="2023" max="2023" width="18.85546875" style="9" customWidth="1"/>
    <col min="2024" max="2025" width="15" style="9" customWidth="1"/>
    <col min="2026" max="2026" width="7.28515625" style="9" customWidth="1"/>
    <col min="2027" max="2027" width="11.140625" style="9" customWidth="1"/>
    <col min="2028" max="2028" width="13.7109375" style="9" customWidth="1"/>
    <col min="2029" max="2029" width="18.85546875" style="9" customWidth="1"/>
    <col min="2030" max="2030" width="17.5703125" style="9" customWidth="1"/>
    <col min="2031" max="2031" width="25.28515625" style="9" customWidth="1"/>
    <col min="2032" max="2032" width="20.140625" style="9" customWidth="1"/>
    <col min="2033" max="2033" width="15" style="9" customWidth="1"/>
    <col min="2034" max="2034" width="17.5703125" style="9" customWidth="1"/>
    <col min="2035" max="2035" width="16.28515625" style="9" customWidth="1"/>
    <col min="2036" max="2037" width="15" style="9" customWidth="1"/>
    <col min="2038" max="2038" width="17.5703125" style="9" customWidth="1"/>
    <col min="2039" max="2039" width="20.140625" style="9" customWidth="1"/>
    <col min="2040" max="2040" width="16.28515625" style="9" customWidth="1"/>
    <col min="2041" max="2042" width="25.28515625" style="9" customWidth="1"/>
    <col min="2043" max="2043" width="18.85546875" style="9" customWidth="1"/>
    <col min="2044" max="2045" width="20.140625" style="9" customWidth="1"/>
    <col min="2046" max="2046" width="11.140625" style="9" customWidth="1"/>
    <col min="2047" max="2047" width="29.140625" style="9" customWidth="1"/>
    <col min="2048" max="2048" width="34.28515625" style="9" customWidth="1"/>
    <col min="2049" max="2050" width="9.85546875" style="9" customWidth="1"/>
    <col min="2051" max="2051" width="17.5703125" style="9" customWidth="1"/>
    <col min="2052" max="2052" width="18.85546875" style="9" customWidth="1"/>
    <col min="2053" max="2053" width="9.85546875" style="9" customWidth="1"/>
    <col min="2054" max="2055" width="6" style="9" customWidth="1"/>
    <col min="2056" max="2056" width="13.7109375" style="9" customWidth="1"/>
    <col min="2057" max="2058" width="15" style="9" customWidth="1"/>
    <col min="2059" max="2059" width="17.5703125" style="9" customWidth="1"/>
    <col min="2060" max="2060" width="9.85546875" style="9" customWidth="1"/>
    <col min="2061" max="2061" width="7.28515625" style="9" customWidth="1"/>
    <col min="2062" max="2062" width="6" style="9" customWidth="1"/>
    <col min="2063" max="2068" width="17.5703125" style="9" customWidth="1"/>
    <col min="2069" max="2211" width="20.140625" style="9" customWidth="1"/>
    <col min="2212" max="2251" width="12.42578125" style="9" customWidth="1"/>
    <col min="2252" max="2252" width="20.140625" style="9" customWidth="1"/>
    <col min="2253" max="2253" width="21.42578125" style="9" customWidth="1"/>
    <col min="2254" max="2254" width="22.7109375" style="9" customWidth="1"/>
    <col min="2255" max="2255" width="13.7109375" style="9" customWidth="1"/>
    <col min="2256" max="2256" width="15" style="9" customWidth="1"/>
    <col min="2257" max="2259" width="17.5703125" style="9" customWidth="1"/>
    <col min="2260" max="2260" width="16.28515625" style="9" customWidth="1"/>
    <col min="2261" max="2261" width="15" style="9" customWidth="1"/>
    <col min="2262" max="2263" width="12.42578125" style="9" customWidth="1"/>
    <col min="2264" max="2265" width="17.5703125" style="9" customWidth="1"/>
    <col min="2266" max="2266" width="7.28515625" style="9" customWidth="1"/>
    <col min="2267" max="2267" width="21.42578125" style="9" customWidth="1"/>
    <col min="2268" max="2268" width="17.5703125" style="9" customWidth="1"/>
    <col min="2269" max="2269" width="20.140625" style="9" customWidth="1"/>
    <col min="2270" max="2270" width="16.28515625" style="9" customWidth="1"/>
    <col min="2271" max="2271" width="17.5703125" style="9" customWidth="1"/>
    <col min="2272" max="2272" width="6" style="9" customWidth="1"/>
    <col min="2273" max="2274" width="18.85546875" style="9" customWidth="1"/>
    <col min="2275" max="2276" width="20.140625" style="9" customWidth="1"/>
    <col min="2277" max="2277" width="6" style="9" customWidth="1"/>
    <col min="2278" max="2278" width="12.42578125" style="9" customWidth="1"/>
    <col min="2279" max="2279" width="18.85546875" style="9" customWidth="1"/>
    <col min="2280" max="2281" width="15" style="9" customWidth="1"/>
    <col min="2282" max="2282" width="7.28515625" style="9" customWidth="1"/>
    <col min="2283" max="2283" width="11.140625" style="9" customWidth="1"/>
    <col min="2284" max="2284" width="13.7109375" style="9" customWidth="1"/>
    <col min="2285" max="2285" width="18.85546875" style="9" customWidth="1"/>
    <col min="2286" max="2286" width="17.5703125" style="9" customWidth="1"/>
    <col min="2287" max="2287" width="25.28515625" style="9" customWidth="1"/>
    <col min="2288" max="2288" width="20.140625" style="9" customWidth="1"/>
    <col min="2289" max="2289" width="15" style="9" customWidth="1"/>
    <col min="2290" max="2290" width="17.5703125" style="9" customWidth="1"/>
    <col min="2291" max="2291" width="16.28515625" style="9" customWidth="1"/>
    <col min="2292" max="2293" width="15" style="9" customWidth="1"/>
    <col min="2294" max="2294" width="17.5703125" style="9" customWidth="1"/>
    <col min="2295" max="2295" width="20.140625" style="9" customWidth="1"/>
    <col min="2296" max="2296" width="16.28515625" style="9" customWidth="1"/>
    <col min="2297" max="2298" width="25.28515625" style="9" customWidth="1"/>
    <col min="2299" max="2299" width="18.85546875" style="9" customWidth="1"/>
    <col min="2300" max="2301" width="20.140625" style="9" customWidth="1"/>
    <col min="2302" max="2302" width="11.140625" style="9" customWidth="1"/>
    <col min="2303" max="2303" width="29.140625" style="9" customWidth="1"/>
    <col min="2304" max="2304" width="34.28515625" style="9" customWidth="1"/>
    <col min="2305" max="2306" width="9.85546875" style="9" customWidth="1"/>
    <col min="2307" max="2307" width="17.5703125" style="9" customWidth="1"/>
    <col min="2308" max="2308" width="18.85546875" style="9" customWidth="1"/>
    <col min="2309" max="2309" width="9.85546875" style="9" customWidth="1"/>
    <col min="2310" max="2311" width="6" style="9" customWidth="1"/>
    <col min="2312" max="2312" width="13.7109375" style="9" customWidth="1"/>
    <col min="2313" max="2314" width="15" style="9" customWidth="1"/>
    <col min="2315" max="2315" width="17.5703125" style="9" customWidth="1"/>
    <col min="2316" max="2316" width="9.85546875" style="9" customWidth="1"/>
    <col min="2317" max="2317" width="7.28515625" style="9" customWidth="1"/>
    <col min="2318" max="2318" width="6" style="9" customWidth="1"/>
    <col min="2319" max="2324" width="17.5703125" style="9" customWidth="1"/>
    <col min="2325" max="2467" width="20.140625" style="9" customWidth="1"/>
    <col min="2468" max="2507" width="12.42578125" style="9" customWidth="1"/>
    <col min="2508" max="2508" width="20.140625" style="9" customWidth="1"/>
    <col min="2509" max="2509" width="21.42578125" style="9" customWidth="1"/>
    <col min="2510" max="2510" width="22.7109375" style="9" customWidth="1"/>
    <col min="2511" max="2511" width="13.7109375" style="9" customWidth="1"/>
    <col min="2512" max="2512" width="15" style="9" customWidth="1"/>
    <col min="2513" max="2515" width="17.5703125" style="9" customWidth="1"/>
    <col min="2516" max="2516" width="16.28515625" style="9" customWidth="1"/>
    <col min="2517" max="2517" width="15" style="9" customWidth="1"/>
    <col min="2518" max="2519" width="12.42578125" style="9" customWidth="1"/>
    <col min="2520" max="2521" width="17.5703125" style="9" customWidth="1"/>
    <col min="2522" max="2522" width="7.28515625" style="9" customWidth="1"/>
    <col min="2523" max="2523" width="21.42578125" style="9" customWidth="1"/>
    <col min="2524" max="2524" width="17.5703125" style="9" customWidth="1"/>
    <col min="2525" max="2525" width="20.140625" style="9" customWidth="1"/>
    <col min="2526" max="2526" width="16.28515625" style="9" customWidth="1"/>
    <col min="2527" max="2527" width="17.5703125" style="9" customWidth="1"/>
    <col min="2528" max="2528" width="6" style="9" customWidth="1"/>
    <col min="2529" max="2530" width="18.85546875" style="9" customWidth="1"/>
    <col min="2531" max="2532" width="20.140625" style="9" customWidth="1"/>
    <col min="2533" max="2533" width="6" style="9" customWidth="1"/>
    <col min="2534" max="2534" width="12.42578125" style="9" customWidth="1"/>
    <col min="2535" max="2535" width="18.85546875" style="9" customWidth="1"/>
    <col min="2536" max="2537" width="15" style="9" customWidth="1"/>
    <col min="2538" max="2538" width="7.28515625" style="9" customWidth="1"/>
    <col min="2539" max="2539" width="11.140625" style="9" customWidth="1"/>
    <col min="2540" max="2540" width="13.7109375" style="9" customWidth="1"/>
    <col min="2541" max="2541" width="18.85546875" style="9" customWidth="1"/>
    <col min="2542" max="2542" width="17.5703125" style="9" customWidth="1"/>
    <col min="2543" max="2543" width="25.28515625" style="9" customWidth="1"/>
    <col min="2544" max="2544" width="20.140625" style="9" customWidth="1"/>
    <col min="2545" max="2545" width="15" style="9" customWidth="1"/>
    <col min="2546" max="2546" width="17.5703125" style="9" customWidth="1"/>
    <col min="2547" max="2547" width="16.28515625" style="9" customWidth="1"/>
    <col min="2548" max="2549" width="15" style="9" customWidth="1"/>
    <col min="2550" max="2550" width="17.5703125" style="9" customWidth="1"/>
    <col min="2551" max="2551" width="20.140625" style="9" customWidth="1"/>
    <col min="2552" max="2552" width="16.28515625" style="9" customWidth="1"/>
    <col min="2553" max="2554" width="25.28515625" style="9" customWidth="1"/>
    <col min="2555" max="2555" width="18.85546875" style="9" customWidth="1"/>
    <col min="2556" max="2557" width="20.140625" style="9" customWidth="1"/>
    <col min="2558" max="2558" width="11.140625" style="9" customWidth="1"/>
    <col min="2559" max="2559" width="29.140625" style="9" customWidth="1"/>
    <col min="2560" max="2560" width="34.28515625" style="9" customWidth="1"/>
    <col min="2561" max="2562" width="9.85546875" style="9" customWidth="1"/>
    <col min="2563" max="2563" width="17.5703125" style="9" customWidth="1"/>
    <col min="2564" max="2564" width="18.85546875" style="9" customWidth="1"/>
    <col min="2565" max="2565" width="9.85546875" style="9" customWidth="1"/>
    <col min="2566" max="2567" width="6" style="9" customWidth="1"/>
    <col min="2568" max="2568" width="13.7109375" style="9" customWidth="1"/>
    <col min="2569" max="2570" width="15" style="9" customWidth="1"/>
    <col min="2571" max="2571" width="17.5703125" style="9" customWidth="1"/>
    <col min="2572" max="2572" width="9.85546875" style="9" customWidth="1"/>
    <col min="2573" max="2573" width="7.28515625" style="9" customWidth="1"/>
    <col min="2574" max="2574" width="6" style="9" customWidth="1"/>
    <col min="2575" max="2580" width="17.5703125" style="9" customWidth="1"/>
    <col min="2581" max="2723" width="20.140625" style="9" customWidth="1"/>
    <col min="2724" max="2763" width="12.42578125" style="9" customWidth="1"/>
    <col min="2764" max="2764" width="20.140625" style="9" customWidth="1"/>
    <col min="2765" max="2765" width="21.42578125" style="9" customWidth="1"/>
    <col min="2766" max="2766" width="22.7109375" style="9" customWidth="1"/>
    <col min="2767" max="2767" width="13.7109375" style="9" customWidth="1"/>
    <col min="2768" max="2768" width="15" style="9" customWidth="1"/>
    <col min="2769" max="2771" width="17.5703125" style="9" customWidth="1"/>
    <col min="2772" max="2772" width="16.28515625" style="9" customWidth="1"/>
    <col min="2773" max="2773" width="15" style="9" customWidth="1"/>
    <col min="2774" max="2775" width="12.42578125" style="9" customWidth="1"/>
    <col min="2776" max="2777" width="17.5703125" style="9" customWidth="1"/>
    <col min="2778" max="2778" width="7.28515625" style="9" customWidth="1"/>
    <col min="2779" max="2779" width="21.42578125" style="9" customWidth="1"/>
    <col min="2780" max="2780" width="17.5703125" style="9" customWidth="1"/>
    <col min="2781" max="2781" width="20.140625" style="9" customWidth="1"/>
    <col min="2782" max="2782" width="16.28515625" style="9" customWidth="1"/>
    <col min="2783" max="2783" width="17.5703125" style="9" customWidth="1"/>
    <col min="2784" max="2784" width="6" style="9" customWidth="1"/>
    <col min="2785" max="2786" width="18.85546875" style="9" customWidth="1"/>
    <col min="2787" max="2788" width="20.140625" style="9" customWidth="1"/>
    <col min="2789" max="2789" width="6" style="9" customWidth="1"/>
    <col min="2790" max="2790" width="12.42578125" style="9" customWidth="1"/>
    <col min="2791" max="2791" width="18.85546875" style="9" customWidth="1"/>
    <col min="2792" max="2793" width="15" style="9" customWidth="1"/>
    <col min="2794" max="2794" width="7.28515625" style="9" customWidth="1"/>
    <col min="2795" max="2795" width="11.140625" style="9" customWidth="1"/>
    <col min="2796" max="2796" width="13.7109375" style="9" customWidth="1"/>
    <col min="2797" max="2797" width="18.85546875" style="9" customWidth="1"/>
    <col min="2798" max="2798" width="17.5703125" style="9" customWidth="1"/>
    <col min="2799" max="2799" width="25.28515625" style="9" customWidth="1"/>
    <col min="2800" max="2800" width="20.140625" style="9" customWidth="1"/>
    <col min="2801" max="2801" width="15" style="9" customWidth="1"/>
    <col min="2802" max="2802" width="17.5703125" style="9" customWidth="1"/>
    <col min="2803" max="2803" width="16.28515625" style="9" customWidth="1"/>
    <col min="2804" max="2805" width="15" style="9" customWidth="1"/>
    <col min="2806" max="2806" width="17.5703125" style="9" customWidth="1"/>
    <col min="2807" max="2807" width="20.140625" style="9" customWidth="1"/>
    <col min="2808" max="2808" width="16.28515625" style="9" customWidth="1"/>
    <col min="2809" max="2810" width="25.28515625" style="9" customWidth="1"/>
    <col min="2811" max="2811" width="18.85546875" style="9" customWidth="1"/>
    <col min="2812" max="2813" width="20.140625" style="9" customWidth="1"/>
    <col min="2814" max="2814" width="11.140625" style="9" customWidth="1"/>
    <col min="2815" max="2815" width="29.140625" style="9" customWidth="1"/>
    <col min="2816" max="2816" width="34.28515625" style="9" customWidth="1"/>
    <col min="2817" max="2818" width="9.85546875" style="9" customWidth="1"/>
    <col min="2819" max="2819" width="17.5703125" style="9" customWidth="1"/>
    <col min="2820" max="2820" width="18.85546875" style="9" customWidth="1"/>
    <col min="2821" max="2821" width="9.85546875" style="9" customWidth="1"/>
    <col min="2822" max="2823" width="6" style="9" customWidth="1"/>
    <col min="2824" max="2824" width="13.7109375" style="9" customWidth="1"/>
    <col min="2825" max="2826" width="15" style="9" customWidth="1"/>
    <col min="2827" max="2827" width="17.5703125" style="9" customWidth="1"/>
    <col min="2828" max="2828" width="9.85546875" style="9" customWidth="1"/>
    <col min="2829" max="2829" width="7.28515625" style="9" customWidth="1"/>
    <col min="2830" max="2830" width="6" style="9" customWidth="1"/>
    <col min="2831" max="2836" width="17.5703125" style="9" customWidth="1"/>
    <col min="2837" max="2979" width="20.140625" style="9" customWidth="1"/>
    <col min="2980" max="3019" width="12.42578125" style="9" customWidth="1"/>
    <col min="3020" max="3020" width="20.140625" style="9" customWidth="1"/>
    <col min="3021" max="3021" width="21.42578125" style="9" customWidth="1"/>
    <col min="3022" max="3022" width="22.7109375" style="9" customWidth="1"/>
    <col min="3023" max="3023" width="13.7109375" style="9" customWidth="1"/>
    <col min="3024" max="3024" width="15" style="9" customWidth="1"/>
    <col min="3025" max="3027" width="17.5703125" style="9" customWidth="1"/>
    <col min="3028" max="3028" width="16.28515625" style="9" customWidth="1"/>
    <col min="3029" max="3029" width="15" style="9" customWidth="1"/>
    <col min="3030" max="3031" width="12.42578125" style="9" customWidth="1"/>
    <col min="3032" max="3033" width="17.5703125" style="9" customWidth="1"/>
    <col min="3034" max="3034" width="7.28515625" style="9" customWidth="1"/>
    <col min="3035" max="3035" width="21.42578125" style="9" customWidth="1"/>
    <col min="3036" max="3036" width="17.5703125" style="9" customWidth="1"/>
    <col min="3037" max="3037" width="20.140625" style="9" customWidth="1"/>
    <col min="3038" max="3038" width="16.28515625" style="9" customWidth="1"/>
    <col min="3039" max="3039" width="17.5703125" style="9" customWidth="1"/>
    <col min="3040" max="3040" width="6" style="9" customWidth="1"/>
    <col min="3041" max="3042" width="18.85546875" style="9" customWidth="1"/>
    <col min="3043" max="3044" width="20.140625" style="9" customWidth="1"/>
    <col min="3045" max="3045" width="6" style="9" customWidth="1"/>
    <col min="3046" max="3046" width="12.42578125" style="9" customWidth="1"/>
    <col min="3047" max="3047" width="18.85546875" style="9" customWidth="1"/>
    <col min="3048" max="3049" width="15" style="9" customWidth="1"/>
    <col min="3050" max="3050" width="7.28515625" style="9" customWidth="1"/>
    <col min="3051" max="3051" width="11.140625" style="9" customWidth="1"/>
    <col min="3052" max="3052" width="13.7109375" style="9" customWidth="1"/>
    <col min="3053" max="3053" width="18.85546875" style="9" customWidth="1"/>
    <col min="3054" max="3054" width="17.5703125" style="9" customWidth="1"/>
    <col min="3055" max="3055" width="25.28515625" style="9" customWidth="1"/>
    <col min="3056" max="3056" width="20.140625" style="9" customWidth="1"/>
    <col min="3057" max="3057" width="15" style="9" customWidth="1"/>
    <col min="3058" max="3058" width="17.5703125" style="9" customWidth="1"/>
    <col min="3059" max="3059" width="16.28515625" style="9" customWidth="1"/>
    <col min="3060" max="3061" width="15" style="9" customWidth="1"/>
    <col min="3062" max="3062" width="17.5703125" style="9" customWidth="1"/>
    <col min="3063" max="3063" width="20.140625" style="9" customWidth="1"/>
    <col min="3064" max="3064" width="16.28515625" style="9" customWidth="1"/>
    <col min="3065" max="3066" width="25.28515625" style="9" customWidth="1"/>
    <col min="3067" max="3067" width="18.85546875" style="9" customWidth="1"/>
    <col min="3068" max="3069" width="20.140625" style="9" customWidth="1"/>
    <col min="3070" max="3070" width="11.140625" style="9" customWidth="1"/>
    <col min="3071" max="3071" width="29.140625" style="9" customWidth="1"/>
    <col min="3072" max="3072" width="34.28515625" style="9" customWidth="1"/>
    <col min="3073" max="3074" width="9.85546875" style="9" customWidth="1"/>
    <col min="3075" max="3075" width="17.5703125" style="9" customWidth="1"/>
    <col min="3076" max="3076" width="18.85546875" style="9" customWidth="1"/>
    <col min="3077" max="3077" width="9.85546875" style="9" customWidth="1"/>
    <col min="3078" max="3079" width="6" style="9" customWidth="1"/>
    <col min="3080" max="3080" width="13.7109375" style="9" customWidth="1"/>
    <col min="3081" max="3082" width="15" style="9" customWidth="1"/>
    <col min="3083" max="3083" width="17.5703125" style="9" customWidth="1"/>
    <col min="3084" max="3084" width="9.85546875" style="9" customWidth="1"/>
    <col min="3085" max="3085" width="7.28515625" style="9" customWidth="1"/>
    <col min="3086" max="3086" width="6" style="9" customWidth="1"/>
    <col min="3087" max="3092" width="17.5703125" style="9" customWidth="1"/>
    <col min="3093" max="3235" width="20.140625" style="9" customWidth="1"/>
    <col min="3236" max="3275" width="12.42578125" style="9" customWidth="1"/>
    <col min="3276" max="3276" width="20.140625" style="9" customWidth="1"/>
    <col min="3277" max="3277" width="21.42578125" style="9" customWidth="1"/>
    <col min="3278" max="3278" width="22.7109375" style="9" customWidth="1"/>
    <col min="3279" max="3279" width="13.7109375" style="9" customWidth="1"/>
    <col min="3280" max="3280" width="15" style="9" customWidth="1"/>
    <col min="3281" max="3283" width="17.5703125" style="9" customWidth="1"/>
    <col min="3284" max="3284" width="16.28515625" style="9" customWidth="1"/>
    <col min="3285" max="3285" width="15" style="9" customWidth="1"/>
    <col min="3286" max="3287" width="12.42578125" style="9" customWidth="1"/>
    <col min="3288" max="3289" width="17.5703125" style="9" customWidth="1"/>
    <col min="3290" max="3290" width="7.28515625" style="9" customWidth="1"/>
    <col min="3291" max="3291" width="21.42578125" style="9" customWidth="1"/>
    <col min="3292" max="3292" width="17.5703125" style="9" customWidth="1"/>
    <col min="3293" max="3293" width="20.140625" style="9" customWidth="1"/>
    <col min="3294" max="3294" width="16.28515625" style="9" customWidth="1"/>
    <col min="3295" max="3295" width="17.5703125" style="9" customWidth="1"/>
    <col min="3296" max="3296" width="6" style="9" customWidth="1"/>
    <col min="3297" max="3298" width="18.85546875" style="9" customWidth="1"/>
    <col min="3299" max="3300" width="20.140625" style="9" customWidth="1"/>
    <col min="3301" max="3301" width="6" style="9" customWidth="1"/>
    <col min="3302" max="3302" width="12.42578125" style="9" customWidth="1"/>
    <col min="3303" max="3303" width="18.85546875" style="9" customWidth="1"/>
    <col min="3304" max="3305" width="15" style="9" customWidth="1"/>
    <col min="3306" max="3306" width="7.28515625" style="9" customWidth="1"/>
    <col min="3307" max="3307" width="11.140625" style="9" customWidth="1"/>
    <col min="3308" max="3308" width="13.7109375" style="9" customWidth="1"/>
    <col min="3309" max="3309" width="18.85546875" style="9" customWidth="1"/>
    <col min="3310" max="3310" width="17.5703125" style="9" customWidth="1"/>
    <col min="3311" max="3311" width="25.28515625" style="9" customWidth="1"/>
    <col min="3312" max="3312" width="20.140625" style="9" customWidth="1"/>
    <col min="3313" max="3313" width="15" style="9" customWidth="1"/>
    <col min="3314" max="3314" width="17.5703125" style="9" customWidth="1"/>
    <col min="3315" max="3315" width="16.28515625" style="9" customWidth="1"/>
    <col min="3316" max="3317" width="15" style="9" customWidth="1"/>
    <col min="3318" max="3318" width="17.5703125" style="9" customWidth="1"/>
    <col min="3319" max="3319" width="20.140625" style="9" customWidth="1"/>
    <col min="3320" max="3320" width="16.28515625" style="9" customWidth="1"/>
    <col min="3321" max="3322" width="25.28515625" style="9" customWidth="1"/>
    <col min="3323" max="3323" width="18.85546875" style="9" customWidth="1"/>
    <col min="3324" max="3325" width="20.140625" style="9" customWidth="1"/>
    <col min="3326" max="3326" width="11.140625" style="9" customWidth="1"/>
    <col min="3327" max="3327" width="29.140625" style="9" customWidth="1"/>
    <col min="3328" max="3328" width="34.28515625" style="9" customWidth="1"/>
    <col min="3329" max="3330" width="9.85546875" style="9" customWidth="1"/>
    <col min="3331" max="3331" width="17.5703125" style="9" customWidth="1"/>
    <col min="3332" max="3332" width="18.85546875" style="9" customWidth="1"/>
    <col min="3333" max="3333" width="9.85546875" style="9" customWidth="1"/>
    <col min="3334" max="3335" width="6" style="9" customWidth="1"/>
    <col min="3336" max="3336" width="13.7109375" style="9" customWidth="1"/>
    <col min="3337" max="3338" width="15" style="9" customWidth="1"/>
    <col min="3339" max="3339" width="17.5703125" style="9" customWidth="1"/>
    <col min="3340" max="3340" width="9.85546875" style="9" customWidth="1"/>
    <col min="3341" max="3341" width="7.28515625" style="9" customWidth="1"/>
    <col min="3342" max="3342" width="6" style="9" customWidth="1"/>
    <col min="3343" max="3348" width="17.5703125" style="9" customWidth="1"/>
    <col min="3349" max="3491" width="20.140625" style="9" customWidth="1"/>
    <col min="3492" max="3531" width="12.42578125" style="9" customWidth="1"/>
    <col min="3532" max="3532" width="20.140625" style="9" customWidth="1"/>
    <col min="3533" max="3533" width="21.42578125" style="9" customWidth="1"/>
    <col min="3534" max="3534" width="22.7109375" style="9" customWidth="1"/>
    <col min="3535" max="3535" width="13.7109375" style="9" customWidth="1"/>
    <col min="3536" max="3536" width="15" style="9" customWidth="1"/>
    <col min="3537" max="3539" width="17.5703125" style="9" customWidth="1"/>
    <col min="3540" max="3540" width="16.28515625" style="9" customWidth="1"/>
    <col min="3541" max="3541" width="15" style="9" customWidth="1"/>
    <col min="3542" max="3543" width="12.42578125" style="9" customWidth="1"/>
    <col min="3544" max="3545" width="17.5703125" style="9" customWidth="1"/>
    <col min="3546" max="3546" width="7.28515625" style="9" customWidth="1"/>
    <col min="3547" max="3547" width="21.42578125" style="9" customWidth="1"/>
    <col min="3548" max="3548" width="17.5703125" style="9" customWidth="1"/>
    <col min="3549" max="3549" width="20.140625" style="9" customWidth="1"/>
    <col min="3550" max="3550" width="16.28515625" style="9" customWidth="1"/>
    <col min="3551" max="3551" width="17.5703125" style="9" customWidth="1"/>
    <col min="3552" max="3552" width="6" style="9" customWidth="1"/>
    <col min="3553" max="3554" width="18.85546875" style="9" customWidth="1"/>
    <col min="3555" max="3556" width="20.140625" style="9" customWidth="1"/>
    <col min="3557" max="3557" width="6" style="9" customWidth="1"/>
    <col min="3558" max="3558" width="12.42578125" style="9" customWidth="1"/>
    <col min="3559" max="3559" width="18.85546875" style="9" customWidth="1"/>
    <col min="3560" max="3561" width="15" style="9" customWidth="1"/>
    <col min="3562" max="3562" width="7.28515625" style="9" customWidth="1"/>
    <col min="3563" max="3563" width="11.140625" style="9" customWidth="1"/>
    <col min="3564" max="3564" width="13.7109375" style="9" customWidth="1"/>
    <col min="3565" max="3565" width="18.85546875" style="9" customWidth="1"/>
    <col min="3566" max="3566" width="17.5703125" style="9" customWidth="1"/>
    <col min="3567" max="3567" width="25.28515625" style="9" customWidth="1"/>
    <col min="3568" max="3568" width="20.140625" style="9" customWidth="1"/>
    <col min="3569" max="3569" width="15" style="9" customWidth="1"/>
    <col min="3570" max="3570" width="17.5703125" style="9" customWidth="1"/>
    <col min="3571" max="3571" width="16.28515625" style="9" customWidth="1"/>
    <col min="3572" max="3573" width="15" style="9" customWidth="1"/>
    <col min="3574" max="3574" width="17.5703125" style="9" customWidth="1"/>
    <col min="3575" max="3575" width="20.140625" style="9" customWidth="1"/>
    <col min="3576" max="3576" width="16.28515625" style="9" customWidth="1"/>
    <col min="3577" max="3578" width="25.28515625" style="9" customWidth="1"/>
    <col min="3579" max="3579" width="18.85546875" style="9" customWidth="1"/>
    <col min="3580" max="3581" width="20.140625" style="9" customWidth="1"/>
    <col min="3582" max="3582" width="11.140625" style="9" customWidth="1"/>
    <col min="3583" max="3583" width="29.140625" style="9" customWidth="1"/>
    <col min="3584" max="3584" width="34.28515625" style="9" customWidth="1"/>
    <col min="3585" max="3586" width="9.85546875" style="9" customWidth="1"/>
    <col min="3587" max="3587" width="17.5703125" style="9" customWidth="1"/>
    <col min="3588" max="3588" width="18.85546875" style="9" customWidth="1"/>
    <col min="3589" max="3589" width="9.85546875" style="9" customWidth="1"/>
    <col min="3590" max="3591" width="6" style="9" customWidth="1"/>
    <col min="3592" max="3592" width="13.7109375" style="9" customWidth="1"/>
    <col min="3593" max="3594" width="15" style="9" customWidth="1"/>
    <col min="3595" max="3595" width="17.5703125" style="9" customWidth="1"/>
    <col min="3596" max="3596" width="9.85546875" style="9" customWidth="1"/>
    <col min="3597" max="3597" width="7.28515625" style="9" customWidth="1"/>
    <col min="3598" max="3598" width="6" style="9" customWidth="1"/>
    <col min="3599" max="3604" width="17.5703125" style="9" customWidth="1"/>
    <col min="3605" max="3747" width="20.140625" style="9" customWidth="1"/>
    <col min="3748" max="3787" width="12.42578125" style="9" customWidth="1"/>
    <col min="3788" max="3788" width="20.140625" style="9" customWidth="1"/>
    <col min="3789" max="3789" width="21.42578125" style="9" customWidth="1"/>
    <col min="3790" max="3790" width="22.7109375" style="9" customWidth="1"/>
    <col min="3791" max="3791" width="13.7109375" style="9" customWidth="1"/>
    <col min="3792" max="3792" width="15" style="9" customWidth="1"/>
    <col min="3793" max="3795" width="17.5703125" style="9" customWidth="1"/>
    <col min="3796" max="3796" width="16.28515625" style="9" customWidth="1"/>
    <col min="3797" max="3797" width="15" style="9" customWidth="1"/>
    <col min="3798" max="3799" width="12.42578125" style="9" customWidth="1"/>
    <col min="3800" max="3801" width="17.5703125" style="9" customWidth="1"/>
    <col min="3802" max="3802" width="7.28515625" style="9" customWidth="1"/>
    <col min="3803" max="3803" width="21.42578125" style="9" customWidth="1"/>
    <col min="3804" max="3804" width="17.5703125" style="9" customWidth="1"/>
    <col min="3805" max="3805" width="20.140625" style="9" customWidth="1"/>
    <col min="3806" max="3806" width="16.28515625" style="9" customWidth="1"/>
    <col min="3807" max="3807" width="17.5703125" style="9" customWidth="1"/>
    <col min="3808" max="3808" width="6" style="9" customWidth="1"/>
    <col min="3809" max="3810" width="18.85546875" style="9" customWidth="1"/>
    <col min="3811" max="3812" width="20.140625" style="9" customWidth="1"/>
    <col min="3813" max="3813" width="6" style="9" customWidth="1"/>
    <col min="3814" max="3814" width="12.42578125" style="9" customWidth="1"/>
    <col min="3815" max="3815" width="18.85546875" style="9" customWidth="1"/>
    <col min="3816" max="3817" width="15" style="9" customWidth="1"/>
    <col min="3818" max="3818" width="7.28515625" style="9" customWidth="1"/>
    <col min="3819" max="3819" width="11.140625" style="9" customWidth="1"/>
    <col min="3820" max="3820" width="13.7109375" style="9" customWidth="1"/>
    <col min="3821" max="3821" width="18.85546875" style="9" customWidth="1"/>
    <col min="3822" max="3822" width="17.5703125" style="9" customWidth="1"/>
    <col min="3823" max="3823" width="25.28515625" style="9" customWidth="1"/>
    <col min="3824" max="3824" width="20.140625" style="9" customWidth="1"/>
    <col min="3825" max="3825" width="15" style="9" customWidth="1"/>
    <col min="3826" max="3826" width="17.5703125" style="9" customWidth="1"/>
    <col min="3827" max="3827" width="16.28515625" style="9" customWidth="1"/>
    <col min="3828" max="3829" width="15" style="9" customWidth="1"/>
    <col min="3830" max="3830" width="17.5703125" style="9" customWidth="1"/>
    <col min="3831" max="3831" width="20.140625" style="9" customWidth="1"/>
    <col min="3832" max="3832" width="16.28515625" style="9" customWidth="1"/>
    <col min="3833" max="3834" width="25.28515625" style="9" customWidth="1"/>
    <col min="3835" max="3835" width="18.85546875" style="9" customWidth="1"/>
    <col min="3836" max="3837" width="20.140625" style="9" customWidth="1"/>
    <col min="3838" max="3838" width="11.140625" style="9" customWidth="1"/>
    <col min="3839" max="3839" width="29.140625" style="9" customWidth="1"/>
    <col min="3840" max="3840" width="34.28515625" style="9" customWidth="1"/>
    <col min="3841" max="3842" width="9.85546875" style="9" customWidth="1"/>
    <col min="3843" max="3843" width="17.5703125" style="9" customWidth="1"/>
    <col min="3844" max="3844" width="18.85546875" style="9" customWidth="1"/>
    <col min="3845" max="3845" width="9.85546875" style="9" customWidth="1"/>
    <col min="3846" max="3847" width="6" style="9" customWidth="1"/>
    <col min="3848" max="3848" width="13.7109375" style="9" customWidth="1"/>
    <col min="3849" max="3850" width="15" style="9" customWidth="1"/>
    <col min="3851" max="3851" width="17.5703125" style="9" customWidth="1"/>
    <col min="3852" max="3852" width="9.85546875" style="9" customWidth="1"/>
    <col min="3853" max="3853" width="7.28515625" style="9" customWidth="1"/>
    <col min="3854" max="3854" width="6" style="9" customWidth="1"/>
    <col min="3855" max="3860" width="17.5703125" style="9" customWidth="1"/>
    <col min="3861" max="4003" width="20.140625" style="9" customWidth="1"/>
    <col min="4004" max="4043" width="12.42578125" style="9" customWidth="1"/>
    <col min="4044" max="4044" width="20.140625" style="9" customWidth="1"/>
    <col min="4045" max="4045" width="21.42578125" style="9" customWidth="1"/>
    <col min="4046" max="4046" width="22.7109375" style="9" customWidth="1"/>
    <col min="4047" max="4047" width="13.7109375" style="9" customWidth="1"/>
    <col min="4048" max="4048" width="15" style="9" customWidth="1"/>
    <col min="4049" max="4051" width="17.5703125" style="9" customWidth="1"/>
    <col min="4052" max="4052" width="16.28515625" style="9" customWidth="1"/>
    <col min="4053" max="4053" width="15" style="9" customWidth="1"/>
    <col min="4054" max="4055" width="12.42578125" style="9" customWidth="1"/>
    <col min="4056" max="4057" width="17.5703125" style="9" customWidth="1"/>
    <col min="4058" max="4058" width="7.28515625" style="9" customWidth="1"/>
    <col min="4059" max="4059" width="21.42578125" style="9" customWidth="1"/>
    <col min="4060" max="4060" width="17.5703125" style="9" customWidth="1"/>
    <col min="4061" max="4061" width="20.140625" style="9" customWidth="1"/>
    <col min="4062" max="4062" width="16.28515625" style="9" customWidth="1"/>
    <col min="4063" max="4063" width="17.5703125" style="9" customWidth="1"/>
    <col min="4064" max="4064" width="6" style="9" customWidth="1"/>
    <col min="4065" max="4066" width="18.85546875" style="9" customWidth="1"/>
    <col min="4067" max="4068" width="20.140625" style="9" customWidth="1"/>
    <col min="4069" max="4069" width="6" style="9" customWidth="1"/>
    <col min="4070" max="4070" width="12.42578125" style="9" customWidth="1"/>
    <col min="4071" max="4071" width="18.85546875" style="9" customWidth="1"/>
    <col min="4072" max="4073" width="15" style="9" customWidth="1"/>
    <col min="4074" max="4074" width="7.28515625" style="9" customWidth="1"/>
    <col min="4075" max="4075" width="11.140625" style="9" customWidth="1"/>
    <col min="4076" max="4076" width="13.7109375" style="9" customWidth="1"/>
    <col min="4077" max="4077" width="18.85546875" style="9" customWidth="1"/>
    <col min="4078" max="4078" width="17.5703125" style="9" customWidth="1"/>
    <col min="4079" max="4079" width="25.28515625" style="9" customWidth="1"/>
    <col min="4080" max="4080" width="20.140625" style="9" customWidth="1"/>
    <col min="4081" max="4081" width="15" style="9" customWidth="1"/>
    <col min="4082" max="4082" width="17.5703125" style="9" customWidth="1"/>
    <col min="4083" max="4083" width="16.28515625" style="9" customWidth="1"/>
    <col min="4084" max="4085" width="15" style="9" customWidth="1"/>
    <col min="4086" max="4086" width="17.5703125" style="9" customWidth="1"/>
    <col min="4087" max="4087" width="20.140625" style="9" customWidth="1"/>
    <col min="4088" max="4088" width="16.28515625" style="9" customWidth="1"/>
    <col min="4089" max="4090" width="25.28515625" style="9" customWidth="1"/>
    <col min="4091" max="4091" width="18.85546875" style="9" customWidth="1"/>
    <col min="4092" max="4093" width="20.140625" style="9" customWidth="1"/>
    <col min="4094" max="4094" width="11.140625" style="9" customWidth="1"/>
    <col min="4095" max="4095" width="29.140625" style="9" customWidth="1"/>
    <col min="4096" max="4096" width="34.28515625" style="9" customWidth="1"/>
    <col min="4097" max="4098" width="9.85546875" style="9" customWidth="1"/>
    <col min="4099" max="4099" width="17.5703125" style="9" customWidth="1"/>
    <col min="4100" max="4100" width="18.85546875" style="9" customWidth="1"/>
    <col min="4101" max="4101" width="9.85546875" style="9" customWidth="1"/>
    <col min="4102" max="4103" width="6" style="9" customWidth="1"/>
    <col min="4104" max="4104" width="13.7109375" style="9" customWidth="1"/>
    <col min="4105" max="4106" width="15" style="9" customWidth="1"/>
    <col min="4107" max="4107" width="17.5703125" style="9" customWidth="1"/>
    <col min="4108" max="4108" width="9.85546875" style="9" customWidth="1"/>
    <col min="4109" max="4109" width="7.28515625" style="9" customWidth="1"/>
    <col min="4110" max="4110" width="6" style="9" customWidth="1"/>
    <col min="4111" max="4116" width="17.5703125" style="9" customWidth="1"/>
    <col min="4117" max="4259" width="20.140625" style="9" customWidth="1"/>
    <col min="4260" max="4299" width="12.42578125" style="9" customWidth="1"/>
    <col min="4300" max="4300" width="20.140625" style="9" customWidth="1"/>
    <col min="4301" max="4301" width="21.42578125" style="9" customWidth="1"/>
    <col min="4302" max="4302" width="22.7109375" style="9" customWidth="1"/>
    <col min="4303" max="4303" width="13.7109375" style="9" customWidth="1"/>
    <col min="4304" max="4304" width="15" style="9" customWidth="1"/>
    <col min="4305" max="4307" width="17.5703125" style="9" customWidth="1"/>
    <col min="4308" max="4308" width="16.28515625" style="9" customWidth="1"/>
    <col min="4309" max="4309" width="15" style="9" customWidth="1"/>
    <col min="4310" max="4311" width="12.42578125" style="9" customWidth="1"/>
    <col min="4312" max="4313" width="17.5703125" style="9" customWidth="1"/>
    <col min="4314" max="4314" width="7.28515625" style="9" customWidth="1"/>
    <col min="4315" max="4315" width="21.42578125" style="9" customWidth="1"/>
    <col min="4316" max="4316" width="17.5703125" style="9" customWidth="1"/>
    <col min="4317" max="4317" width="20.140625" style="9" customWidth="1"/>
    <col min="4318" max="4318" width="16.28515625" style="9" customWidth="1"/>
    <col min="4319" max="4319" width="17.5703125" style="9" customWidth="1"/>
    <col min="4320" max="4320" width="6" style="9" customWidth="1"/>
    <col min="4321" max="4322" width="18.85546875" style="9" customWidth="1"/>
    <col min="4323" max="4324" width="20.140625" style="9" customWidth="1"/>
    <col min="4325" max="4325" width="6" style="9" customWidth="1"/>
    <col min="4326" max="4326" width="12.42578125" style="9" customWidth="1"/>
    <col min="4327" max="4327" width="18.85546875" style="9" customWidth="1"/>
    <col min="4328" max="4329" width="15" style="9" customWidth="1"/>
    <col min="4330" max="4330" width="7.28515625" style="9" customWidth="1"/>
    <col min="4331" max="4331" width="11.140625" style="9" customWidth="1"/>
    <col min="4332" max="4332" width="13.7109375" style="9" customWidth="1"/>
    <col min="4333" max="4333" width="18.85546875" style="9" customWidth="1"/>
    <col min="4334" max="4334" width="17.5703125" style="9" customWidth="1"/>
    <col min="4335" max="4335" width="25.28515625" style="9" customWidth="1"/>
    <col min="4336" max="4336" width="20.140625" style="9" customWidth="1"/>
    <col min="4337" max="4337" width="15" style="9" customWidth="1"/>
    <col min="4338" max="4338" width="17.5703125" style="9" customWidth="1"/>
    <col min="4339" max="4339" width="16.28515625" style="9" customWidth="1"/>
    <col min="4340" max="4341" width="15" style="9" customWidth="1"/>
    <col min="4342" max="4342" width="17.5703125" style="9" customWidth="1"/>
    <col min="4343" max="4343" width="20.140625" style="9" customWidth="1"/>
    <col min="4344" max="4344" width="16.28515625" style="9" customWidth="1"/>
    <col min="4345" max="4346" width="25.28515625" style="9" customWidth="1"/>
    <col min="4347" max="4347" width="18.85546875" style="9" customWidth="1"/>
    <col min="4348" max="4349" width="20.140625" style="9" customWidth="1"/>
    <col min="4350" max="4350" width="11.140625" style="9" customWidth="1"/>
    <col min="4351" max="4351" width="29.140625" style="9" customWidth="1"/>
    <col min="4352" max="4352" width="34.28515625" style="9" customWidth="1"/>
    <col min="4353" max="4354" width="9.85546875" style="9" customWidth="1"/>
    <col min="4355" max="4355" width="17.5703125" style="9" customWidth="1"/>
    <col min="4356" max="4356" width="18.85546875" style="9" customWidth="1"/>
    <col min="4357" max="4357" width="9.85546875" style="9" customWidth="1"/>
    <col min="4358" max="4359" width="6" style="9" customWidth="1"/>
    <col min="4360" max="4360" width="13.7109375" style="9" customWidth="1"/>
    <col min="4361" max="4362" width="15" style="9" customWidth="1"/>
    <col min="4363" max="4363" width="17.5703125" style="9" customWidth="1"/>
    <col min="4364" max="4364" width="9.85546875" style="9" customWidth="1"/>
    <col min="4365" max="4365" width="7.28515625" style="9" customWidth="1"/>
    <col min="4366" max="4366" width="6" style="9" customWidth="1"/>
    <col min="4367" max="4372" width="17.5703125" style="9" customWidth="1"/>
    <col min="4373" max="4515" width="20.140625" style="9" customWidth="1"/>
    <col min="4516" max="4555" width="12.42578125" style="9" customWidth="1"/>
    <col min="4556" max="4556" width="20.140625" style="9" customWidth="1"/>
    <col min="4557" max="4557" width="21.42578125" style="9" customWidth="1"/>
    <col min="4558" max="4558" width="22.7109375" style="9" customWidth="1"/>
    <col min="4559" max="4559" width="13.7109375" style="9" customWidth="1"/>
    <col min="4560" max="4560" width="15" style="9" customWidth="1"/>
    <col min="4561" max="4563" width="17.5703125" style="9" customWidth="1"/>
    <col min="4564" max="4564" width="16.28515625" style="9" customWidth="1"/>
    <col min="4565" max="4565" width="15" style="9" customWidth="1"/>
    <col min="4566" max="4567" width="12.42578125" style="9" customWidth="1"/>
    <col min="4568" max="4569" width="17.5703125" style="9" customWidth="1"/>
    <col min="4570" max="4570" width="7.28515625" style="9" customWidth="1"/>
    <col min="4571" max="4571" width="21.42578125" style="9" customWidth="1"/>
    <col min="4572" max="4572" width="17.5703125" style="9" customWidth="1"/>
    <col min="4573" max="4573" width="20.140625" style="9" customWidth="1"/>
    <col min="4574" max="4574" width="16.28515625" style="9" customWidth="1"/>
    <col min="4575" max="4575" width="17.5703125" style="9" customWidth="1"/>
    <col min="4576" max="4576" width="6" style="9" customWidth="1"/>
    <col min="4577" max="4578" width="18.85546875" style="9" customWidth="1"/>
    <col min="4579" max="4580" width="20.140625" style="9" customWidth="1"/>
    <col min="4581" max="4581" width="6" style="9" customWidth="1"/>
    <col min="4582" max="4582" width="12.42578125" style="9" customWidth="1"/>
    <col min="4583" max="4583" width="18.85546875" style="9" customWidth="1"/>
    <col min="4584" max="4585" width="15" style="9" customWidth="1"/>
    <col min="4586" max="4586" width="7.28515625" style="9" customWidth="1"/>
    <col min="4587" max="4587" width="11.140625" style="9" customWidth="1"/>
    <col min="4588" max="4588" width="13.7109375" style="9" customWidth="1"/>
    <col min="4589" max="4589" width="18.85546875" style="9" customWidth="1"/>
    <col min="4590" max="4590" width="17.5703125" style="9" customWidth="1"/>
    <col min="4591" max="4591" width="25.28515625" style="9" customWidth="1"/>
    <col min="4592" max="4592" width="20.140625" style="9" customWidth="1"/>
    <col min="4593" max="4593" width="15" style="9" customWidth="1"/>
    <col min="4594" max="4594" width="17.5703125" style="9" customWidth="1"/>
    <col min="4595" max="4595" width="16.28515625" style="9" customWidth="1"/>
    <col min="4596" max="4597" width="15" style="9" customWidth="1"/>
    <col min="4598" max="4598" width="17.5703125" style="9" customWidth="1"/>
    <col min="4599" max="4599" width="20.140625" style="9" customWidth="1"/>
    <col min="4600" max="4600" width="16.28515625" style="9" customWidth="1"/>
    <col min="4601" max="4602" width="25.28515625" style="9" customWidth="1"/>
    <col min="4603" max="4603" width="18.85546875" style="9" customWidth="1"/>
    <col min="4604" max="4605" width="20.140625" style="9" customWidth="1"/>
    <col min="4606" max="4606" width="11.140625" style="9" customWidth="1"/>
    <col min="4607" max="4607" width="29.140625" style="9" customWidth="1"/>
    <col min="4608" max="4608" width="34.28515625" style="9" customWidth="1"/>
    <col min="4609" max="4610" width="9.85546875" style="9" customWidth="1"/>
    <col min="4611" max="4611" width="17.5703125" style="9" customWidth="1"/>
    <col min="4612" max="4612" width="18.85546875" style="9" customWidth="1"/>
    <col min="4613" max="4613" width="9.85546875" style="9" customWidth="1"/>
    <col min="4614" max="4615" width="6" style="9" customWidth="1"/>
    <col min="4616" max="4616" width="13.7109375" style="9" customWidth="1"/>
    <col min="4617" max="4618" width="15" style="9" customWidth="1"/>
    <col min="4619" max="4619" width="17.5703125" style="9" customWidth="1"/>
    <col min="4620" max="4620" width="9.85546875" style="9" customWidth="1"/>
    <col min="4621" max="4621" width="7.28515625" style="9" customWidth="1"/>
    <col min="4622" max="4622" width="6" style="9" customWidth="1"/>
    <col min="4623" max="4628" width="17.5703125" style="9" customWidth="1"/>
    <col min="4629" max="4771" width="20.140625" style="9" customWidth="1"/>
    <col min="4772" max="4811" width="12.42578125" style="9" customWidth="1"/>
    <col min="4812" max="4812" width="20.140625" style="9" customWidth="1"/>
    <col min="4813" max="4813" width="21.42578125" style="9" customWidth="1"/>
    <col min="4814" max="4814" width="22.7109375" style="9" customWidth="1"/>
    <col min="4815" max="4815" width="13.7109375" style="9" customWidth="1"/>
    <col min="4816" max="4816" width="15" style="9" customWidth="1"/>
    <col min="4817" max="4819" width="17.5703125" style="9" customWidth="1"/>
    <col min="4820" max="4820" width="16.28515625" style="9" customWidth="1"/>
    <col min="4821" max="4821" width="15" style="9" customWidth="1"/>
    <col min="4822" max="4823" width="12.42578125" style="9" customWidth="1"/>
    <col min="4824" max="4825" width="17.5703125" style="9" customWidth="1"/>
    <col min="4826" max="4826" width="7.28515625" style="9" customWidth="1"/>
    <col min="4827" max="4827" width="21.42578125" style="9" customWidth="1"/>
    <col min="4828" max="4828" width="17.5703125" style="9" customWidth="1"/>
    <col min="4829" max="4829" width="20.140625" style="9" customWidth="1"/>
    <col min="4830" max="4830" width="16.28515625" style="9" customWidth="1"/>
    <col min="4831" max="4831" width="17.5703125" style="9" customWidth="1"/>
    <col min="4832" max="4832" width="6" style="9" customWidth="1"/>
    <col min="4833" max="4834" width="18.85546875" style="9" customWidth="1"/>
    <col min="4835" max="4836" width="20.140625" style="9" customWidth="1"/>
    <col min="4837" max="4837" width="6" style="9" customWidth="1"/>
    <col min="4838" max="4838" width="12.42578125" style="9" customWidth="1"/>
    <col min="4839" max="4839" width="18.85546875" style="9" customWidth="1"/>
    <col min="4840" max="4841" width="15" style="9" customWidth="1"/>
    <col min="4842" max="4842" width="7.28515625" style="9" customWidth="1"/>
    <col min="4843" max="4843" width="11.140625" style="9" customWidth="1"/>
    <col min="4844" max="4844" width="13.7109375" style="9" customWidth="1"/>
    <col min="4845" max="4845" width="18.85546875" style="9" customWidth="1"/>
    <col min="4846" max="4846" width="17.5703125" style="9" customWidth="1"/>
    <col min="4847" max="4847" width="25.28515625" style="9" customWidth="1"/>
    <col min="4848" max="4848" width="20.140625" style="9" customWidth="1"/>
    <col min="4849" max="4849" width="15" style="9" customWidth="1"/>
    <col min="4850" max="4850" width="17.5703125" style="9" customWidth="1"/>
    <col min="4851" max="4851" width="16.28515625" style="9" customWidth="1"/>
    <col min="4852" max="4853" width="15" style="9" customWidth="1"/>
    <col min="4854" max="4854" width="17.5703125" style="9" customWidth="1"/>
    <col min="4855" max="4855" width="20.140625" style="9" customWidth="1"/>
    <col min="4856" max="4856" width="16.28515625" style="9" customWidth="1"/>
    <col min="4857" max="4858" width="25.28515625" style="9" customWidth="1"/>
    <col min="4859" max="4859" width="18.85546875" style="9" customWidth="1"/>
    <col min="4860" max="4861" width="20.140625" style="9" customWidth="1"/>
    <col min="4862" max="4862" width="11.140625" style="9" customWidth="1"/>
    <col min="4863" max="4863" width="29.140625" style="9" customWidth="1"/>
    <col min="4864" max="4864" width="34.28515625" style="9" customWidth="1"/>
    <col min="4865" max="4866" width="9.85546875" style="9" customWidth="1"/>
    <col min="4867" max="4867" width="17.5703125" style="9" customWidth="1"/>
    <col min="4868" max="4868" width="18.85546875" style="9" customWidth="1"/>
    <col min="4869" max="4869" width="9.85546875" style="9" customWidth="1"/>
    <col min="4870" max="4871" width="6" style="9" customWidth="1"/>
    <col min="4872" max="4872" width="13.7109375" style="9" customWidth="1"/>
    <col min="4873" max="4874" width="15" style="9" customWidth="1"/>
    <col min="4875" max="4875" width="17.5703125" style="9" customWidth="1"/>
    <col min="4876" max="4876" width="9.85546875" style="9" customWidth="1"/>
    <col min="4877" max="4877" width="7.28515625" style="9" customWidth="1"/>
    <col min="4878" max="4878" width="6" style="9" customWidth="1"/>
    <col min="4879" max="4884" width="17.5703125" style="9" customWidth="1"/>
    <col min="4885" max="5027" width="20.140625" style="9" customWidth="1"/>
    <col min="5028" max="5067" width="12.42578125" style="9" customWidth="1"/>
    <col min="5068" max="5068" width="20.140625" style="9" customWidth="1"/>
    <col min="5069" max="5069" width="21.42578125" style="9" customWidth="1"/>
    <col min="5070" max="5070" width="22.7109375" style="9" customWidth="1"/>
    <col min="5071" max="5071" width="13.7109375" style="9" customWidth="1"/>
    <col min="5072" max="5072" width="15" style="9" customWidth="1"/>
    <col min="5073" max="5075" width="17.5703125" style="9" customWidth="1"/>
    <col min="5076" max="5076" width="16.28515625" style="9" customWidth="1"/>
    <col min="5077" max="5077" width="15" style="9" customWidth="1"/>
    <col min="5078" max="5079" width="12.42578125" style="9" customWidth="1"/>
    <col min="5080" max="5081" width="17.5703125" style="9" customWidth="1"/>
    <col min="5082" max="5082" width="7.28515625" style="9" customWidth="1"/>
    <col min="5083" max="5083" width="21.42578125" style="9" customWidth="1"/>
    <col min="5084" max="5084" width="17.5703125" style="9" customWidth="1"/>
    <col min="5085" max="5085" width="20.140625" style="9" customWidth="1"/>
    <col min="5086" max="5086" width="16.28515625" style="9" customWidth="1"/>
    <col min="5087" max="5087" width="17.5703125" style="9" customWidth="1"/>
    <col min="5088" max="5088" width="6" style="9" customWidth="1"/>
    <col min="5089" max="5090" width="18.85546875" style="9" customWidth="1"/>
    <col min="5091" max="5092" width="20.140625" style="9" customWidth="1"/>
    <col min="5093" max="5093" width="6" style="9" customWidth="1"/>
    <col min="5094" max="5094" width="12.42578125" style="9" customWidth="1"/>
    <col min="5095" max="5095" width="18.85546875" style="9" customWidth="1"/>
    <col min="5096" max="5097" width="15" style="9" customWidth="1"/>
    <col min="5098" max="5098" width="7.28515625" style="9" customWidth="1"/>
    <col min="5099" max="5099" width="11.140625" style="9" customWidth="1"/>
    <col min="5100" max="5100" width="13.7109375" style="9" customWidth="1"/>
    <col min="5101" max="5101" width="18.85546875" style="9" customWidth="1"/>
    <col min="5102" max="5102" width="17.5703125" style="9" customWidth="1"/>
    <col min="5103" max="5103" width="25.28515625" style="9" customWidth="1"/>
    <col min="5104" max="5104" width="20.140625" style="9" customWidth="1"/>
    <col min="5105" max="5105" width="15" style="9" customWidth="1"/>
    <col min="5106" max="5106" width="17.5703125" style="9" customWidth="1"/>
    <col min="5107" max="5107" width="16.28515625" style="9" customWidth="1"/>
    <col min="5108" max="5109" width="15" style="9" customWidth="1"/>
    <col min="5110" max="5110" width="17.5703125" style="9" customWidth="1"/>
    <col min="5111" max="5111" width="20.140625" style="9" customWidth="1"/>
    <col min="5112" max="5112" width="16.28515625" style="9" customWidth="1"/>
    <col min="5113" max="5114" width="25.28515625" style="9" customWidth="1"/>
    <col min="5115" max="5115" width="18.85546875" style="9" customWidth="1"/>
    <col min="5116" max="5117" width="20.140625" style="9" customWidth="1"/>
    <col min="5118" max="5118" width="11.140625" style="9" customWidth="1"/>
    <col min="5119" max="5119" width="29.140625" style="9" customWidth="1"/>
    <col min="5120" max="5120" width="34.28515625" style="9" customWidth="1"/>
    <col min="5121" max="5122" width="9.85546875" style="9" customWidth="1"/>
    <col min="5123" max="5123" width="17.5703125" style="9" customWidth="1"/>
    <col min="5124" max="5124" width="18.85546875" style="9" customWidth="1"/>
    <col min="5125" max="5125" width="9.85546875" style="9" customWidth="1"/>
    <col min="5126" max="5127" width="6" style="9" customWidth="1"/>
    <col min="5128" max="5128" width="13.7109375" style="9" customWidth="1"/>
    <col min="5129" max="5130" width="15" style="9" customWidth="1"/>
    <col min="5131" max="5131" width="17.5703125" style="9" customWidth="1"/>
    <col min="5132" max="5132" width="9.85546875" style="9" customWidth="1"/>
    <col min="5133" max="5133" width="7.28515625" style="9" customWidth="1"/>
    <col min="5134" max="5134" width="6" style="9" customWidth="1"/>
    <col min="5135" max="5140" width="17.5703125" style="9" customWidth="1"/>
    <col min="5141" max="5283" width="20.140625" style="9" customWidth="1"/>
    <col min="5284" max="5323" width="12.42578125" style="9" customWidth="1"/>
    <col min="5324" max="5324" width="20.140625" style="9" customWidth="1"/>
    <col min="5325" max="5325" width="21.42578125" style="9" customWidth="1"/>
    <col min="5326" max="5326" width="22.7109375" style="9" customWidth="1"/>
    <col min="5327" max="5327" width="13.7109375" style="9" customWidth="1"/>
    <col min="5328" max="5328" width="15" style="9" customWidth="1"/>
    <col min="5329" max="5331" width="17.5703125" style="9" customWidth="1"/>
    <col min="5332" max="5332" width="16.28515625" style="9" customWidth="1"/>
    <col min="5333" max="5333" width="15" style="9" customWidth="1"/>
    <col min="5334" max="5335" width="12.42578125" style="9" customWidth="1"/>
    <col min="5336" max="5337" width="17.5703125" style="9" customWidth="1"/>
    <col min="5338" max="5338" width="7.28515625" style="9" customWidth="1"/>
    <col min="5339" max="5339" width="21.42578125" style="9" customWidth="1"/>
    <col min="5340" max="5340" width="17.5703125" style="9" customWidth="1"/>
    <col min="5341" max="5341" width="20.140625" style="9" customWidth="1"/>
    <col min="5342" max="5342" width="16.28515625" style="9" customWidth="1"/>
    <col min="5343" max="5343" width="17.5703125" style="9" customWidth="1"/>
    <col min="5344" max="5344" width="6" style="9" customWidth="1"/>
    <col min="5345" max="5346" width="18.85546875" style="9" customWidth="1"/>
    <col min="5347" max="5348" width="20.140625" style="9" customWidth="1"/>
    <col min="5349" max="5349" width="6" style="9" customWidth="1"/>
    <col min="5350" max="5350" width="12.42578125" style="9" customWidth="1"/>
    <col min="5351" max="5351" width="18.85546875" style="9" customWidth="1"/>
    <col min="5352" max="5353" width="15" style="9" customWidth="1"/>
    <col min="5354" max="5354" width="7.28515625" style="9" customWidth="1"/>
    <col min="5355" max="5355" width="11.140625" style="9" customWidth="1"/>
    <col min="5356" max="5356" width="13.7109375" style="9" customWidth="1"/>
    <col min="5357" max="5357" width="18.85546875" style="9" customWidth="1"/>
    <col min="5358" max="5358" width="17.5703125" style="9" customWidth="1"/>
    <col min="5359" max="5359" width="25.28515625" style="9" customWidth="1"/>
    <col min="5360" max="5360" width="20.140625" style="9" customWidth="1"/>
    <col min="5361" max="5361" width="15" style="9" customWidth="1"/>
    <col min="5362" max="5362" width="17.5703125" style="9" customWidth="1"/>
    <col min="5363" max="5363" width="16.28515625" style="9" customWidth="1"/>
    <col min="5364" max="5365" width="15" style="9" customWidth="1"/>
    <col min="5366" max="5366" width="17.5703125" style="9" customWidth="1"/>
    <col min="5367" max="5367" width="20.140625" style="9" customWidth="1"/>
    <col min="5368" max="5368" width="16.28515625" style="9" customWidth="1"/>
    <col min="5369" max="5370" width="25.28515625" style="9" customWidth="1"/>
    <col min="5371" max="5371" width="18.85546875" style="9" customWidth="1"/>
    <col min="5372" max="5373" width="20.140625" style="9" customWidth="1"/>
    <col min="5374" max="5374" width="11.140625" style="9" customWidth="1"/>
    <col min="5375" max="5375" width="29.140625" style="9" customWidth="1"/>
    <col min="5376" max="5376" width="34.28515625" style="9" customWidth="1"/>
    <col min="5377" max="5378" width="9.85546875" style="9" customWidth="1"/>
    <col min="5379" max="5379" width="17.5703125" style="9" customWidth="1"/>
    <col min="5380" max="5380" width="18.85546875" style="9" customWidth="1"/>
    <col min="5381" max="5381" width="9.85546875" style="9" customWidth="1"/>
    <col min="5382" max="5383" width="6" style="9" customWidth="1"/>
    <col min="5384" max="5384" width="13.7109375" style="9" customWidth="1"/>
    <col min="5385" max="5386" width="15" style="9" customWidth="1"/>
    <col min="5387" max="5387" width="17.5703125" style="9" customWidth="1"/>
    <col min="5388" max="5388" width="9.85546875" style="9" customWidth="1"/>
    <col min="5389" max="5389" width="7.28515625" style="9" customWidth="1"/>
    <col min="5390" max="5390" width="6" style="9" customWidth="1"/>
    <col min="5391" max="5396" width="17.5703125" style="9" customWidth="1"/>
    <col min="5397" max="5539" width="20.140625" style="9" customWidth="1"/>
    <col min="5540" max="5579" width="12.42578125" style="9" customWidth="1"/>
    <col min="5580" max="5580" width="20.140625" style="9" customWidth="1"/>
    <col min="5581" max="5581" width="21.42578125" style="9" customWidth="1"/>
    <col min="5582" max="5582" width="22.7109375" style="9" customWidth="1"/>
    <col min="5583" max="5583" width="13.7109375" style="9" customWidth="1"/>
    <col min="5584" max="5584" width="15" style="9" customWidth="1"/>
    <col min="5585" max="5587" width="17.5703125" style="9" customWidth="1"/>
    <col min="5588" max="5588" width="16.28515625" style="9" customWidth="1"/>
    <col min="5589" max="5589" width="15" style="9" customWidth="1"/>
    <col min="5590" max="5591" width="12.42578125" style="9" customWidth="1"/>
    <col min="5592" max="5593" width="17.5703125" style="9" customWidth="1"/>
    <col min="5594" max="5594" width="7.28515625" style="9" customWidth="1"/>
    <col min="5595" max="5595" width="21.42578125" style="9" customWidth="1"/>
    <col min="5596" max="5596" width="17.5703125" style="9" customWidth="1"/>
    <col min="5597" max="5597" width="20.140625" style="9" customWidth="1"/>
    <col min="5598" max="5598" width="16.28515625" style="9" customWidth="1"/>
    <col min="5599" max="5599" width="17.5703125" style="9" customWidth="1"/>
    <col min="5600" max="5600" width="6" style="9" customWidth="1"/>
    <col min="5601" max="5602" width="18.85546875" style="9" customWidth="1"/>
    <col min="5603" max="5604" width="20.140625" style="9" customWidth="1"/>
    <col min="5605" max="5605" width="6" style="9" customWidth="1"/>
    <col min="5606" max="5606" width="12.42578125" style="9" customWidth="1"/>
    <col min="5607" max="5607" width="18.85546875" style="9" customWidth="1"/>
    <col min="5608" max="5609" width="15" style="9" customWidth="1"/>
    <col min="5610" max="5610" width="7.28515625" style="9" customWidth="1"/>
    <col min="5611" max="5611" width="11.140625" style="9" customWidth="1"/>
    <col min="5612" max="5612" width="13.7109375" style="9" customWidth="1"/>
    <col min="5613" max="5613" width="18.85546875" style="9" customWidth="1"/>
    <col min="5614" max="5614" width="17.5703125" style="9" customWidth="1"/>
    <col min="5615" max="5615" width="25.28515625" style="9" customWidth="1"/>
    <col min="5616" max="5616" width="20.140625" style="9" customWidth="1"/>
    <col min="5617" max="5617" width="15" style="9" customWidth="1"/>
    <col min="5618" max="5618" width="17.5703125" style="9" customWidth="1"/>
    <col min="5619" max="5619" width="16.28515625" style="9" customWidth="1"/>
    <col min="5620" max="5621" width="15" style="9" customWidth="1"/>
    <col min="5622" max="5622" width="17.5703125" style="9" customWidth="1"/>
    <col min="5623" max="5623" width="20.140625" style="9" customWidth="1"/>
    <col min="5624" max="5624" width="16.28515625" style="9" customWidth="1"/>
    <col min="5625" max="5626" width="25.28515625" style="9" customWidth="1"/>
    <col min="5627" max="5627" width="18.85546875" style="9" customWidth="1"/>
    <col min="5628" max="5629" width="20.140625" style="9" customWidth="1"/>
    <col min="5630" max="5630" width="11.140625" style="9" customWidth="1"/>
    <col min="5631" max="5631" width="29.140625" style="9" customWidth="1"/>
    <col min="5632" max="5632" width="34.28515625" style="9" customWidth="1"/>
    <col min="5633" max="5634" width="9.85546875" style="9" customWidth="1"/>
    <col min="5635" max="5635" width="17.5703125" style="9" customWidth="1"/>
    <col min="5636" max="5636" width="18.85546875" style="9" customWidth="1"/>
    <col min="5637" max="5637" width="9.85546875" style="9" customWidth="1"/>
    <col min="5638" max="5639" width="6" style="9" customWidth="1"/>
    <col min="5640" max="5640" width="13.7109375" style="9" customWidth="1"/>
    <col min="5641" max="5642" width="15" style="9" customWidth="1"/>
    <col min="5643" max="5643" width="17.5703125" style="9" customWidth="1"/>
    <col min="5644" max="5644" width="9.85546875" style="9" customWidth="1"/>
    <col min="5645" max="5645" width="7.28515625" style="9" customWidth="1"/>
    <col min="5646" max="5646" width="6" style="9" customWidth="1"/>
    <col min="5647" max="5652" width="17.5703125" style="9" customWidth="1"/>
    <col min="5653" max="5795" width="20.140625" style="9" customWidth="1"/>
    <col min="5796" max="5835" width="12.42578125" style="9" customWidth="1"/>
    <col min="5836" max="5836" width="20.140625" style="9" customWidth="1"/>
    <col min="5837" max="5837" width="21.42578125" style="9" customWidth="1"/>
    <col min="5838" max="5838" width="22.7109375" style="9" customWidth="1"/>
    <col min="5839" max="5839" width="13.7109375" style="9" customWidth="1"/>
    <col min="5840" max="5840" width="15" style="9" customWidth="1"/>
    <col min="5841" max="5843" width="17.5703125" style="9" customWidth="1"/>
    <col min="5844" max="5844" width="16.28515625" style="9" customWidth="1"/>
    <col min="5845" max="5845" width="15" style="9" customWidth="1"/>
    <col min="5846" max="5847" width="12.42578125" style="9" customWidth="1"/>
    <col min="5848" max="5849" width="17.5703125" style="9" customWidth="1"/>
    <col min="5850" max="5850" width="7.28515625" style="9" customWidth="1"/>
    <col min="5851" max="5851" width="21.42578125" style="9" customWidth="1"/>
    <col min="5852" max="5852" width="17.5703125" style="9" customWidth="1"/>
    <col min="5853" max="5853" width="20.140625" style="9" customWidth="1"/>
    <col min="5854" max="5854" width="16.28515625" style="9" customWidth="1"/>
    <col min="5855" max="5855" width="17.5703125" style="9" customWidth="1"/>
    <col min="5856" max="5856" width="6" style="9" customWidth="1"/>
    <col min="5857" max="5858" width="18.85546875" style="9" customWidth="1"/>
    <col min="5859" max="5860" width="20.140625" style="9" customWidth="1"/>
    <col min="5861" max="5861" width="6" style="9" customWidth="1"/>
    <col min="5862" max="5862" width="12.42578125" style="9" customWidth="1"/>
    <col min="5863" max="5863" width="18.85546875" style="9" customWidth="1"/>
    <col min="5864" max="5865" width="15" style="9" customWidth="1"/>
    <col min="5866" max="5866" width="7.28515625" style="9" customWidth="1"/>
    <col min="5867" max="5867" width="11.140625" style="9" customWidth="1"/>
    <col min="5868" max="5868" width="13.7109375" style="9" customWidth="1"/>
    <col min="5869" max="5869" width="18.85546875" style="9" customWidth="1"/>
    <col min="5870" max="5870" width="17.5703125" style="9" customWidth="1"/>
    <col min="5871" max="5871" width="25.28515625" style="9" customWidth="1"/>
    <col min="5872" max="5872" width="20.140625" style="9" customWidth="1"/>
    <col min="5873" max="5873" width="15" style="9" customWidth="1"/>
    <col min="5874" max="5874" width="17.5703125" style="9" customWidth="1"/>
    <col min="5875" max="5875" width="16.28515625" style="9" customWidth="1"/>
    <col min="5876" max="5877" width="15" style="9" customWidth="1"/>
    <col min="5878" max="5878" width="17.5703125" style="9" customWidth="1"/>
    <col min="5879" max="5879" width="20.140625" style="9" customWidth="1"/>
    <col min="5880" max="5880" width="16.28515625" style="9" customWidth="1"/>
    <col min="5881" max="5882" width="25.28515625" style="9" customWidth="1"/>
    <col min="5883" max="5883" width="18.85546875" style="9" customWidth="1"/>
    <col min="5884" max="5885" width="20.140625" style="9" customWidth="1"/>
    <col min="5886" max="5886" width="11.140625" style="9" customWidth="1"/>
    <col min="5887" max="5887" width="29.140625" style="9" customWidth="1"/>
    <col min="5888" max="5888" width="34.28515625" style="9" customWidth="1"/>
    <col min="5889" max="5890" width="9.85546875" style="9" customWidth="1"/>
    <col min="5891" max="5891" width="17.5703125" style="9" customWidth="1"/>
    <col min="5892" max="5892" width="18.85546875" style="9" customWidth="1"/>
    <col min="5893" max="5893" width="9.85546875" style="9" customWidth="1"/>
    <col min="5894" max="5895" width="6" style="9" customWidth="1"/>
    <col min="5896" max="5896" width="13.7109375" style="9" customWidth="1"/>
    <col min="5897" max="5898" width="15" style="9" customWidth="1"/>
    <col min="5899" max="5899" width="17.5703125" style="9" customWidth="1"/>
    <col min="5900" max="5900" width="9.85546875" style="9" customWidth="1"/>
    <col min="5901" max="5901" width="7.28515625" style="9" customWidth="1"/>
    <col min="5902" max="5902" width="6" style="9" customWidth="1"/>
    <col min="5903" max="5908" width="17.5703125" style="9" customWidth="1"/>
    <col min="5909" max="6051" width="20.140625" style="9" customWidth="1"/>
    <col min="6052" max="6091" width="12.42578125" style="9" customWidth="1"/>
    <col min="6092" max="6092" width="20.140625" style="9" customWidth="1"/>
    <col min="6093" max="6093" width="21.42578125" style="9" customWidth="1"/>
    <col min="6094" max="6094" width="22.7109375" style="9" customWidth="1"/>
    <col min="6095" max="6095" width="13.7109375" style="9" customWidth="1"/>
    <col min="6096" max="6096" width="15" style="9" customWidth="1"/>
    <col min="6097" max="6099" width="17.5703125" style="9" customWidth="1"/>
    <col min="6100" max="6100" width="16.28515625" style="9" customWidth="1"/>
    <col min="6101" max="6101" width="15" style="9" customWidth="1"/>
    <col min="6102" max="6103" width="12.42578125" style="9" customWidth="1"/>
    <col min="6104" max="6105" width="17.5703125" style="9" customWidth="1"/>
    <col min="6106" max="6106" width="7.28515625" style="9" customWidth="1"/>
    <col min="6107" max="6107" width="21.42578125" style="9" customWidth="1"/>
    <col min="6108" max="6108" width="17.5703125" style="9" customWidth="1"/>
    <col min="6109" max="6109" width="20.140625" style="9" customWidth="1"/>
    <col min="6110" max="6110" width="16.28515625" style="9" customWidth="1"/>
    <col min="6111" max="6111" width="17.5703125" style="9" customWidth="1"/>
    <col min="6112" max="6112" width="6" style="9" customWidth="1"/>
    <col min="6113" max="6114" width="18.85546875" style="9" customWidth="1"/>
    <col min="6115" max="6116" width="20.140625" style="9" customWidth="1"/>
    <col min="6117" max="6117" width="6" style="9" customWidth="1"/>
    <col min="6118" max="6118" width="12.42578125" style="9" customWidth="1"/>
    <col min="6119" max="6119" width="18.85546875" style="9" customWidth="1"/>
    <col min="6120" max="6121" width="15" style="9" customWidth="1"/>
    <col min="6122" max="6122" width="7.28515625" style="9" customWidth="1"/>
    <col min="6123" max="6123" width="11.140625" style="9" customWidth="1"/>
    <col min="6124" max="6124" width="13.7109375" style="9" customWidth="1"/>
    <col min="6125" max="6125" width="18.85546875" style="9" customWidth="1"/>
    <col min="6126" max="6126" width="17.5703125" style="9" customWidth="1"/>
    <col min="6127" max="6127" width="25.28515625" style="9" customWidth="1"/>
    <col min="6128" max="6128" width="20.140625" style="9" customWidth="1"/>
    <col min="6129" max="6129" width="15" style="9" customWidth="1"/>
    <col min="6130" max="6130" width="17.5703125" style="9" customWidth="1"/>
    <col min="6131" max="6131" width="16.28515625" style="9" customWidth="1"/>
    <col min="6132" max="6133" width="15" style="9" customWidth="1"/>
    <col min="6134" max="6134" width="17.5703125" style="9" customWidth="1"/>
    <col min="6135" max="6135" width="20.140625" style="9" customWidth="1"/>
    <col min="6136" max="6136" width="16.28515625" style="9" customWidth="1"/>
    <col min="6137" max="6138" width="25.28515625" style="9" customWidth="1"/>
    <col min="6139" max="6139" width="18.85546875" style="9" customWidth="1"/>
    <col min="6140" max="6141" width="20.140625" style="9" customWidth="1"/>
    <col min="6142" max="6142" width="11.140625" style="9" customWidth="1"/>
    <col min="6143" max="6143" width="29.140625" style="9" customWidth="1"/>
    <col min="6144" max="6144" width="34.28515625" style="9" customWidth="1"/>
    <col min="6145" max="6146" width="9.85546875" style="9" customWidth="1"/>
    <col min="6147" max="6147" width="17.5703125" style="9" customWidth="1"/>
    <col min="6148" max="6148" width="18.85546875" style="9" customWidth="1"/>
    <col min="6149" max="6149" width="9.85546875" style="9" customWidth="1"/>
    <col min="6150" max="6151" width="6" style="9" customWidth="1"/>
    <col min="6152" max="6152" width="13.7109375" style="9" customWidth="1"/>
    <col min="6153" max="6154" width="15" style="9" customWidth="1"/>
    <col min="6155" max="6155" width="17.5703125" style="9" customWidth="1"/>
    <col min="6156" max="6156" width="9.85546875" style="9" customWidth="1"/>
    <col min="6157" max="6157" width="7.28515625" style="9" customWidth="1"/>
    <col min="6158" max="6158" width="6" style="9" customWidth="1"/>
    <col min="6159" max="6164" width="17.5703125" style="9" customWidth="1"/>
    <col min="6165" max="6307" width="20.140625" style="9" customWidth="1"/>
    <col min="6308" max="6347" width="12.42578125" style="9" customWidth="1"/>
    <col min="6348" max="6348" width="20.140625" style="9" customWidth="1"/>
    <col min="6349" max="6349" width="21.42578125" style="9" customWidth="1"/>
    <col min="6350" max="6350" width="22.7109375" style="9" customWidth="1"/>
    <col min="6351" max="6351" width="13.7109375" style="9" customWidth="1"/>
    <col min="6352" max="6352" width="15" style="9" customWidth="1"/>
    <col min="6353" max="6355" width="17.5703125" style="9" customWidth="1"/>
    <col min="6356" max="6356" width="16.28515625" style="9" customWidth="1"/>
    <col min="6357" max="6357" width="15" style="9" customWidth="1"/>
    <col min="6358" max="6359" width="12.42578125" style="9" customWidth="1"/>
    <col min="6360" max="6361" width="17.5703125" style="9" customWidth="1"/>
    <col min="6362" max="6362" width="7.28515625" style="9" customWidth="1"/>
    <col min="6363" max="6363" width="21.42578125" style="9" customWidth="1"/>
    <col min="6364" max="6364" width="17.5703125" style="9" customWidth="1"/>
    <col min="6365" max="6365" width="20.140625" style="9" customWidth="1"/>
    <col min="6366" max="6366" width="16.28515625" style="9" customWidth="1"/>
    <col min="6367" max="6367" width="17.5703125" style="9" customWidth="1"/>
    <col min="6368" max="6368" width="6" style="9" customWidth="1"/>
    <col min="6369" max="6370" width="18.85546875" style="9" customWidth="1"/>
    <col min="6371" max="6372" width="20.140625" style="9" customWidth="1"/>
    <col min="6373" max="6373" width="6" style="9" customWidth="1"/>
    <col min="6374" max="6374" width="12.42578125" style="9" customWidth="1"/>
    <col min="6375" max="6375" width="18.85546875" style="9" customWidth="1"/>
    <col min="6376" max="6377" width="15" style="9" customWidth="1"/>
    <col min="6378" max="6378" width="7.28515625" style="9" customWidth="1"/>
    <col min="6379" max="6379" width="11.140625" style="9" customWidth="1"/>
    <col min="6380" max="6380" width="13.7109375" style="9" customWidth="1"/>
    <col min="6381" max="6381" width="18.85546875" style="9" customWidth="1"/>
    <col min="6382" max="6382" width="17.5703125" style="9" customWidth="1"/>
    <col min="6383" max="6383" width="25.28515625" style="9" customWidth="1"/>
    <col min="6384" max="6384" width="20.140625" style="9" customWidth="1"/>
    <col min="6385" max="6385" width="15" style="9" customWidth="1"/>
    <col min="6386" max="6386" width="17.5703125" style="9" customWidth="1"/>
    <col min="6387" max="6387" width="16.28515625" style="9" customWidth="1"/>
    <col min="6388" max="6389" width="15" style="9" customWidth="1"/>
    <col min="6390" max="6390" width="17.5703125" style="9" customWidth="1"/>
    <col min="6391" max="6391" width="20.140625" style="9" customWidth="1"/>
    <col min="6392" max="6392" width="16.28515625" style="9" customWidth="1"/>
    <col min="6393" max="6394" width="25.28515625" style="9" customWidth="1"/>
    <col min="6395" max="6395" width="18.85546875" style="9" customWidth="1"/>
    <col min="6396" max="6397" width="20.140625" style="9" customWidth="1"/>
    <col min="6398" max="6398" width="11.140625" style="9" customWidth="1"/>
    <col min="6399" max="6399" width="29.140625" style="9" customWidth="1"/>
    <col min="6400" max="6400" width="34.28515625" style="9" customWidth="1"/>
    <col min="6401" max="6402" width="9.85546875" style="9" customWidth="1"/>
    <col min="6403" max="6403" width="17.5703125" style="9" customWidth="1"/>
    <col min="6404" max="6404" width="18.85546875" style="9" customWidth="1"/>
    <col min="6405" max="6405" width="9.85546875" style="9" customWidth="1"/>
    <col min="6406" max="6407" width="6" style="9" customWidth="1"/>
    <col min="6408" max="6408" width="13.7109375" style="9" customWidth="1"/>
    <col min="6409" max="6410" width="15" style="9" customWidth="1"/>
    <col min="6411" max="6411" width="17.5703125" style="9" customWidth="1"/>
    <col min="6412" max="6412" width="9.85546875" style="9" customWidth="1"/>
    <col min="6413" max="6413" width="7.28515625" style="9" customWidth="1"/>
    <col min="6414" max="6414" width="6" style="9" customWidth="1"/>
    <col min="6415" max="6420" width="17.5703125" style="9" customWidth="1"/>
    <col min="6421" max="6563" width="20.140625" style="9" customWidth="1"/>
    <col min="6564" max="6603" width="12.42578125" style="9" customWidth="1"/>
    <col min="6604" max="6604" width="20.140625" style="9" customWidth="1"/>
    <col min="6605" max="6605" width="21.42578125" style="9" customWidth="1"/>
    <col min="6606" max="6606" width="22.7109375" style="9" customWidth="1"/>
    <col min="6607" max="6607" width="13.7109375" style="9" customWidth="1"/>
    <col min="6608" max="6608" width="15" style="9" customWidth="1"/>
    <col min="6609" max="6611" width="17.5703125" style="9" customWidth="1"/>
    <col min="6612" max="6612" width="16.28515625" style="9" customWidth="1"/>
    <col min="6613" max="6613" width="15" style="9" customWidth="1"/>
    <col min="6614" max="6615" width="12.42578125" style="9" customWidth="1"/>
    <col min="6616" max="6617" width="17.5703125" style="9" customWidth="1"/>
    <col min="6618" max="6618" width="7.28515625" style="9" customWidth="1"/>
    <col min="6619" max="6619" width="21.42578125" style="9" customWidth="1"/>
    <col min="6620" max="6620" width="17.5703125" style="9" customWidth="1"/>
    <col min="6621" max="6621" width="20.140625" style="9" customWidth="1"/>
    <col min="6622" max="6622" width="16.28515625" style="9" customWidth="1"/>
    <col min="6623" max="6623" width="17.5703125" style="9" customWidth="1"/>
    <col min="6624" max="6624" width="6" style="9" customWidth="1"/>
    <col min="6625" max="6626" width="18.85546875" style="9" customWidth="1"/>
    <col min="6627" max="6628" width="20.140625" style="9" customWidth="1"/>
    <col min="6629" max="6629" width="6" style="9" customWidth="1"/>
    <col min="6630" max="6630" width="12.42578125" style="9" customWidth="1"/>
    <col min="6631" max="6631" width="18.85546875" style="9" customWidth="1"/>
    <col min="6632" max="6633" width="15" style="9" customWidth="1"/>
    <col min="6634" max="6634" width="7.28515625" style="9" customWidth="1"/>
    <col min="6635" max="6635" width="11.140625" style="9" customWidth="1"/>
    <col min="6636" max="6636" width="13.7109375" style="9" customWidth="1"/>
    <col min="6637" max="6637" width="18.85546875" style="9" customWidth="1"/>
    <col min="6638" max="6638" width="17.5703125" style="9" customWidth="1"/>
    <col min="6639" max="6639" width="25.28515625" style="9" customWidth="1"/>
    <col min="6640" max="6640" width="20.140625" style="9" customWidth="1"/>
    <col min="6641" max="6641" width="15" style="9" customWidth="1"/>
    <col min="6642" max="6642" width="17.5703125" style="9" customWidth="1"/>
    <col min="6643" max="6643" width="16.28515625" style="9" customWidth="1"/>
    <col min="6644" max="6645" width="15" style="9" customWidth="1"/>
    <col min="6646" max="6646" width="17.5703125" style="9" customWidth="1"/>
    <col min="6647" max="6647" width="20.140625" style="9" customWidth="1"/>
    <col min="6648" max="6648" width="16.28515625" style="9" customWidth="1"/>
    <col min="6649" max="6650" width="25.28515625" style="9" customWidth="1"/>
    <col min="6651" max="6651" width="18.85546875" style="9" customWidth="1"/>
    <col min="6652" max="6653" width="20.140625" style="9" customWidth="1"/>
    <col min="6654" max="6654" width="11.140625" style="9" customWidth="1"/>
    <col min="6655" max="6655" width="29.140625" style="9" customWidth="1"/>
    <col min="6656" max="6656" width="34.28515625" style="9" customWidth="1"/>
    <col min="6657" max="6658" width="9.85546875" style="9" customWidth="1"/>
    <col min="6659" max="6659" width="17.5703125" style="9" customWidth="1"/>
    <col min="6660" max="6660" width="18.85546875" style="9" customWidth="1"/>
    <col min="6661" max="6661" width="9.85546875" style="9" customWidth="1"/>
    <col min="6662" max="6663" width="6" style="9" customWidth="1"/>
    <col min="6664" max="6664" width="13.7109375" style="9" customWidth="1"/>
    <col min="6665" max="6666" width="15" style="9" customWidth="1"/>
    <col min="6667" max="6667" width="17.5703125" style="9" customWidth="1"/>
    <col min="6668" max="6668" width="9.85546875" style="9" customWidth="1"/>
    <col min="6669" max="6669" width="7.28515625" style="9" customWidth="1"/>
    <col min="6670" max="6670" width="6" style="9" customWidth="1"/>
    <col min="6671" max="6676" width="17.5703125" style="9" customWidth="1"/>
    <col min="6677" max="6819" width="20.140625" style="9" customWidth="1"/>
    <col min="6820" max="6859" width="12.42578125" style="9" customWidth="1"/>
    <col min="6860" max="6860" width="20.140625" style="9" customWidth="1"/>
    <col min="6861" max="6861" width="21.42578125" style="9" customWidth="1"/>
    <col min="6862" max="6862" width="22.7109375" style="9" customWidth="1"/>
    <col min="6863" max="6863" width="13.7109375" style="9" customWidth="1"/>
    <col min="6864" max="6864" width="15" style="9" customWidth="1"/>
    <col min="6865" max="6867" width="17.5703125" style="9" customWidth="1"/>
    <col min="6868" max="6868" width="16.28515625" style="9" customWidth="1"/>
    <col min="6869" max="6869" width="15" style="9" customWidth="1"/>
    <col min="6870" max="6871" width="12.42578125" style="9" customWidth="1"/>
    <col min="6872" max="6873" width="17.5703125" style="9" customWidth="1"/>
    <col min="6874" max="6874" width="7.28515625" style="9" customWidth="1"/>
    <col min="6875" max="6875" width="21.42578125" style="9" customWidth="1"/>
    <col min="6876" max="6876" width="17.5703125" style="9" customWidth="1"/>
    <col min="6877" max="6877" width="20.140625" style="9" customWidth="1"/>
    <col min="6878" max="6878" width="16.28515625" style="9" customWidth="1"/>
    <col min="6879" max="6879" width="17.5703125" style="9" customWidth="1"/>
    <col min="6880" max="6880" width="6" style="9" customWidth="1"/>
    <col min="6881" max="6882" width="18.85546875" style="9" customWidth="1"/>
    <col min="6883" max="6884" width="20.140625" style="9" customWidth="1"/>
    <col min="6885" max="6885" width="6" style="9" customWidth="1"/>
    <col min="6886" max="6886" width="12.42578125" style="9" customWidth="1"/>
    <col min="6887" max="6887" width="18.85546875" style="9" customWidth="1"/>
    <col min="6888" max="6889" width="15" style="9" customWidth="1"/>
    <col min="6890" max="6890" width="7.28515625" style="9" customWidth="1"/>
    <col min="6891" max="6891" width="11.140625" style="9" customWidth="1"/>
    <col min="6892" max="6892" width="13.7109375" style="9" customWidth="1"/>
    <col min="6893" max="6893" width="18.85546875" style="9" customWidth="1"/>
    <col min="6894" max="6894" width="17.5703125" style="9" customWidth="1"/>
    <col min="6895" max="6895" width="25.28515625" style="9" customWidth="1"/>
    <col min="6896" max="6896" width="20.140625" style="9" customWidth="1"/>
    <col min="6897" max="6897" width="15" style="9" customWidth="1"/>
    <col min="6898" max="6898" width="17.5703125" style="9" customWidth="1"/>
    <col min="6899" max="6899" width="16.28515625" style="9" customWidth="1"/>
    <col min="6900" max="6901" width="15" style="9" customWidth="1"/>
    <col min="6902" max="6902" width="17.5703125" style="9" customWidth="1"/>
    <col min="6903" max="6903" width="20.140625" style="9" customWidth="1"/>
    <col min="6904" max="6904" width="16.28515625" style="9" customWidth="1"/>
    <col min="6905" max="6906" width="25.28515625" style="9" customWidth="1"/>
    <col min="6907" max="6907" width="18.85546875" style="9" customWidth="1"/>
    <col min="6908" max="6909" width="20.140625" style="9" customWidth="1"/>
    <col min="6910" max="6910" width="11.140625" style="9" customWidth="1"/>
    <col min="6911" max="6911" width="29.140625" style="9" customWidth="1"/>
    <col min="6912" max="6912" width="34.28515625" style="9" customWidth="1"/>
    <col min="6913" max="6914" width="9.85546875" style="9" customWidth="1"/>
    <col min="6915" max="6915" width="17.5703125" style="9" customWidth="1"/>
    <col min="6916" max="6916" width="18.85546875" style="9" customWidth="1"/>
    <col min="6917" max="6917" width="9.85546875" style="9" customWidth="1"/>
    <col min="6918" max="6919" width="6" style="9" customWidth="1"/>
    <col min="6920" max="6920" width="13.7109375" style="9" customWidth="1"/>
    <col min="6921" max="6922" width="15" style="9" customWidth="1"/>
    <col min="6923" max="6923" width="17.5703125" style="9" customWidth="1"/>
    <col min="6924" max="6924" width="9.85546875" style="9" customWidth="1"/>
    <col min="6925" max="6925" width="7.28515625" style="9" customWidth="1"/>
    <col min="6926" max="6926" width="6" style="9" customWidth="1"/>
    <col min="6927" max="6932" width="17.5703125" style="9" customWidth="1"/>
    <col min="6933" max="7075" width="20.140625" style="9" customWidth="1"/>
    <col min="7076" max="7115" width="12.42578125" style="9" customWidth="1"/>
    <col min="7116" max="7116" width="20.140625" style="9" customWidth="1"/>
    <col min="7117" max="7117" width="21.42578125" style="9" customWidth="1"/>
    <col min="7118" max="7118" width="22.7109375" style="9" customWidth="1"/>
    <col min="7119" max="7119" width="13.7109375" style="9" customWidth="1"/>
    <col min="7120" max="7120" width="15" style="9" customWidth="1"/>
    <col min="7121" max="7123" width="17.5703125" style="9" customWidth="1"/>
    <col min="7124" max="7124" width="16.28515625" style="9" customWidth="1"/>
    <col min="7125" max="7125" width="15" style="9" customWidth="1"/>
    <col min="7126" max="7127" width="12.42578125" style="9" customWidth="1"/>
    <col min="7128" max="7129" width="17.5703125" style="9" customWidth="1"/>
    <col min="7130" max="7130" width="7.28515625" style="9" customWidth="1"/>
    <col min="7131" max="7131" width="21.42578125" style="9" customWidth="1"/>
    <col min="7132" max="7132" width="17.5703125" style="9" customWidth="1"/>
    <col min="7133" max="7133" width="20.140625" style="9" customWidth="1"/>
    <col min="7134" max="7134" width="16.28515625" style="9" customWidth="1"/>
    <col min="7135" max="7135" width="17.5703125" style="9" customWidth="1"/>
    <col min="7136" max="7136" width="6" style="9" customWidth="1"/>
    <col min="7137" max="7138" width="18.85546875" style="9" customWidth="1"/>
    <col min="7139" max="7140" width="20.140625" style="9" customWidth="1"/>
    <col min="7141" max="7141" width="6" style="9" customWidth="1"/>
    <col min="7142" max="7142" width="12.42578125" style="9" customWidth="1"/>
    <col min="7143" max="7143" width="18.85546875" style="9" customWidth="1"/>
    <col min="7144" max="7145" width="15" style="9" customWidth="1"/>
    <col min="7146" max="7146" width="7.28515625" style="9" customWidth="1"/>
    <col min="7147" max="7147" width="11.140625" style="9" customWidth="1"/>
    <col min="7148" max="7148" width="13.7109375" style="9" customWidth="1"/>
    <col min="7149" max="7149" width="18.85546875" style="9" customWidth="1"/>
    <col min="7150" max="7150" width="17.5703125" style="9" customWidth="1"/>
    <col min="7151" max="7151" width="25.28515625" style="9" customWidth="1"/>
    <col min="7152" max="7152" width="20.140625" style="9" customWidth="1"/>
    <col min="7153" max="7153" width="15" style="9" customWidth="1"/>
    <col min="7154" max="7154" width="17.5703125" style="9" customWidth="1"/>
    <col min="7155" max="7155" width="16.28515625" style="9" customWidth="1"/>
    <col min="7156" max="7157" width="15" style="9" customWidth="1"/>
    <col min="7158" max="7158" width="17.5703125" style="9" customWidth="1"/>
    <col min="7159" max="7159" width="20.140625" style="9" customWidth="1"/>
    <col min="7160" max="7160" width="16.28515625" style="9" customWidth="1"/>
    <col min="7161" max="7162" width="25.28515625" style="9" customWidth="1"/>
    <col min="7163" max="7163" width="18.85546875" style="9" customWidth="1"/>
    <col min="7164" max="7165" width="20.140625" style="9" customWidth="1"/>
    <col min="7166" max="7166" width="11.140625" style="9" customWidth="1"/>
    <col min="7167" max="7167" width="29.140625" style="9" customWidth="1"/>
    <col min="7168" max="7168" width="34.28515625" style="9" customWidth="1"/>
    <col min="7169" max="7170" width="9.85546875" style="9" customWidth="1"/>
    <col min="7171" max="7171" width="17.5703125" style="9" customWidth="1"/>
    <col min="7172" max="7172" width="18.85546875" style="9" customWidth="1"/>
    <col min="7173" max="7173" width="9.85546875" style="9" customWidth="1"/>
    <col min="7174" max="7175" width="6" style="9" customWidth="1"/>
    <col min="7176" max="7176" width="13.7109375" style="9" customWidth="1"/>
    <col min="7177" max="7178" width="15" style="9" customWidth="1"/>
    <col min="7179" max="7179" width="17.5703125" style="9" customWidth="1"/>
    <col min="7180" max="7180" width="9.85546875" style="9" customWidth="1"/>
    <col min="7181" max="7181" width="7.28515625" style="9" customWidth="1"/>
    <col min="7182" max="7182" width="6" style="9" customWidth="1"/>
    <col min="7183" max="7188" width="17.5703125" style="9" customWidth="1"/>
    <col min="7189" max="7331" width="20.140625" style="9" customWidth="1"/>
    <col min="7332" max="7371" width="12.42578125" style="9" customWidth="1"/>
    <col min="7372" max="7372" width="20.140625" style="9" customWidth="1"/>
    <col min="7373" max="7373" width="21.42578125" style="9" customWidth="1"/>
    <col min="7374" max="7374" width="22.7109375" style="9" customWidth="1"/>
    <col min="7375" max="7375" width="13.7109375" style="9" customWidth="1"/>
    <col min="7376" max="7376" width="15" style="9" customWidth="1"/>
    <col min="7377" max="7379" width="17.5703125" style="9" customWidth="1"/>
    <col min="7380" max="7380" width="16.28515625" style="9" customWidth="1"/>
    <col min="7381" max="7381" width="15" style="9" customWidth="1"/>
    <col min="7382" max="7383" width="12.42578125" style="9" customWidth="1"/>
    <col min="7384" max="7385" width="17.5703125" style="9" customWidth="1"/>
    <col min="7386" max="7386" width="7.28515625" style="9" customWidth="1"/>
    <col min="7387" max="7387" width="21.42578125" style="9" customWidth="1"/>
    <col min="7388" max="7388" width="17.5703125" style="9" customWidth="1"/>
    <col min="7389" max="7389" width="20.140625" style="9" customWidth="1"/>
    <col min="7390" max="7390" width="16.28515625" style="9" customWidth="1"/>
    <col min="7391" max="7391" width="17.5703125" style="9" customWidth="1"/>
    <col min="7392" max="7392" width="6" style="9" customWidth="1"/>
    <col min="7393" max="7394" width="18.85546875" style="9" customWidth="1"/>
    <col min="7395" max="7396" width="20.140625" style="9" customWidth="1"/>
    <col min="7397" max="7397" width="6" style="9" customWidth="1"/>
    <col min="7398" max="7398" width="12.42578125" style="9" customWidth="1"/>
    <col min="7399" max="7399" width="18.85546875" style="9" customWidth="1"/>
    <col min="7400" max="7401" width="15" style="9" customWidth="1"/>
    <col min="7402" max="7402" width="7.28515625" style="9" customWidth="1"/>
    <col min="7403" max="7403" width="11.140625" style="9" customWidth="1"/>
    <col min="7404" max="7404" width="13.7109375" style="9" customWidth="1"/>
    <col min="7405" max="7405" width="18.85546875" style="9" customWidth="1"/>
    <col min="7406" max="7406" width="17.5703125" style="9" customWidth="1"/>
    <col min="7407" max="7407" width="25.28515625" style="9" customWidth="1"/>
    <col min="7408" max="7408" width="20.140625" style="9" customWidth="1"/>
    <col min="7409" max="7409" width="15" style="9" customWidth="1"/>
    <col min="7410" max="7410" width="17.5703125" style="9" customWidth="1"/>
    <col min="7411" max="7411" width="16.28515625" style="9" customWidth="1"/>
    <col min="7412" max="7413" width="15" style="9" customWidth="1"/>
    <col min="7414" max="7414" width="17.5703125" style="9" customWidth="1"/>
    <col min="7415" max="7415" width="20.140625" style="9" customWidth="1"/>
    <col min="7416" max="7416" width="16.28515625" style="9" customWidth="1"/>
    <col min="7417" max="7418" width="25.28515625" style="9" customWidth="1"/>
    <col min="7419" max="7419" width="18.85546875" style="9" customWidth="1"/>
    <col min="7420" max="7421" width="20.140625" style="9" customWidth="1"/>
    <col min="7422" max="7422" width="11.140625" style="9" customWidth="1"/>
    <col min="7423" max="7423" width="29.140625" style="9" customWidth="1"/>
    <col min="7424" max="7424" width="34.28515625" style="9" customWidth="1"/>
    <col min="7425" max="7426" width="9.85546875" style="9" customWidth="1"/>
    <col min="7427" max="7427" width="17.5703125" style="9" customWidth="1"/>
    <col min="7428" max="7428" width="18.85546875" style="9" customWidth="1"/>
    <col min="7429" max="7429" width="9.85546875" style="9" customWidth="1"/>
    <col min="7430" max="7431" width="6" style="9" customWidth="1"/>
    <col min="7432" max="7432" width="13.7109375" style="9" customWidth="1"/>
    <col min="7433" max="7434" width="15" style="9" customWidth="1"/>
    <col min="7435" max="7435" width="17.5703125" style="9" customWidth="1"/>
    <col min="7436" max="7436" width="9.85546875" style="9" customWidth="1"/>
    <col min="7437" max="7437" width="7.28515625" style="9" customWidth="1"/>
    <col min="7438" max="7438" width="6" style="9" customWidth="1"/>
    <col min="7439" max="7444" width="17.5703125" style="9" customWidth="1"/>
    <col min="7445" max="7587" width="20.140625" style="9" customWidth="1"/>
    <col min="7588" max="7627" width="12.42578125" style="9" customWidth="1"/>
    <col min="7628" max="7628" width="20.140625" style="9" customWidth="1"/>
    <col min="7629" max="7629" width="21.42578125" style="9" customWidth="1"/>
    <col min="7630" max="7630" width="22.7109375" style="9" customWidth="1"/>
    <col min="7631" max="7631" width="13.7109375" style="9" customWidth="1"/>
    <col min="7632" max="7632" width="15" style="9" customWidth="1"/>
    <col min="7633" max="7635" width="17.5703125" style="9" customWidth="1"/>
    <col min="7636" max="7636" width="16.28515625" style="9" customWidth="1"/>
    <col min="7637" max="7637" width="15" style="9" customWidth="1"/>
    <col min="7638" max="7639" width="12.42578125" style="9" customWidth="1"/>
    <col min="7640" max="7641" width="17.5703125" style="9" customWidth="1"/>
    <col min="7642" max="7642" width="7.28515625" style="9" customWidth="1"/>
    <col min="7643" max="7643" width="21.42578125" style="9" customWidth="1"/>
    <col min="7644" max="7644" width="17.5703125" style="9" customWidth="1"/>
    <col min="7645" max="7645" width="20.140625" style="9" customWidth="1"/>
    <col min="7646" max="7646" width="16.28515625" style="9" customWidth="1"/>
    <col min="7647" max="7647" width="17.5703125" style="9" customWidth="1"/>
    <col min="7648" max="7648" width="6" style="9" customWidth="1"/>
    <col min="7649" max="7650" width="18.85546875" style="9" customWidth="1"/>
    <col min="7651" max="7652" width="20.140625" style="9" customWidth="1"/>
    <col min="7653" max="7653" width="6" style="9" customWidth="1"/>
    <col min="7654" max="7654" width="12.42578125" style="9" customWidth="1"/>
    <col min="7655" max="7655" width="18.85546875" style="9" customWidth="1"/>
    <col min="7656" max="7657" width="15" style="9" customWidth="1"/>
    <col min="7658" max="7658" width="7.28515625" style="9" customWidth="1"/>
    <col min="7659" max="7659" width="11.140625" style="9" customWidth="1"/>
    <col min="7660" max="7660" width="13.7109375" style="9" customWidth="1"/>
    <col min="7661" max="7661" width="18.85546875" style="9" customWidth="1"/>
    <col min="7662" max="7662" width="17.5703125" style="9" customWidth="1"/>
    <col min="7663" max="7663" width="25.28515625" style="9" customWidth="1"/>
    <col min="7664" max="7664" width="20.140625" style="9" customWidth="1"/>
    <col min="7665" max="7665" width="15" style="9" customWidth="1"/>
    <col min="7666" max="7666" width="17.5703125" style="9" customWidth="1"/>
    <col min="7667" max="7667" width="16.28515625" style="9" customWidth="1"/>
    <col min="7668" max="7669" width="15" style="9" customWidth="1"/>
    <col min="7670" max="7670" width="17.5703125" style="9" customWidth="1"/>
    <col min="7671" max="7671" width="20.140625" style="9" customWidth="1"/>
    <col min="7672" max="7672" width="16.28515625" style="9" customWidth="1"/>
    <col min="7673" max="7674" width="25.28515625" style="9" customWidth="1"/>
    <col min="7675" max="7675" width="18.85546875" style="9" customWidth="1"/>
    <col min="7676" max="7677" width="20.140625" style="9" customWidth="1"/>
    <col min="7678" max="7678" width="11.140625" style="9" customWidth="1"/>
    <col min="7679" max="7679" width="29.140625" style="9" customWidth="1"/>
    <col min="7680" max="7680" width="34.28515625" style="9" customWidth="1"/>
    <col min="7681" max="7682" width="9.85546875" style="9" customWidth="1"/>
    <col min="7683" max="7683" width="17.5703125" style="9" customWidth="1"/>
    <col min="7684" max="7684" width="18.85546875" style="9" customWidth="1"/>
    <col min="7685" max="7685" width="9.85546875" style="9" customWidth="1"/>
    <col min="7686" max="7687" width="6" style="9" customWidth="1"/>
    <col min="7688" max="7688" width="13.7109375" style="9" customWidth="1"/>
    <col min="7689" max="7690" width="15" style="9" customWidth="1"/>
    <col min="7691" max="7691" width="17.5703125" style="9" customWidth="1"/>
    <col min="7692" max="7692" width="9.85546875" style="9" customWidth="1"/>
    <col min="7693" max="7693" width="7.28515625" style="9" customWidth="1"/>
    <col min="7694" max="7694" width="6" style="9" customWidth="1"/>
    <col min="7695" max="7700" width="17.5703125" style="9" customWidth="1"/>
    <col min="7701" max="7843" width="20.140625" style="9" customWidth="1"/>
    <col min="7844" max="7883" width="12.42578125" style="9" customWidth="1"/>
    <col min="7884" max="7884" width="20.140625" style="9" customWidth="1"/>
    <col min="7885" max="7885" width="21.42578125" style="9" customWidth="1"/>
    <col min="7886" max="7886" width="22.7109375" style="9" customWidth="1"/>
    <col min="7887" max="7887" width="13.7109375" style="9" customWidth="1"/>
    <col min="7888" max="7888" width="15" style="9" customWidth="1"/>
    <col min="7889" max="7891" width="17.5703125" style="9" customWidth="1"/>
    <col min="7892" max="7892" width="16.28515625" style="9" customWidth="1"/>
    <col min="7893" max="7893" width="15" style="9" customWidth="1"/>
    <col min="7894" max="7895" width="12.42578125" style="9" customWidth="1"/>
    <col min="7896" max="7897" width="17.5703125" style="9" customWidth="1"/>
    <col min="7898" max="7898" width="7.28515625" style="9" customWidth="1"/>
    <col min="7899" max="7899" width="21.42578125" style="9" customWidth="1"/>
    <col min="7900" max="7900" width="17.5703125" style="9" customWidth="1"/>
    <col min="7901" max="7901" width="20.140625" style="9" customWidth="1"/>
    <col min="7902" max="7902" width="16.28515625" style="9" customWidth="1"/>
    <col min="7903" max="7903" width="17.5703125" style="9" customWidth="1"/>
    <col min="7904" max="7904" width="6" style="9" customWidth="1"/>
    <col min="7905" max="7906" width="18.85546875" style="9" customWidth="1"/>
    <col min="7907" max="7908" width="20.140625" style="9" customWidth="1"/>
    <col min="7909" max="7909" width="6" style="9" customWidth="1"/>
    <col min="7910" max="7910" width="12.42578125" style="9" customWidth="1"/>
    <col min="7911" max="7911" width="18.85546875" style="9" customWidth="1"/>
    <col min="7912" max="7913" width="15" style="9" customWidth="1"/>
    <col min="7914" max="7914" width="7.28515625" style="9" customWidth="1"/>
    <col min="7915" max="7915" width="11.140625" style="9" customWidth="1"/>
    <col min="7916" max="7916" width="13.7109375" style="9" customWidth="1"/>
    <col min="7917" max="7917" width="18.85546875" style="9" customWidth="1"/>
    <col min="7918" max="7918" width="17.5703125" style="9" customWidth="1"/>
    <col min="7919" max="7919" width="25.28515625" style="9" customWidth="1"/>
    <col min="7920" max="7920" width="20.140625" style="9" customWidth="1"/>
    <col min="7921" max="7921" width="15" style="9" customWidth="1"/>
    <col min="7922" max="7922" width="17.5703125" style="9" customWidth="1"/>
    <col min="7923" max="7923" width="16.28515625" style="9" customWidth="1"/>
    <col min="7924" max="7925" width="15" style="9" customWidth="1"/>
    <col min="7926" max="7926" width="17.5703125" style="9" customWidth="1"/>
    <col min="7927" max="7927" width="20.140625" style="9" customWidth="1"/>
    <col min="7928" max="7928" width="16.28515625" style="9" customWidth="1"/>
    <col min="7929" max="7930" width="25.28515625" style="9" customWidth="1"/>
    <col min="7931" max="7931" width="18.85546875" style="9" customWidth="1"/>
    <col min="7932" max="7933" width="20.140625" style="9" customWidth="1"/>
    <col min="7934" max="7934" width="11.140625" style="9" customWidth="1"/>
    <col min="7935" max="7935" width="29.140625" style="9" customWidth="1"/>
    <col min="7936" max="7936" width="34.28515625" style="9" customWidth="1"/>
    <col min="7937" max="7938" width="9.85546875" style="9" customWidth="1"/>
    <col min="7939" max="7939" width="17.5703125" style="9" customWidth="1"/>
    <col min="7940" max="7940" width="18.85546875" style="9" customWidth="1"/>
    <col min="7941" max="7941" width="9.85546875" style="9" customWidth="1"/>
    <col min="7942" max="7943" width="6" style="9" customWidth="1"/>
    <col min="7944" max="7944" width="13.7109375" style="9" customWidth="1"/>
    <col min="7945" max="7946" width="15" style="9" customWidth="1"/>
    <col min="7947" max="7947" width="17.5703125" style="9" customWidth="1"/>
    <col min="7948" max="7948" width="9.85546875" style="9" customWidth="1"/>
    <col min="7949" max="7949" width="7.28515625" style="9" customWidth="1"/>
    <col min="7950" max="7950" width="6" style="9" customWidth="1"/>
    <col min="7951" max="7956" width="17.5703125" style="9" customWidth="1"/>
    <col min="7957" max="8099" width="20.140625" style="9" customWidth="1"/>
    <col min="8100" max="8139" width="12.42578125" style="9" customWidth="1"/>
    <col min="8140" max="8140" width="20.140625" style="9" customWidth="1"/>
    <col min="8141" max="8141" width="21.42578125" style="9" customWidth="1"/>
    <col min="8142" max="8142" width="22.7109375" style="9" customWidth="1"/>
    <col min="8143" max="8143" width="13.7109375" style="9" customWidth="1"/>
    <col min="8144" max="8144" width="15" style="9" customWidth="1"/>
    <col min="8145" max="8147" width="17.5703125" style="9" customWidth="1"/>
    <col min="8148" max="8148" width="16.28515625" style="9" customWidth="1"/>
    <col min="8149" max="8149" width="15" style="9" customWidth="1"/>
    <col min="8150" max="8151" width="12.42578125" style="9" customWidth="1"/>
    <col min="8152" max="8153" width="17.5703125" style="9" customWidth="1"/>
    <col min="8154" max="8154" width="7.28515625" style="9" customWidth="1"/>
    <col min="8155" max="8155" width="21.42578125" style="9" customWidth="1"/>
    <col min="8156" max="8156" width="17.5703125" style="9" customWidth="1"/>
    <col min="8157" max="8157" width="20.140625" style="9" customWidth="1"/>
    <col min="8158" max="8158" width="16.28515625" style="9" customWidth="1"/>
    <col min="8159" max="8159" width="17.5703125" style="9" customWidth="1"/>
    <col min="8160" max="8160" width="6" style="9" customWidth="1"/>
    <col min="8161" max="8162" width="18.85546875" style="9" customWidth="1"/>
    <col min="8163" max="8164" width="20.140625" style="9" customWidth="1"/>
    <col min="8165" max="8165" width="6" style="9" customWidth="1"/>
    <col min="8166" max="8166" width="12.42578125" style="9" customWidth="1"/>
    <col min="8167" max="8167" width="18.85546875" style="9" customWidth="1"/>
    <col min="8168" max="8169" width="15" style="9" customWidth="1"/>
    <col min="8170" max="8170" width="7.28515625" style="9" customWidth="1"/>
    <col min="8171" max="8171" width="11.140625" style="9" customWidth="1"/>
    <col min="8172" max="8172" width="13.7109375" style="9" customWidth="1"/>
    <col min="8173" max="8173" width="18.85546875" style="9" customWidth="1"/>
    <col min="8174" max="8174" width="17.5703125" style="9" customWidth="1"/>
    <col min="8175" max="8175" width="25.28515625" style="9" customWidth="1"/>
    <col min="8176" max="8176" width="20.140625" style="9" customWidth="1"/>
    <col min="8177" max="8177" width="15" style="9" customWidth="1"/>
    <col min="8178" max="8178" width="17.5703125" style="9" customWidth="1"/>
    <col min="8179" max="8179" width="16.28515625" style="9" customWidth="1"/>
    <col min="8180" max="8181" width="15" style="9" customWidth="1"/>
    <col min="8182" max="8182" width="17.5703125" style="9" customWidth="1"/>
    <col min="8183" max="8183" width="20.140625" style="9" customWidth="1"/>
    <col min="8184" max="8184" width="16.28515625" style="9" customWidth="1"/>
    <col min="8185" max="8186" width="25.28515625" style="9" customWidth="1"/>
    <col min="8187" max="8187" width="18.85546875" style="9" customWidth="1"/>
    <col min="8188" max="8189" width="20.140625" style="9" customWidth="1"/>
    <col min="8190" max="8190" width="11.140625" style="9" customWidth="1"/>
    <col min="8191" max="8191" width="29.140625" style="9" customWidth="1"/>
    <col min="8192" max="8192" width="34.28515625" style="9" customWidth="1"/>
    <col min="8193" max="8194" width="9.85546875" style="9" customWidth="1"/>
    <col min="8195" max="8195" width="17.5703125" style="9" customWidth="1"/>
    <col min="8196" max="8196" width="18.85546875" style="9" customWidth="1"/>
    <col min="8197" max="8197" width="9.85546875" style="9" customWidth="1"/>
    <col min="8198" max="8199" width="6" style="9" customWidth="1"/>
    <col min="8200" max="8200" width="13.7109375" style="9" customWidth="1"/>
    <col min="8201" max="8202" width="15" style="9" customWidth="1"/>
    <col min="8203" max="8203" width="17.5703125" style="9" customWidth="1"/>
    <col min="8204" max="8204" width="9.85546875" style="9" customWidth="1"/>
    <col min="8205" max="8205" width="7.28515625" style="9" customWidth="1"/>
    <col min="8206" max="8206" width="6" style="9" customWidth="1"/>
    <col min="8207" max="8212" width="17.5703125" style="9" customWidth="1"/>
    <col min="8213" max="8355" width="20.140625" style="9" customWidth="1"/>
    <col min="8356" max="8395" width="12.42578125" style="9" customWidth="1"/>
    <col min="8396" max="8396" width="20.140625" style="9" customWidth="1"/>
    <col min="8397" max="8397" width="21.42578125" style="9" customWidth="1"/>
    <col min="8398" max="8398" width="22.7109375" style="9" customWidth="1"/>
    <col min="8399" max="8399" width="13.7109375" style="9" customWidth="1"/>
    <col min="8400" max="8400" width="15" style="9" customWidth="1"/>
    <col min="8401" max="8403" width="17.5703125" style="9" customWidth="1"/>
    <col min="8404" max="8404" width="16.28515625" style="9" customWidth="1"/>
    <col min="8405" max="8405" width="15" style="9" customWidth="1"/>
    <col min="8406" max="8407" width="12.42578125" style="9" customWidth="1"/>
    <col min="8408" max="8409" width="17.5703125" style="9" customWidth="1"/>
    <col min="8410" max="8410" width="7.28515625" style="9" customWidth="1"/>
    <col min="8411" max="8411" width="21.42578125" style="9" customWidth="1"/>
    <col min="8412" max="8412" width="17.5703125" style="9" customWidth="1"/>
    <col min="8413" max="8413" width="20.140625" style="9" customWidth="1"/>
    <col min="8414" max="8414" width="16.28515625" style="9" customWidth="1"/>
    <col min="8415" max="8415" width="17.5703125" style="9" customWidth="1"/>
    <col min="8416" max="8416" width="6" style="9" customWidth="1"/>
    <col min="8417" max="8418" width="18.85546875" style="9" customWidth="1"/>
    <col min="8419" max="8420" width="20.140625" style="9" customWidth="1"/>
    <col min="8421" max="8421" width="6" style="9" customWidth="1"/>
    <col min="8422" max="8422" width="12.42578125" style="9" customWidth="1"/>
    <col min="8423" max="8423" width="18.85546875" style="9" customWidth="1"/>
    <col min="8424" max="8425" width="15" style="9" customWidth="1"/>
    <col min="8426" max="8426" width="7.28515625" style="9" customWidth="1"/>
    <col min="8427" max="8427" width="11.140625" style="9" customWidth="1"/>
    <col min="8428" max="8428" width="13.7109375" style="9" customWidth="1"/>
    <col min="8429" max="8429" width="18.85546875" style="9" customWidth="1"/>
    <col min="8430" max="8430" width="17.5703125" style="9" customWidth="1"/>
    <col min="8431" max="8431" width="25.28515625" style="9" customWidth="1"/>
    <col min="8432" max="8432" width="20.140625" style="9" customWidth="1"/>
    <col min="8433" max="8433" width="15" style="9" customWidth="1"/>
    <col min="8434" max="8434" width="17.5703125" style="9" customWidth="1"/>
    <col min="8435" max="8435" width="16.28515625" style="9" customWidth="1"/>
    <col min="8436" max="8437" width="15" style="9" customWidth="1"/>
    <col min="8438" max="8438" width="17.5703125" style="9" customWidth="1"/>
    <col min="8439" max="8439" width="20.140625" style="9" customWidth="1"/>
    <col min="8440" max="8440" width="16.28515625" style="9" customWidth="1"/>
    <col min="8441" max="8442" width="25.28515625" style="9" customWidth="1"/>
    <col min="8443" max="8443" width="18.85546875" style="9" customWidth="1"/>
    <col min="8444" max="8445" width="20.140625" style="9" customWidth="1"/>
    <col min="8446" max="8446" width="11.140625" style="9" customWidth="1"/>
    <col min="8447" max="8447" width="29.140625" style="9" customWidth="1"/>
    <col min="8448" max="8448" width="34.28515625" style="9" customWidth="1"/>
    <col min="8449" max="8450" width="9.85546875" style="9" customWidth="1"/>
    <col min="8451" max="8451" width="17.5703125" style="9" customWidth="1"/>
    <col min="8452" max="8452" width="18.85546875" style="9" customWidth="1"/>
    <col min="8453" max="8453" width="9.85546875" style="9" customWidth="1"/>
    <col min="8454" max="8455" width="6" style="9" customWidth="1"/>
    <col min="8456" max="8456" width="13.7109375" style="9" customWidth="1"/>
    <col min="8457" max="8458" width="15" style="9" customWidth="1"/>
    <col min="8459" max="8459" width="17.5703125" style="9" customWidth="1"/>
    <col min="8460" max="8460" width="9.85546875" style="9" customWidth="1"/>
    <col min="8461" max="8461" width="7.28515625" style="9" customWidth="1"/>
    <col min="8462" max="8462" width="6" style="9" customWidth="1"/>
    <col min="8463" max="8468" width="17.5703125" style="9" customWidth="1"/>
    <col min="8469" max="8611" width="20.140625" style="9" customWidth="1"/>
    <col min="8612" max="8651" width="12.42578125" style="9" customWidth="1"/>
    <col min="8652" max="8652" width="20.140625" style="9" customWidth="1"/>
    <col min="8653" max="8653" width="21.42578125" style="9" customWidth="1"/>
    <col min="8654" max="8654" width="22.7109375" style="9" customWidth="1"/>
    <col min="8655" max="8655" width="13.7109375" style="9" customWidth="1"/>
    <col min="8656" max="8656" width="15" style="9" customWidth="1"/>
    <col min="8657" max="8659" width="17.5703125" style="9" customWidth="1"/>
    <col min="8660" max="8660" width="16.28515625" style="9" customWidth="1"/>
    <col min="8661" max="8661" width="15" style="9" customWidth="1"/>
    <col min="8662" max="8663" width="12.42578125" style="9" customWidth="1"/>
    <col min="8664" max="8665" width="17.5703125" style="9" customWidth="1"/>
    <col min="8666" max="8666" width="7.28515625" style="9" customWidth="1"/>
    <col min="8667" max="8667" width="21.42578125" style="9" customWidth="1"/>
    <col min="8668" max="8668" width="17.5703125" style="9" customWidth="1"/>
    <col min="8669" max="8669" width="20.140625" style="9" customWidth="1"/>
    <col min="8670" max="8670" width="16.28515625" style="9" customWidth="1"/>
    <col min="8671" max="8671" width="17.5703125" style="9" customWidth="1"/>
    <col min="8672" max="8672" width="6" style="9" customWidth="1"/>
    <col min="8673" max="8674" width="18.85546875" style="9" customWidth="1"/>
    <col min="8675" max="8676" width="20.140625" style="9" customWidth="1"/>
    <col min="8677" max="8677" width="6" style="9" customWidth="1"/>
    <col min="8678" max="8678" width="12.42578125" style="9" customWidth="1"/>
    <col min="8679" max="8679" width="18.85546875" style="9" customWidth="1"/>
    <col min="8680" max="8681" width="15" style="9" customWidth="1"/>
    <col min="8682" max="8682" width="7.28515625" style="9" customWidth="1"/>
    <col min="8683" max="8683" width="11.140625" style="9" customWidth="1"/>
    <col min="8684" max="8684" width="13.7109375" style="9" customWidth="1"/>
    <col min="8685" max="8685" width="18.85546875" style="9" customWidth="1"/>
    <col min="8686" max="8686" width="17.5703125" style="9" customWidth="1"/>
    <col min="8687" max="8687" width="25.28515625" style="9" customWidth="1"/>
    <col min="8688" max="8688" width="20.140625" style="9" customWidth="1"/>
    <col min="8689" max="8689" width="15" style="9" customWidth="1"/>
    <col min="8690" max="8690" width="17.5703125" style="9" customWidth="1"/>
    <col min="8691" max="8691" width="16.28515625" style="9" customWidth="1"/>
    <col min="8692" max="8693" width="15" style="9" customWidth="1"/>
    <col min="8694" max="8694" width="17.5703125" style="9" customWidth="1"/>
    <col min="8695" max="8695" width="20.140625" style="9" customWidth="1"/>
    <col min="8696" max="8696" width="16.28515625" style="9" customWidth="1"/>
    <col min="8697" max="8698" width="25.28515625" style="9" customWidth="1"/>
    <col min="8699" max="8699" width="18.85546875" style="9" customWidth="1"/>
    <col min="8700" max="8701" width="20.140625" style="9" customWidth="1"/>
    <col min="8702" max="8702" width="11.140625" style="9" customWidth="1"/>
    <col min="8703" max="8703" width="29.140625" style="9" customWidth="1"/>
    <col min="8704" max="8704" width="34.28515625" style="9" customWidth="1"/>
    <col min="8705" max="8706" width="9.85546875" style="9" customWidth="1"/>
    <col min="8707" max="8707" width="17.5703125" style="9" customWidth="1"/>
    <col min="8708" max="8708" width="18.85546875" style="9" customWidth="1"/>
    <col min="8709" max="8709" width="9.85546875" style="9" customWidth="1"/>
    <col min="8710" max="8711" width="6" style="9" customWidth="1"/>
    <col min="8712" max="8712" width="13.7109375" style="9" customWidth="1"/>
    <col min="8713" max="8714" width="15" style="9" customWidth="1"/>
    <col min="8715" max="8715" width="17.5703125" style="9" customWidth="1"/>
    <col min="8716" max="8716" width="9.85546875" style="9" customWidth="1"/>
    <col min="8717" max="8717" width="7.28515625" style="9" customWidth="1"/>
    <col min="8718" max="8718" width="6" style="9" customWidth="1"/>
    <col min="8719" max="8724" width="17.5703125" style="9" customWidth="1"/>
    <col min="8725" max="8867" width="20.140625" style="9" customWidth="1"/>
    <col min="8868" max="8907" width="12.42578125" style="9" customWidth="1"/>
    <col min="8908" max="8908" width="20.140625" style="9" customWidth="1"/>
    <col min="8909" max="8909" width="21.42578125" style="9" customWidth="1"/>
    <col min="8910" max="8910" width="22.7109375" style="9" customWidth="1"/>
    <col min="8911" max="8911" width="13.7109375" style="9" customWidth="1"/>
    <col min="8912" max="8912" width="15" style="9" customWidth="1"/>
    <col min="8913" max="8915" width="17.5703125" style="9" customWidth="1"/>
    <col min="8916" max="8916" width="16.28515625" style="9" customWidth="1"/>
    <col min="8917" max="8917" width="15" style="9" customWidth="1"/>
    <col min="8918" max="8919" width="12.42578125" style="9" customWidth="1"/>
    <col min="8920" max="8921" width="17.5703125" style="9" customWidth="1"/>
    <col min="8922" max="8922" width="7.28515625" style="9" customWidth="1"/>
    <col min="8923" max="8923" width="21.42578125" style="9" customWidth="1"/>
    <col min="8924" max="8924" width="17.5703125" style="9" customWidth="1"/>
    <col min="8925" max="8925" width="20.140625" style="9" customWidth="1"/>
    <col min="8926" max="8926" width="16.28515625" style="9" customWidth="1"/>
    <col min="8927" max="8927" width="17.5703125" style="9" customWidth="1"/>
    <col min="8928" max="8928" width="6" style="9" customWidth="1"/>
    <col min="8929" max="8930" width="18.85546875" style="9" customWidth="1"/>
    <col min="8931" max="8932" width="20.140625" style="9" customWidth="1"/>
    <col min="8933" max="8933" width="6" style="9" customWidth="1"/>
    <col min="8934" max="8934" width="12.42578125" style="9" customWidth="1"/>
    <col min="8935" max="8935" width="18.85546875" style="9" customWidth="1"/>
    <col min="8936" max="8937" width="15" style="9" customWidth="1"/>
    <col min="8938" max="8938" width="7.28515625" style="9" customWidth="1"/>
    <col min="8939" max="8939" width="11.140625" style="9" customWidth="1"/>
    <col min="8940" max="8940" width="13.7109375" style="9" customWidth="1"/>
    <col min="8941" max="8941" width="18.85546875" style="9" customWidth="1"/>
    <col min="8942" max="8942" width="17.5703125" style="9" customWidth="1"/>
    <col min="8943" max="8943" width="25.28515625" style="9" customWidth="1"/>
    <col min="8944" max="8944" width="20.140625" style="9" customWidth="1"/>
    <col min="8945" max="8945" width="15" style="9" customWidth="1"/>
    <col min="8946" max="8946" width="17.5703125" style="9" customWidth="1"/>
    <col min="8947" max="8947" width="16.28515625" style="9" customWidth="1"/>
    <col min="8948" max="8949" width="15" style="9" customWidth="1"/>
    <col min="8950" max="8950" width="17.5703125" style="9" customWidth="1"/>
    <col min="8951" max="8951" width="20.140625" style="9" customWidth="1"/>
    <col min="8952" max="8952" width="16.28515625" style="9" customWidth="1"/>
    <col min="8953" max="8954" width="25.28515625" style="9" customWidth="1"/>
    <col min="8955" max="8955" width="18.85546875" style="9" customWidth="1"/>
    <col min="8956" max="8957" width="20.140625" style="9" customWidth="1"/>
    <col min="8958" max="8958" width="11.140625" style="9" customWidth="1"/>
    <col min="8959" max="8959" width="29.140625" style="9" customWidth="1"/>
    <col min="8960" max="8960" width="34.28515625" style="9" customWidth="1"/>
    <col min="8961" max="8962" width="9.85546875" style="9" customWidth="1"/>
    <col min="8963" max="8963" width="17.5703125" style="9" customWidth="1"/>
    <col min="8964" max="8964" width="18.85546875" style="9" customWidth="1"/>
    <col min="8965" max="8965" width="9.85546875" style="9" customWidth="1"/>
    <col min="8966" max="8967" width="6" style="9" customWidth="1"/>
    <col min="8968" max="8968" width="13.7109375" style="9" customWidth="1"/>
    <col min="8969" max="8970" width="15" style="9" customWidth="1"/>
    <col min="8971" max="8971" width="17.5703125" style="9" customWidth="1"/>
    <col min="8972" max="8972" width="9.85546875" style="9" customWidth="1"/>
    <col min="8973" max="8973" width="7.28515625" style="9" customWidth="1"/>
    <col min="8974" max="8974" width="6" style="9" customWidth="1"/>
    <col min="8975" max="8980" width="17.5703125" style="9" customWidth="1"/>
    <col min="8981" max="9123" width="20.140625" style="9" customWidth="1"/>
    <col min="9124" max="9163" width="12.42578125" style="9" customWidth="1"/>
    <col min="9164" max="9164" width="20.140625" style="9" customWidth="1"/>
    <col min="9165" max="9165" width="21.42578125" style="9" customWidth="1"/>
    <col min="9166" max="9166" width="22.7109375" style="9" customWidth="1"/>
    <col min="9167" max="9167" width="13.7109375" style="9" customWidth="1"/>
    <col min="9168" max="9168" width="15" style="9" customWidth="1"/>
    <col min="9169" max="9171" width="17.5703125" style="9" customWidth="1"/>
    <col min="9172" max="9172" width="16.28515625" style="9" customWidth="1"/>
    <col min="9173" max="9173" width="15" style="9" customWidth="1"/>
    <col min="9174" max="9175" width="12.42578125" style="9" customWidth="1"/>
    <col min="9176" max="9177" width="17.5703125" style="9" customWidth="1"/>
    <col min="9178" max="9178" width="7.28515625" style="9" customWidth="1"/>
    <col min="9179" max="9179" width="21.42578125" style="9" customWidth="1"/>
    <col min="9180" max="9180" width="17.5703125" style="9" customWidth="1"/>
    <col min="9181" max="9181" width="20.140625" style="9" customWidth="1"/>
    <col min="9182" max="9182" width="16.28515625" style="9" customWidth="1"/>
    <col min="9183" max="9183" width="17.5703125" style="9" customWidth="1"/>
    <col min="9184" max="9184" width="6" style="9" customWidth="1"/>
    <col min="9185" max="9186" width="18.85546875" style="9" customWidth="1"/>
    <col min="9187" max="9188" width="20.140625" style="9" customWidth="1"/>
    <col min="9189" max="9189" width="6" style="9" customWidth="1"/>
    <col min="9190" max="9190" width="12.42578125" style="9" customWidth="1"/>
    <col min="9191" max="9191" width="18.85546875" style="9" customWidth="1"/>
    <col min="9192" max="9193" width="15" style="9" customWidth="1"/>
    <col min="9194" max="9194" width="7.28515625" style="9" customWidth="1"/>
    <col min="9195" max="9195" width="11.140625" style="9" customWidth="1"/>
    <col min="9196" max="9196" width="13.7109375" style="9" customWidth="1"/>
    <col min="9197" max="9197" width="18.85546875" style="9" customWidth="1"/>
    <col min="9198" max="9198" width="17.5703125" style="9" customWidth="1"/>
    <col min="9199" max="9199" width="25.28515625" style="9" customWidth="1"/>
    <col min="9200" max="9200" width="20.140625" style="9" customWidth="1"/>
    <col min="9201" max="9201" width="15" style="9" customWidth="1"/>
    <col min="9202" max="9202" width="17.5703125" style="9" customWidth="1"/>
    <col min="9203" max="9203" width="16.28515625" style="9" customWidth="1"/>
    <col min="9204" max="9205" width="15" style="9" customWidth="1"/>
    <col min="9206" max="9206" width="17.5703125" style="9" customWidth="1"/>
    <col min="9207" max="9207" width="20.140625" style="9" customWidth="1"/>
    <col min="9208" max="9208" width="16.28515625" style="9" customWidth="1"/>
    <col min="9209" max="9210" width="25.28515625" style="9" customWidth="1"/>
    <col min="9211" max="9211" width="18.85546875" style="9" customWidth="1"/>
    <col min="9212" max="9213" width="20.140625" style="9" customWidth="1"/>
    <col min="9214" max="9214" width="11.140625" style="9" customWidth="1"/>
    <col min="9215" max="9215" width="29.140625" style="9" customWidth="1"/>
    <col min="9216" max="9216" width="34.28515625" style="9" customWidth="1"/>
    <col min="9217" max="9218" width="9.85546875" style="9" customWidth="1"/>
    <col min="9219" max="9219" width="17.5703125" style="9" customWidth="1"/>
    <col min="9220" max="9220" width="18.85546875" style="9" customWidth="1"/>
    <col min="9221" max="9221" width="9.85546875" style="9" customWidth="1"/>
    <col min="9222" max="9223" width="6" style="9" customWidth="1"/>
    <col min="9224" max="9224" width="13.7109375" style="9" customWidth="1"/>
    <col min="9225" max="9226" width="15" style="9" customWidth="1"/>
    <col min="9227" max="9227" width="17.5703125" style="9" customWidth="1"/>
    <col min="9228" max="9228" width="9.85546875" style="9" customWidth="1"/>
    <col min="9229" max="9229" width="7.28515625" style="9" customWidth="1"/>
    <col min="9230" max="9230" width="6" style="9" customWidth="1"/>
    <col min="9231" max="9236" width="17.5703125" style="9" customWidth="1"/>
    <col min="9237" max="9379" width="20.140625" style="9" customWidth="1"/>
    <col min="9380" max="9419" width="12.42578125" style="9" customWidth="1"/>
    <col min="9420" max="9420" width="20.140625" style="9" customWidth="1"/>
    <col min="9421" max="9421" width="21.42578125" style="9" customWidth="1"/>
    <col min="9422" max="9422" width="22.7109375" style="9" customWidth="1"/>
    <col min="9423" max="9423" width="13.7109375" style="9" customWidth="1"/>
    <col min="9424" max="9424" width="15" style="9" customWidth="1"/>
    <col min="9425" max="9427" width="17.5703125" style="9" customWidth="1"/>
    <col min="9428" max="9428" width="16.28515625" style="9" customWidth="1"/>
    <col min="9429" max="9429" width="15" style="9" customWidth="1"/>
    <col min="9430" max="9431" width="12.42578125" style="9" customWidth="1"/>
    <col min="9432" max="9433" width="17.5703125" style="9" customWidth="1"/>
    <col min="9434" max="9434" width="7.28515625" style="9" customWidth="1"/>
    <col min="9435" max="9435" width="21.42578125" style="9" customWidth="1"/>
    <col min="9436" max="9436" width="17.5703125" style="9" customWidth="1"/>
    <col min="9437" max="9437" width="20.140625" style="9" customWidth="1"/>
    <col min="9438" max="9438" width="16.28515625" style="9" customWidth="1"/>
    <col min="9439" max="9439" width="17.5703125" style="9" customWidth="1"/>
    <col min="9440" max="9440" width="6" style="9" customWidth="1"/>
    <col min="9441" max="9442" width="18.85546875" style="9" customWidth="1"/>
    <col min="9443" max="9444" width="20.140625" style="9" customWidth="1"/>
    <col min="9445" max="9445" width="6" style="9" customWidth="1"/>
    <col min="9446" max="9446" width="12.42578125" style="9" customWidth="1"/>
    <col min="9447" max="9447" width="18.85546875" style="9" customWidth="1"/>
    <col min="9448" max="9449" width="15" style="9" customWidth="1"/>
    <col min="9450" max="9450" width="7.28515625" style="9" customWidth="1"/>
    <col min="9451" max="9451" width="11.140625" style="9" customWidth="1"/>
    <col min="9452" max="9452" width="13.7109375" style="9" customWidth="1"/>
    <col min="9453" max="9453" width="18.85546875" style="9" customWidth="1"/>
    <col min="9454" max="9454" width="17.5703125" style="9" customWidth="1"/>
    <col min="9455" max="9455" width="25.28515625" style="9" customWidth="1"/>
    <col min="9456" max="9456" width="20.140625" style="9" customWidth="1"/>
    <col min="9457" max="9457" width="15" style="9" customWidth="1"/>
    <col min="9458" max="9458" width="17.5703125" style="9" customWidth="1"/>
    <col min="9459" max="9459" width="16.28515625" style="9" customWidth="1"/>
    <col min="9460" max="9461" width="15" style="9" customWidth="1"/>
    <col min="9462" max="9462" width="17.5703125" style="9" customWidth="1"/>
    <col min="9463" max="9463" width="20.140625" style="9" customWidth="1"/>
    <col min="9464" max="9464" width="16.28515625" style="9" customWidth="1"/>
    <col min="9465" max="9466" width="25.28515625" style="9" customWidth="1"/>
    <col min="9467" max="9467" width="18.85546875" style="9" customWidth="1"/>
    <col min="9468" max="9469" width="20.140625" style="9" customWidth="1"/>
    <col min="9470" max="9470" width="11.140625" style="9" customWidth="1"/>
    <col min="9471" max="9471" width="29.140625" style="9" customWidth="1"/>
    <col min="9472" max="9472" width="34.28515625" style="9" customWidth="1"/>
    <col min="9473" max="9474" width="9.85546875" style="9" customWidth="1"/>
    <col min="9475" max="9475" width="17.5703125" style="9" customWidth="1"/>
    <col min="9476" max="9476" width="18.85546875" style="9" customWidth="1"/>
    <col min="9477" max="9477" width="9.85546875" style="9" customWidth="1"/>
    <col min="9478" max="9479" width="6" style="9" customWidth="1"/>
    <col min="9480" max="9480" width="13.7109375" style="9" customWidth="1"/>
    <col min="9481" max="9482" width="15" style="9" customWidth="1"/>
    <col min="9483" max="9483" width="17.5703125" style="9" customWidth="1"/>
    <col min="9484" max="9484" width="9.85546875" style="9" customWidth="1"/>
    <col min="9485" max="9485" width="7.28515625" style="9" customWidth="1"/>
    <col min="9486" max="9486" width="6" style="9" customWidth="1"/>
    <col min="9487" max="9492" width="17.5703125" style="9" customWidth="1"/>
    <col min="9493" max="9635" width="20.140625" style="9" customWidth="1"/>
    <col min="9636" max="9675" width="12.42578125" style="9" customWidth="1"/>
    <col min="9676" max="9676" width="20.140625" style="9" customWidth="1"/>
    <col min="9677" max="9677" width="21.42578125" style="9" customWidth="1"/>
    <col min="9678" max="9678" width="22.7109375" style="9" customWidth="1"/>
    <col min="9679" max="9679" width="13.7109375" style="9" customWidth="1"/>
    <col min="9680" max="9680" width="15" style="9" customWidth="1"/>
    <col min="9681" max="9683" width="17.5703125" style="9" customWidth="1"/>
    <col min="9684" max="9684" width="16.28515625" style="9" customWidth="1"/>
    <col min="9685" max="9685" width="15" style="9" customWidth="1"/>
    <col min="9686" max="9687" width="12.42578125" style="9" customWidth="1"/>
    <col min="9688" max="9689" width="17.5703125" style="9" customWidth="1"/>
    <col min="9690" max="9690" width="7.28515625" style="9" customWidth="1"/>
    <col min="9691" max="9691" width="21.42578125" style="9" customWidth="1"/>
    <col min="9692" max="9692" width="17.5703125" style="9" customWidth="1"/>
    <col min="9693" max="9693" width="20.140625" style="9" customWidth="1"/>
    <col min="9694" max="9694" width="16.28515625" style="9" customWidth="1"/>
    <col min="9695" max="9695" width="17.5703125" style="9" customWidth="1"/>
    <col min="9696" max="9696" width="6" style="9" customWidth="1"/>
    <col min="9697" max="9698" width="18.85546875" style="9" customWidth="1"/>
    <col min="9699" max="9700" width="20.140625" style="9" customWidth="1"/>
    <col min="9701" max="9701" width="6" style="9" customWidth="1"/>
    <col min="9702" max="9702" width="12.42578125" style="9" customWidth="1"/>
    <col min="9703" max="9703" width="18.85546875" style="9" customWidth="1"/>
    <col min="9704" max="9705" width="15" style="9" customWidth="1"/>
    <col min="9706" max="9706" width="7.28515625" style="9" customWidth="1"/>
    <col min="9707" max="9707" width="11.140625" style="9" customWidth="1"/>
    <col min="9708" max="9708" width="13.7109375" style="9" customWidth="1"/>
    <col min="9709" max="9709" width="18.85546875" style="9" customWidth="1"/>
    <col min="9710" max="9710" width="17.5703125" style="9" customWidth="1"/>
    <col min="9711" max="9711" width="25.28515625" style="9" customWidth="1"/>
    <col min="9712" max="9712" width="20.140625" style="9" customWidth="1"/>
    <col min="9713" max="9713" width="15" style="9" customWidth="1"/>
    <col min="9714" max="9714" width="17.5703125" style="9" customWidth="1"/>
    <col min="9715" max="9715" width="16.28515625" style="9" customWidth="1"/>
    <col min="9716" max="9717" width="15" style="9" customWidth="1"/>
    <col min="9718" max="9718" width="17.5703125" style="9" customWidth="1"/>
    <col min="9719" max="9719" width="20.140625" style="9" customWidth="1"/>
    <col min="9720" max="9720" width="16.28515625" style="9" customWidth="1"/>
    <col min="9721" max="9722" width="25.28515625" style="9" customWidth="1"/>
    <col min="9723" max="9723" width="18.85546875" style="9" customWidth="1"/>
    <col min="9724" max="9725" width="20.140625" style="9" customWidth="1"/>
    <col min="9726" max="9726" width="11.140625" style="9" customWidth="1"/>
    <col min="9727" max="9727" width="29.140625" style="9" customWidth="1"/>
    <col min="9728" max="9728" width="34.28515625" style="9" customWidth="1"/>
    <col min="9729" max="9730" width="9.85546875" style="9" customWidth="1"/>
    <col min="9731" max="9731" width="17.5703125" style="9" customWidth="1"/>
    <col min="9732" max="9732" width="18.85546875" style="9" customWidth="1"/>
    <col min="9733" max="9733" width="9.85546875" style="9" customWidth="1"/>
    <col min="9734" max="9735" width="6" style="9" customWidth="1"/>
    <col min="9736" max="9736" width="13.7109375" style="9" customWidth="1"/>
    <col min="9737" max="9738" width="15" style="9" customWidth="1"/>
    <col min="9739" max="9739" width="17.5703125" style="9" customWidth="1"/>
    <col min="9740" max="9740" width="9.85546875" style="9" customWidth="1"/>
    <col min="9741" max="9741" width="7.28515625" style="9" customWidth="1"/>
    <col min="9742" max="9742" width="6" style="9" customWidth="1"/>
    <col min="9743" max="9748" width="17.5703125" style="9" customWidth="1"/>
    <col min="9749" max="9891" width="20.140625" style="9" customWidth="1"/>
    <col min="9892" max="9931" width="12.42578125" style="9" customWidth="1"/>
    <col min="9932" max="9932" width="20.140625" style="9" customWidth="1"/>
    <col min="9933" max="9933" width="21.42578125" style="9" customWidth="1"/>
    <col min="9934" max="9934" width="22.7109375" style="9" customWidth="1"/>
    <col min="9935" max="9935" width="13.7109375" style="9" customWidth="1"/>
    <col min="9936" max="9936" width="15" style="9" customWidth="1"/>
    <col min="9937" max="9939" width="17.5703125" style="9" customWidth="1"/>
    <col min="9940" max="9940" width="16.28515625" style="9" customWidth="1"/>
    <col min="9941" max="9941" width="15" style="9" customWidth="1"/>
    <col min="9942" max="9943" width="12.42578125" style="9" customWidth="1"/>
    <col min="9944" max="9945" width="17.5703125" style="9" customWidth="1"/>
    <col min="9946" max="9946" width="7.28515625" style="9" customWidth="1"/>
    <col min="9947" max="9947" width="21.42578125" style="9" customWidth="1"/>
    <col min="9948" max="9948" width="17.5703125" style="9" customWidth="1"/>
    <col min="9949" max="9949" width="20.140625" style="9" customWidth="1"/>
    <col min="9950" max="9950" width="16.28515625" style="9" customWidth="1"/>
    <col min="9951" max="9951" width="17.5703125" style="9" customWidth="1"/>
    <col min="9952" max="9952" width="6" style="9" customWidth="1"/>
    <col min="9953" max="9954" width="18.85546875" style="9" customWidth="1"/>
    <col min="9955" max="9956" width="20.140625" style="9" customWidth="1"/>
    <col min="9957" max="9957" width="6" style="9" customWidth="1"/>
    <col min="9958" max="9958" width="12.42578125" style="9" customWidth="1"/>
    <col min="9959" max="9959" width="18.85546875" style="9" customWidth="1"/>
    <col min="9960" max="9961" width="15" style="9" customWidth="1"/>
    <col min="9962" max="9962" width="7.28515625" style="9" customWidth="1"/>
    <col min="9963" max="9963" width="11.140625" style="9" customWidth="1"/>
    <col min="9964" max="9964" width="13.7109375" style="9" customWidth="1"/>
    <col min="9965" max="9965" width="18.85546875" style="9" customWidth="1"/>
    <col min="9966" max="9966" width="17.5703125" style="9" customWidth="1"/>
    <col min="9967" max="9967" width="25.28515625" style="9" customWidth="1"/>
    <col min="9968" max="9968" width="20.140625" style="9" customWidth="1"/>
    <col min="9969" max="9969" width="15" style="9" customWidth="1"/>
    <col min="9970" max="9970" width="17.5703125" style="9" customWidth="1"/>
    <col min="9971" max="9971" width="16.28515625" style="9" customWidth="1"/>
    <col min="9972" max="9973" width="15" style="9" customWidth="1"/>
    <col min="9974" max="9974" width="17.5703125" style="9" customWidth="1"/>
    <col min="9975" max="9975" width="20.140625" style="9" customWidth="1"/>
    <col min="9976" max="9976" width="16.28515625" style="9" customWidth="1"/>
    <col min="9977" max="9978" width="25.28515625" style="9" customWidth="1"/>
    <col min="9979" max="9979" width="18.85546875" style="9" customWidth="1"/>
    <col min="9980" max="9981" width="20.140625" style="9" customWidth="1"/>
    <col min="9982" max="9982" width="11.140625" style="9" customWidth="1"/>
    <col min="9983" max="9983" width="29.140625" style="9" customWidth="1"/>
    <col min="9984" max="9984" width="34.28515625" style="9" customWidth="1"/>
    <col min="9985" max="9986" width="9.85546875" style="9" customWidth="1"/>
    <col min="9987" max="9987" width="17.5703125" style="9" customWidth="1"/>
    <col min="9988" max="9988" width="18.85546875" style="9" customWidth="1"/>
    <col min="9989" max="9989" width="9.85546875" style="9" customWidth="1"/>
    <col min="9990" max="9991" width="6" style="9" customWidth="1"/>
    <col min="9992" max="9992" width="13.7109375" style="9" customWidth="1"/>
    <col min="9993" max="9994" width="15" style="9" customWidth="1"/>
    <col min="9995" max="9995" width="17.5703125" style="9" customWidth="1"/>
    <col min="9996" max="9996" width="9.85546875" style="9" customWidth="1"/>
    <col min="9997" max="9997" width="7.28515625" style="9" customWidth="1"/>
    <col min="9998" max="9998" width="6" style="9" customWidth="1"/>
    <col min="9999" max="10004" width="17.5703125" style="9" customWidth="1"/>
    <col min="10005" max="10147" width="20.140625" style="9" customWidth="1"/>
    <col min="10148" max="10187" width="12.42578125" style="9" customWidth="1"/>
    <col min="10188" max="10188" width="20.140625" style="9" customWidth="1"/>
    <col min="10189" max="10189" width="21.42578125" style="9" customWidth="1"/>
    <col min="10190" max="10190" width="22.7109375" style="9" customWidth="1"/>
    <col min="10191" max="10191" width="13.7109375" style="9" customWidth="1"/>
    <col min="10192" max="10192" width="15" style="9" customWidth="1"/>
    <col min="10193" max="10195" width="17.5703125" style="9" customWidth="1"/>
    <col min="10196" max="10196" width="16.28515625" style="9" customWidth="1"/>
    <col min="10197" max="10197" width="15" style="9" customWidth="1"/>
    <col min="10198" max="10199" width="12.42578125" style="9" customWidth="1"/>
    <col min="10200" max="10201" width="17.5703125" style="9" customWidth="1"/>
    <col min="10202" max="10202" width="7.28515625" style="9" customWidth="1"/>
    <col min="10203" max="10203" width="21.42578125" style="9" customWidth="1"/>
    <col min="10204" max="10204" width="17.5703125" style="9" customWidth="1"/>
    <col min="10205" max="10205" width="20.140625" style="9" customWidth="1"/>
    <col min="10206" max="10206" width="16.28515625" style="9" customWidth="1"/>
    <col min="10207" max="10207" width="17.5703125" style="9" customWidth="1"/>
    <col min="10208" max="10208" width="6" style="9" customWidth="1"/>
    <col min="10209" max="10210" width="18.85546875" style="9" customWidth="1"/>
    <col min="10211" max="10212" width="20.140625" style="9" customWidth="1"/>
    <col min="10213" max="10213" width="6" style="9" customWidth="1"/>
    <col min="10214" max="10214" width="12.42578125" style="9" customWidth="1"/>
    <col min="10215" max="10215" width="18.85546875" style="9" customWidth="1"/>
    <col min="10216" max="10217" width="15" style="9" customWidth="1"/>
    <col min="10218" max="10218" width="7.28515625" style="9" customWidth="1"/>
    <col min="10219" max="10219" width="11.140625" style="9" customWidth="1"/>
    <col min="10220" max="10220" width="13.7109375" style="9" customWidth="1"/>
    <col min="10221" max="10221" width="18.85546875" style="9" customWidth="1"/>
    <col min="10222" max="10222" width="17.5703125" style="9" customWidth="1"/>
    <col min="10223" max="10223" width="25.28515625" style="9" customWidth="1"/>
    <col min="10224" max="10224" width="20.140625" style="9" customWidth="1"/>
    <col min="10225" max="10225" width="15" style="9" customWidth="1"/>
    <col min="10226" max="10226" width="17.5703125" style="9" customWidth="1"/>
    <col min="10227" max="10227" width="16.28515625" style="9" customWidth="1"/>
    <col min="10228" max="10229" width="15" style="9" customWidth="1"/>
    <col min="10230" max="10230" width="17.5703125" style="9" customWidth="1"/>
    <col min="10231" max="10231" width="20.140625" style="9" customWidth="1"/>
    <col min="10232" max="10232" width="16.28515625" style="9" customWidth="1"/>
    <col min="10233" max="10234" width="25.28515625" style="9" customWidth="1"/>
    <col min="10235" max="10235" width="18.85546875" style="9" customWidth="1"/>
    <col min="10236" max="10237" width="20.140625" style="9" customWidth="1"/>
    <col min="10238" max="10238" width="11.140625" style="9" customWidth="1"/>
    <col min="10239" max="10239" width="29.140625" style="9" customWidth="1"/>
    <col min="10240" max="10240" width="34.28515625" style="9" customWidth="1"/>
    <col min="10241" max="10242" width="9.85546875" style="9" customWidth="1"/>
    <col min="10243" max="10243" width="17.5703125" style="9" customWidth="1"/>
    <col min="10244" max="10244" width="18.85546875" style="9" customWidth="1"/>
    <col min="10245" max="10245" width="9.85546875" style="9" customWidth="1"/>
    <col min="10246" max="10247" width="6" style="9" customWidth="1"/>
    <col min="10248" max="10248" width="13.7109375" style="9" customWidth="1"/>
    <col min="10249" max="10250" width="15" style="9" customWidth="1"/>
    <col min="10251" max="10251" width="17.5703125" style="9" customWidth="1"/>
    <col min="10252" max="10252" width="9.85546875" style="9" customWidth="1"/>
    <col min="10253" max="10253" width="7.28515625" style="9" customWidth="1"/>
    <col min="10254" max="10254" width="6" style="9" customWidth="1"/>
    <col min="10255" max="10260" width="17.5703125" style="9" customWidth="1"/>
    <col min="10261" max="10403" width="20.140625" style="9" customWidth="1"/>
    <col min="10404" max="10443" width="12.42578125" style="9" customWidth="1"/>
    <col min="10444" max="10444" width="20.140625" style="9" customWidth="1"/>
    <col min="10445" max="10445" width="21.42578125" style="9" customWidth="1"/>
    <col min="10446" max="10446" width="22.7109375" style="9" customWidth="1"/>
    <col min="10447" max="10447" width="13.7109375" style="9" customWidth="1"/>
    <col min="10448" max="10448" width="15" style="9" customWidth="1"/>
    <col min="10449" max="10451" width="17.5703125" style="9" customWidth="1"/>
    <col min="10452" max="10452" width="16.28515625" style="9" customWidth="1"/>
    <col min="10453" max="10453" width="15" style="9" customWidth="1"/>
    <col min="10454" max="10455" width="12.42578125" style="9" customWidth="1"/>
    <col min="10456" max="10457" width="17.5703125" style="9" customWidth="1"/>
    <col min="10458" max="10458" width="7.28515625" style="9" customWidth="1"/>
    <col min="10459" max="10459" width="21.42578125" style="9" customWidth="1"/>
    <col min="10460" max="10460" width="17.5703125" style="9" customWidth="1"/>
    <col min="10461" max="10461" width="20.140625" style="9" customWidth="1"/>
    <col min="10462" max="10462" width="16.28515625" style="9" customWidth="1"/>
    <col min="10463" max="10463" width="17.5703125" style="9" customWidth="1"/>
    <col min="10464" max="10464" width="6" style="9" customWidth="1"/>
    <col min="10465" max="10466" width="18.85546875" style="9" customWidth="1"/>
    <col min="10467" max="10468" width="20.140625" style="9" customWidth="1"/>
    <col min="10469" max="10469" width="6" style="9" customWidth="1"/>
    <col min="10470" max="10470" width="12.42578125" style="9" customWidth="1"/>
    <col min="10471" max="10471" width="18.85546875" style="9" customWidth="1"/>
    <col min="10472" max="10473" width="15" style="9" customWidth="1"/>
    <col min="10474" max="10474" width="7.28515625" style="9" customWidth="1"/>
    <col min="10475" max="10475" width="11.140625" style="9" customWidth="1"/>
    <col min="10476" max="10476" width="13.7109375" style="9" customWidth="1"/>
    <col min="10477" max="10477" width="18.85546875" style="9" customWidth="1"/>
    <col min="10478" max="10478" width="17.5703125" style="9" customWidth="1"/>
    <col min="10479" max="10479" width="25.28515625" style="9" customWidth="1"/>
    <col min="10480" max="10480" width="20.140625" style="9" customWidth="1"/>
    <col min="10481" max="10481" width="15" style="9" customWidth="1"/>
    <col min="10482" max="10482" width="17.5703125" style="9" customWidth="1"/>
    <col min="10483" max="10483" width="16.28515625" style="9" customWidth="1"/>
    <col min="10484" max="10485" width="15" style="9" customWidth="1"/>
    <col min="10486" max="10486" width="17.5703125" style="9" customWidth="1"/>
    <col min="10487" max="10487" width="20.140625" style="9" customWidth="1"/>
    <col min="10488" max="10488" width="16.28515625" style="9" customWidth="1"/>
    <col min="10489" max="10490" width="25.28515625" style="9" customWidth="1"/>
    <col min="10491" max="10491" width="18.85546875" style="9" customWidth="1"/>
    <col min="10492" max="10493" width="20.140625" style="9" customWidth="1"/>
    <col min="10494" max="10494" width="11.140625" style="9" customWidth="1"/>
    <col min="10495" max="10495" width="29.140625" style="9" customWidth="1"/>
    <col min="10496" max="10496" width="34.28515625" style="9" customWidth="1"/>
    <col min="10497" max="10498" width="9.85546875" style="9" customWidth="1"/>
    <col min="10499" max="10499" width="17.5703125" style="9" customWidth="1"/>
    <col min="10500" max="10500" width="18.85546875" style="9" customWidth="1"/>
    <col min="10501" max="10501" width="9.85546875" style="9" customWidth="1"/>
    <col min="10502" max="10503" width="6" style="9" customWidth="1"/>
    <col min="10504" max="10504" width="13.7109375" style="9" customWidth="1"/>
    <col min="10505" max="10506" width="15" style="9" customWidth="1"/>
    <col min="10507" max="10507" width="17.5703125" style="9" customWidth="1"/>
    <col min="10508" max="10508" width="9.85546875" style="9" customWidth="1"/>
    <col min="10509" max="10509" width="7.28515625" style="9" customWidth="1"/>
    <col min="10510" max="10510" width="6" style="9" customWidth="1"/>
    <col min="10511" max="10516" width="17.5703125" style="9" customWidth="1"/>
    <col min="10517" max="10659" width="20.140625" style="9" customWidth="1"/>
    <col min="10660" max="10699" width="12.42578125" style="9" customWidth="1"/>
    <col min="10700" max="10700" width="20.140625" style="9" customWidth="1"/>
    <col min="10701" max="10701" width="21.42578125" style="9" customWidth="1"/>
    <col min="10702" max="10702" width="22.7109375" style="9" customWidth="1"/>
    <col min="10703" max="10703" width="13.7109375" style="9" customWidth="1"/>
    <col min="10704" max="10704" width="15" style="9" customWidth="1"/>
    <col min="10705" max="10707" width="17.5703125" style="9" customWidth="1"/>
    <col min="10708" max="10708" width="16.28515625" style="9" customWidth="1"/>
    <col min="10709" max="10709" width="15" style="9" customWidth="1"/>
    <col min="10710" max="10711" width="12.42578125" style="9" customWidth="1"/>
    <col min="10712" max="10713" width="17.5703125" style="9" customWidth="1"/>
    <col min="10714" max="10714" width="7.28515625" style="9" customWidth="1"/>
    <col min="10715" max="10715" width="21.42578125" style="9" customWidth="1"/>
    <col min="10716" max="10716" width="17.5703125" style="9" customWidth="1"/>
    <col min="10717" max="10717" width="20.140625" style="9" customWidth="1"/>
    <col min="10718" max="10718" width="16.28515625" style="9" customWidth="1"/>
    <col min="10719" max="10719" width="17.5703125" style="9" customWidth="1"/>
    <col min="10720" max="10720" width="6" style="9" customWidth="1"/>
    <col min="10721" max="10722" width="18.85546875" style="9" customWidth="1"/>
    <col min="10723" max="10724" width="20.140625" style="9" customWidth="1"/>
    <col min="10725" max="10725" width="6" style="9" customWidth="1"/>
    <col min="10726" max="10726" width="12.42578125" style="9" customWidth="1"/>
    <col min="10727" max="10727" width="18.85546875" style="9" customWidth="1"/>
    <col min="10728" max="10729" width="15" style="9" customWidth="1"/>
    <col min="10730" max="10730" width="7.28515625" style="9" customWidth="1"/>
    <col min="10731" max="10731" width="11.140625" style="9" customWidth="1"/>
    <col min="10732" max="10732" width="13.7109375" style="9" customWidth="1"/>
    <col min="10733" max="10733" width="18.85546875" style="9" customWidth="1"/>
    <col min="10734" max="10734" width="17.5703125" style="9" customWidth="1"/>
    <col min="10735" max="10735" width="25.28515625" style="9" customWidth="1"/>
    <col min="10736" max="10736" width="20.140625" style="9" customWidth="1"/>
    <col min="10737" max="10737" width="15" style="9" customWidth="1"/>
    <col min="10738" max="10738" width="17.5703125" style="9" customWidth="1"/>
    <col min="10739" max="10739" width="16.28515625" style="9" customWidth="1"/>
    <col min="10740" max="10741" width="15" style="9" customWidth="1"/>
    <col min="10742" max="10742" width="17.5703125" style="9" customWidth="1"/>
    <col min="10743" max="10743" width="20.140625" style="9" customWidth="1"/>
    <col min="10744" max="10744" width="16.28515625" style="9" customWidth="1"/>
    <col min="10745" max="10746" width="25.28515625" style="9" customWidth="1"/>
    <col min="10747" max="10747" width="18.85546875" style="9" customWidth="1"/>
    <col min="10748" max="10749" width="20.140625" style="9" customWidth="1"/>
    <col min="10750" max="10750" width="11.140625" style="9" customWidth="1"/>
    <col min="10751" max="10751" width="29.140625" style="9" customWidth="1"/>
    <col min="10752" max="10752" width="34.28515625" style="9" customWidth="1"/>
    <col min="10753" max="10754" width="9.85546875" style="9" customWidth="1"/>
    <col min="10755" max="10755" width="17.5703125" style="9" customWidth="1"/>
    <col min="10756" max="10756" width="18.85546875" style="9" customWidth="1"/>
    <col min="10757" max="10757" width="9.85546875" style="9" customWidth="1"/>
    <col min="10758" max="10759" width="6" style="9" customWidth="1"/>
    <col min="10760" max="10760" width="13.7109375" style="9" customWidth="1"/>
    <col min="10761" max="10762" width="15" style="9" customWidth="1"/>
    <col min="10763" max="10763" width="17.5703125" style="9" customWidth="1"/>
    <col min="10764" max="10764" width="9.85546875" style="9" customWidth="1"/>
    <col min="10765" max="10765" width="7.28515625" style="9" customWidth="1"/>
    <col min="10766" max="10766" width="6" style="9" customWidth="1"/>
    <col min="10767" max="10772" width="17.5703125" style="9" customWidth="1"/>
    <col min="10773" max="10915" width="20.140625" style="9" customWidth="1"/>
    <col min="10916" max="10955" width="12.42578125" style="9" customWidth="1"/>
    <col min="10956" max="10956" width="20.140625" style="9" customWidth="1"/>
    <col min="10957" max="10957" width="21.42578125" style="9" customWidth="1"/>
    <col min="10958" max="10958" width="22.7109375" style="9" customWidth="1"/>
    <col min="10959" max="10959" width="13.7109375" style="9" customWidth="1"/>
    <col min="10960" max="10960" width="15" style="9" customWidth="1"/>
    <col min="10961" max="10963" width="17.5703125" style="9" customWidth="1"/>
    <col min="10964" max="10964" width="16.28515625" style="9" customWidth="1"/>
    <col min="10965" max="10965" width="15" style="9" customWidth="1"/>
    <col min="10966" max="10967" width="12.42578125" style="9" customWidth="1"/>
    <col min="10968" max="10969" width="17.5703125" style="9" customWidth="1"/>
    <col min="10970" max="10970" width="7.28515625" style="9" customWidth="1"/>
    <col min="10971" max="10971" width="21.42578125" style="9" customWidth="1"/>
    <col min="10972" max="10972" width="17.5703125" style="9" customWidth="1"/>
    <col min="10973" max="10973" width="20.140625" style="9" customWidth="1"/>
    <col min="10974" max="10974" width="16.28515625" style="9" customWidth="1"/>
    <col min="10975" max="10975" width="17.5703125" style="9" customWidth="1"/>
    <col min="10976" max="10976" width="6" style="9" customWidth="1"/>
    <col min="10977" max="10978" width="18.85546875" style="9" customWidth="1"/>
    <col min="10979" max="10980" width="20.140625" style="9" customWidth="1"/>
    <col min="10981" max="10981" width="6" style="9" customWidth="1"/>
    <col min="10982" max="10982" width="12.42578125" style="9" customWidth="1"/>
    <col min="10983" max="10983" width="18.85546875" style="9" customWidth="1"/>
    <col min="10984" max="10985" width="15" style="9" customWidth="1"/>
    <col min="10986" max="10986" width="7.28515625" style="9" customWidth="1"/>
    <col min="10987" max="10987" width="11.140625" style="9" customWidth="1"/>
    <col min="10988" max="10988" width="13.7109375" style="9" customWidth="1"/>
    <col min="10989" max="10989" width="18.85546875" style="9" customWidth="1"/>
    <col min="10990" max="10990" width="17.5703125" style="9" customWidth="1"/>
    <col min="10991" max="10991" width="25.28515625" style="9" customWidth="1"/>
    <col min="10992" max="10992" width="20.140625" style="9" customWidth="1"/>
    <col min="10993" max="10993" width="15" style="9" customWidth="1"/>
    <col min="10994" max="10994" width="17.5703125" style="9" customWidth="1"/>
    <col min="10995" max="10995" width="16.28515625" style="9" customWidth="1"/>
    <col min="10996" max="10997" width="15" style="9" customWidth="1"/>
    <col min="10998" max="10998" width="17.5703125" style="9" customWidth="1"/>
    <col min="10999" max="10999" width="20.140625" style="9" customWidth="1"/>
    <col min="11000" max="11000" width="16.28515625" style="9" customWidth="1"/>
    <col min="11001" max="11002" width="25.28515625" style="9" customWidth="1"/>
    <col min="11003" max="11003" width="18.85546875" style="9" customWidth="1"/>
    <col min="11004" max="11005" width="20.140625" style="9" customWidth="1"/>
    <col min="11006" max="11006" width="11.140625" style="9" customWidth="1"/>
    <col min="11007" max="11007" width="29.140625" style="9" customWidth="1"/>
    <col min="11008" max="11008" width="34.28515625" style="9" customWidth="1"/>
    <col min="11009" max="11010" width="9.85546875" style="9" customWidth="1"/>
    <col min="11011" max="11011" width="17.5703125" style="9" customWidth="1"/>
    <col min="11012" max="11012" width="18.85546875" style="9" customWidth="1"/>
    <col min="11013" max="11013" width="9.85546875" style="9" customWidth="1"/>
    <col min="11014" max="11015" width="6" style="9" customWidth="1"/>
    <col min="11016" max="11016" width="13.7109375" style="9" customWidth="1"/>
    <col min="11017" max="11018" width="15" style="9" customWidth="1"/>
    <col min="11019" max="11019" width="17.5703125" style="9" customWidth="1"/>
    <col min="11020" max="11020" width="9.85546875" style="9" customWidth="1"/>
    <col min="11021" max="11021" width="7.28515625" style="9" customWidth="1"/>
    <col min="11022" max="11022" width="6" style="9" customWidth="1"/>
    <col min="11023" max="11028" width="17.5703125" style="9" customWidth="1"/>
    <col min="11029" max="11171" width="20.140625" style="9" customWidth="1"/>
    <col min="11172" max="11211" width="12.42578125" style="9" customWidth="1"/>
    <col min="11212" max="11212" width="20.140625" style="9" customWidth="1"/>
    <col min="11213" max="11213" width="21.42578125" style="9" customWidth="1"/>
    <col min="11214" max="11214" width="22.7109375" style="9" customWidth="1"/>
    <col min="11215" max="11215" width="13.7109375" style="9" customWidth="1"/>
    <col min="11216" max="11216" width="15" style="9" customWidth="1"/>
    <col min="11217" max="11219" width="17.5703125" style="9" customWidth="1"/>
    <col min="11220" max="11220" width="16.28515625" style="9" customWidth="1"/>
    <col min="11221" max="11221" width="15" style="9" customWidth="1"/>
    <col min="11222" max="11223" width="12.42578125" style="9" customWidth="1"/>
    <col min="11224" max="11225" width="17.5703125" style="9" customWidth="1"/>
    <col min="11226" max="11226" width="7.28515625" style="9" customWidth="1"/>
    <col min="11227" max="11227" width="21.42578125" style="9" customWidth="1"/>
    <col min="11228" max="11228" width="17.5703125" style="9" customWidth="1"/>
    <col min="11229" max="11229" width="20.140625" style="9" customWidth="1"/>
    <col min="11230" max="11230" width="16.28515625" style="9" customWidth="1"/>
    <col min="11231" max="11231" width="17.5703125" style="9" customWidth="1"/>
    <col min="11232" max="11232" width="6" style="9" customWidth="1"/>
    <col min="11233" max="11234" width="18.85546875" style="9" customWidth="1"/>
    <col min="11235" max="11236" width="20.140625" style="9" customWidth="1"/>
    <col min="11237" max="11237" width="6" style="9" customWidth="1"/>
    <col min="11238" max="11238" width="12.42578125" style="9" customWidth="1"/>
    <col min="11239" max="11239" width="18.85546875" style="9" customWidth="1"/>
    <col min="11240" max="11241" width="15" style="9" customWidth="1"/>
    <col min="11242" max="11242" width="7.28515625" style="9" customWidth="1"/>
    <col min="11243" max="11243" width="11.140625" style="9" customWidth="1"/>
    <col min="11244" max="11244" width="13.7109375" style="9" customWidth="1"/>
    <col min="11245" max="11245" width="18.85546875" style="9" customWidth="1"/>
    <col min="11246" max="11246" width="17.5703125" style="9" customWidth="1"/>
    <col min="11247" max="11247" width="25.28515625" style="9" customWidth="1"/>
    <col min="11248" max="11248" width="20.140625" style="9" customWidth="1"/>
    <col min="11249" max="11249" width="15" style="9" customWidth="1"/>
    <col min="11250" max="11250" width="17.5703125" style="9" customWidth="1"/>
    <col min="11251" max="11251" width="16.28515625" style="9" customWidth="1"/>
    <col min="11252" max="11253" width="15" style="9" customWidth="1"/>
    <col min="11254" max="11254" width="17.5703125" style="9" customWidth="1"/>
    <col min="11255" max="11255" width="20.140625" style="9" customWidth="1"/>
    <col min="11256" max="11256" width="16.28515625" style="9" customWidth="1"/>
    <col min="11257" max="11258" width="25.28515625" style="9" customWidth="1"/>
    <col min="11259" max="11259" width="18.85546875" style="9" customWidth="1"/>
    <col min="11260" max="11261" width="20.140625" style="9" customWidth="1"/>
    <col min="11262" max="11262" width="11.140625" style="9" customWidth="1"/>
    <col min="11263" max="11263" width="29.140625" style="9" customWidth="1"/>
    <col min="11264" max="11264" width="34.28515625" style="9" customWidth="1"/>
    <col min="11265" max="11266" width="9.85546875" style="9" customWidth="1"/>
    <col min="11267" max="11267" width="17.5703125" style="9" customWidth="1"/>
    <col min="11268" max="11268" width="18.85546875" style="9" customWidth="1"/>
    <col min="11269" max="11269" width="9.85546875" style="9" customWidth="1"/>
    <col min="11270" max="11271" width="6" style="9" customWidth="1"/>
    <col min="11272" max="11272" width="13.7109375" style="9" customWidth="1"/>
    <col min="11273" max="11274" width="15" style="9" customWidth="1"/>
    <col min="11275" max="11275" width="17.5703125" style="9" customWidth="1"/>
    <col min="11276" max="11276" width="9.85546875" style="9" customWidth="1"/>
    <col min="11277" max="11277" width="7.28515625" style="9" customWidth="1"/>
    <col min="11278" max="11278" width="6" style="9" customWidth="1"/>
    <col min="11279" max="11284" width="17.5703125" style="9" customWidth="1"/>
    <col min="11285" max="11427" width="20.140625" style="9" customWidth="1"/>
    <col min="11428" max="11467" width="12.42578125" style="9" customWidth="1"/>
    <col min="11468" max="11468" width="20.140625" style="9" customWidth="1"/>
    <col min="11469" max="11469" width="21.42578125" style="9" customWidth="1"/>
    <col min="11470" max="11470" width="22.7109375" style="9" customWidth="1"/>
    <col min="11471" max="11471" width="13.7109375" style="9" customWidth="1"/>
    <col min="11472" max="11472" width="15" style="9" customWidth="1"/>
    <col min="11473" max="11475" width="17.5703125" style="9" customWidth="1"/>
    <col min="11476" max="11476" width="16.28515625" style="9" customWidth="1"/>
    <col min="11477" max="11477" width="15" style="9" customWidth="1"/>
    <col min="11478" max="11479" width="12.42578125" style="9" customWidth="1"/>
    <col min="11480" max="11481" width="17.5703125" style="9" customWidth="1"/>
    <col min="11482" max="11482" width="7.28515625" style="9" customWidth="1"/>
    <col min="11483" max="11483" width="21.42578125" style="9" customWidth="1"/>
    <col min="11484" max="11484" width="17.5703125" style="9" customWidth="1"/>
    <col min="11485" max="11485" width="20.140625" style="9" customWidth="1"/>
    <col min="11486" max="11486" width="16.28515625" style="9" customWidth="1"/>
    <col min="11487" max="11487" width="17.5703125" style="9" customWidth="1"/>
    <col min="11488" max="11488" width="6" style="9" customWidth="1"/>
    <col min="11489" max="11490" width="18.85546875" style="9" customWidth="1"/>
    <col min="11491" max="11492" width="20.140625" style="9" customWidth="1"/>
    <col min="11493" max="11493" width="6" style="9" customWidth="1"/>
    <col min="11494" max="11494" width="12.42578125" style="9" customWidth="1"/>
    <col min="11495" max="11495" width="18.85546875" style="9" customWidth="1"/>
    <col min="11496" max="11497" width="15" style="9" customWidth="1"/>
    <col min="11498" max="11498" width="7.28515625" style="9" customWidth="1"/>
    <col min="11499" max="11499" width="11.140625" style="9" customWidth="1"/>
    <col min="11500" max="11500" width="13.7109375" style="9" customWidth="1"/>
    <col min="11501" max="11501" width="18.85546875" style="9" customWidth="1"/>
    <col min="11502" max="11502" width="17.5703125" style="9" customWidth="1"/>
    <col min="11503" max="11503" width="25.28515625" style="9" customWidth="1"/>
    <col min="11504" max="11504" width="20.140625" style="9" customWidth="1"/>
    <col min="11505" max="11505" width="15" style="9" customWidth="1"/>
    <col min="11506" max="11506" width="17.5703125" style="9" customWidth="1"/>
    <col min="11507" max="11507" width="16.28515625" style="9" customWidth="1"/>
    <col min="11508" max="11509" width="15" style="9" customWidth="1"/>
    <col min="11510" max="11510" width="17.5703125" style="9" customWidth="1"/>
    <col min="11511" max="11511" width="20.140625" style="9" customWidth="1"/>
    <col min="11512" max="11512" width="16.28515625" style="9" customWidth="1"/>
    <col min="11513" max="11514" width="25.28515625" style="9" customWidth="1"/>
    <col min="11515" max="11515" width="18.85546875" style="9" customWidth="1"/>
    <col min="11516" max="11517" width="20.140625" style="9" customWidth="1"/>
    <col min="11518" max="11518" width="11.140625" style="9" customWidth="1"/>
    <col min="11519" max="11519" width="29.140625" style="9" customWidth="1"/>
    <col min="11520" max="11520" width="34.28515625" style="9" customWidth="1"/>
    <col min="11521" max="11522" width="9.85546875" style="9" customWidth="1"/>
    <col min="11523" max="11523" width="17.5703125" style="9" customWidth="1"/>
    <col min="11524" max="11524" width="18.85546875" style="9" customWidth="1"/>
    <col min="11525" max="11525" width="9.85546875" style="9" customWidth="1"/>
    <col min="11526" max="11527" width="6" style="9" customWidth="1"/>
    <col min="11528" max="11528" width="13.7109375" style="9" customWidth="1"/>
    <col min="11529" max="11530" width="15" style="9" customWidth="1"/>
    <col min="11531" max="11531" width="17.5703125" style="9" customWidth="1"/>
    <col min="11532" max="11532" width="9.85546875" style="9" customWidth="1"/>
    <col min="11533" max="11533" width="7.28515625" style="9" customWidth="1"/>
    <col min="11534" max="11534" width="6" style="9" customWidth="1"/>
    <col min="11535" max="11540" width="17.5703125" style="9" customWidth="1"/>
    <col min="11541" max="11683" width="20.140625" style="9" customWidth="1"/>
    <col min="11684" max="11723" width="12.42578125" style="9" customWidth="1"/>
    <col min="11724" max="11724" width="20.140625" style="9" customWidth="1"/>
    <col min="11725" max="11725" width="21.42578125" style="9" customWidth="1"/>
    <col min="11726" max="11726" width="22.7109375" style="9" customWidth="1"/>
    <col min="11727" max="11727" width="13.7109375" style="9" customWidth="1"/>
    <col min="11728" max="11728" width="15" style="9" customWidth="1"/>
    <col min="11729" max="11731" width="17.5703125" style="9" customWidth="1"/>
    <col min="11732" max="11732" width="16.28515625" style="9" customWidth="1"/>
    <col min="11733" max="11733" width="15" style="9" customWidth="1"/>
    <col min="11734" max="11735" width="12.42578125" style="9" customWidth="1"/>
    <col min="11736" max="11737" width="17.5703125" style="9" customWidth="1"/>
    <col min="11738" max="11738" width="7.28515625" style="9" customWidth="1"/>
    <col min="11739" max="11739" width="21.42578125" style="9" customWidth="1"/>
    <col min="11740" max="11740" width="17.5703125" style="9" customWidth="1"/>
    <col min="11741" max="11741" width="20.140625" style="9" customWidth="1"/>
    <col min="11742" max="11742" width="16.28515625" style="9" customWidth="1"/>
    <col min="11743" max="11743" width="17.5703125" style="9" customWidth="1"/>
    <col min="11744" max="11744" width="6" style="9" customWidth="1"/>
    <col min="11745" max="11746" width="18.85546875" style="9" customWidth="1"/>
    <col min="11747" max="11748" width="20.140625" style="9" customWidth="1"/>
    <col min="11749" max="11749" width="6" style="9" customWidth="1"/>
    <col min="11750" max="11750" width="12.42578125" style="9" customWidth="1"/>
    <col min="11751" max="11751" width="18.85546875" style="9" customWidth="1"/>
    <col min="11752" max="11753" width="15" style="9" customWidth="1"/>
    <col min="11754" max="11754" width="7.28515625" style="9" customWidth="1"/>
    <col min="11755" max="11755" width="11.140625" style="9" customWidth="1"/>
    <col min="11756" max="11756" width="13.7109375" style="9" customWidth="1"/>
    <col min="11757" max="11757" width="18.85546875" style="9" customWidth="1"/>
    <col min="11758" max="11758" width="17.5703125" style="9" customWidth="1"/>
    <col min="11759" max="11759" width="25.28515625" style="9" customWidth="1"/>
    <col min="11760" max="11760" width="20.140625" style="9" customWidth="1"/>
    <col min="11761" max="11761" width="15" style="9" customWidth="1"/>
    <col min="11762" max="11762" width="17.5703125" style="9" customWidth="1"/>
    <col min="11763" max="11763" width="16.28515625" style="9" customWidth="1"/>
    <col min="11764" max="11765" width="15" style="9" customWidth="1"/>
    <col min="11766" max="11766" width="17.5703125" style="9" customWidth="1"/>
    <col min="11767" max="11767" width="20.140625" style="9" customWidth="1"/>
    <col min="11768" max="11768" width="16.28515625" style="9" customWidth="1"/>
    <col min="11769" max="11770" width="25.28515625" style="9" customWidth="1"/>
    <col min="11771" max="11771" width="18.85546875" style="9" customWidth="1"/>
    <col min="11772" max="11773" width="20.140625" style="9" customWidth="1"/>
    <col min="11774" max="11774" width="11.140625" style="9" customWidth="1"/>
    <col min="11775" max="11775" width="29.140625" style="9" customWidth="1"/>
    <col min="11776" max="11776" width="34.28515625" style="9" customWidth="1"/>
    <col min="11777" max="11778" width="9.85546875" style="9" customWidth="1"/>
    <col min="11779" max="11779" width="17.5703125" style="9" customWidth="1"/>
    <col min="11780" max="11780" width="18.85546875" style="9" customWidth="1"/>
    <col min="11781" max="11781" width="9.85546875" style="9" customWidth="1"/>
    <col min="11782" max="11783" width="6" style="9" customWidth="1"/>
    <col min="11784" max="11784" width="13.7109375" style="9" customWidth="1"/>
    <col min="11785" max="11786" width="15" style="9" customWidth="1"/>
    <col min="11787" max="11787" width="17.5703125" style="9" customWidth="1"/>
    <col min="11788" max="11788" width="9.85546875" style="9" customWidth="1"/>
    <col min="11789" max="11789" width="7.28515625" style="9" customWidth="1"/>
    <col min="11790" max="11790" width="6" style="9" customWidth="1"/>
    <col min="11791" max="11796" width="17.5703125" style="9" customWidth="1"/>
    <col min="11797" max="11939" width="20.140625" style="9" customWidth="1"/>
    <col min="11940" max="11979" width="12.42578125" style="9" customWidth="1"/>
    <col min="11980" max="11980" width="20.140625" style="9" customWidth="1"/>
    <col min="11981" max="11981" width="21.42578125" style="9" customWidth="1"/>
    <col min="11982" max="11982" width="22.7109375" style="9" customWidth="1"/>
    <col min="11983" max="11983" width="13.7109375" style="9" customWidth="1"/>
    <col min="11984" max="11984" width="15" style="9" customWidth="1"/>
    <col min="11985" max="11987" width="17.5703125" style="9" customWidth="1"/>
    <col min="11988" max="11988" width="16.28515625" style="9" customWidth="1"/>
    <col min="11989" max="11989" width="15" style="9" customWidth="1"/>
    <col min="11990" max="11991" width="12.42578125" style="9" customWidth="1"/>
    <col min="11992" max="11993" width="17.5703125" style="9" customWidth="1"/>
    <col min="11994" max="11994" width="7.28515625" style="9" customWidth="1"/>
    <col min="11995" max="11995" width="21.42578125" style="9" customWidth="1"/>
    <col min="11996" max="11996" width="17.5703125" style="9" customWidth="1"/>
    <col min="11997" max="11997" width="20.140625" style="9" customWidth="1"/>
    <col min="11998" max="11998" width="16.28515625" style="9" customWidth="1"/>
    <col min="11999" max="11999" width="17.5703125" style="9" customWidth="1"/>
    <col min="12000" max="12000" width="6" style="9" customWidth="1"/>
    <col min="12001" max="12002" width="18.85546875" style="9" customWidth="1"/>
    <col min="12003" max="12004" width="20.140625" style="9" customWidth="1"/>
    <col min="12005" max="12005" width="6" style="9" customWidth="1"/>
    <col min="12006" max="12006" width="12.42578125" style="9" customWidth="1"/>
    <col min="12007" max="12007" width="18.85546875" style="9" customWidth="1"/>
    <col min="12008" max="12009" width="15" style="9" customWidth="1"/>
    <col min="12010" max="12010" width="7.28515625" style="9" customWidth="1"/>
    <col min="12011" max="12011" width="11.140625" style="9" customWidth="1"/>
    <col min="12012" max="12012" width="13.7109375" style="9" customWidth="1"/>
    <col min="12013" max="12013" width="18.85546875" style="9" customWidth="1"/>
    <col min="12014" max="12014" width="17.5703125" style="9" customWidth="1"/>
    <col min="12015" max="12015" width="25.28515625" style="9" customWidth="1"/>
    <col min="12016" max="12016" width="20.140625" style="9" customWidth="1"/>
    <col min="12017" max="12017" width="15" style="9" customWidth="1"/>
    <col min="12018" max="12018" width="17.5703125" style="9" customWidth="1"/>
    <col min="12019" max="12019" width="16.28515625" style="9" customWidth="1"/>
    <col min="12020" max="12021" width="15" style="9" customWidth="1"/>
    <col min="12022" max="12022" width="17.5703125" style="9" customWidth="1"/>
    <col min="12023" max="12023" width="20.140625" style="9" customWidth="1"/>
    <col min="12024" max="12024" width="16.28515625" style="9" customWidth="1"/>
    <col min="12025" max="12026" width="25.28515625" style="9" customWidth="1"/>
    <col min="12027" max="12027" width="18.85546875" style="9" customWidth="1"/>
    <col min="12028" max="12029" width="20.140625" style="9" customWidth="1"/>
    <col min="12030" max="12030" width="11.140625" style="9" customWidth="1"/>
    <col min="12031" max="12031" width="29.140625" style="9" customWidth="1"/>
    <col min="12032" max="12032" width="34.28515625" style="9" customWidth="1"/>
    <col min="12033" max="12034" width="9.85546875" style="9" customWidth="1"/>
    <col min="12035" max="12035" width="17.5703125" style="9" customWidth="1"/>
    <col min="12036" max="12036" width="18.85546875" style="9" customWidth="1"/>
    <col min="12037" max="12037" width="9.85546875" style="9" customWidth="1"/>
    <col min="12038" max="12039" width="6" style="9" customWidth="1"/>
    <col min="12040" max="12040" width="13.7109375" style="9" customWidth="1"/>
    <col min="12041" max="12042" width="15" style="9" customWidth="1"/>
    <col min="12043" max="12043" width="17.5703125" style="9" customWidth="1"/>
    <col min="12044" max="12044" width="9.85546875" style="9" customWidth="1"/>
    <col min="12045" max="12045" width="7.28515625" style="9" customWidth="1"/>
    <col min="12046" max="12046" width="6" style="9" customWidth="1"/>
    <col min="12047" max="12052" width="17.5703125" style="9" customWidth="1"/>
    <col min="12053" max="12195" width="20.140625" style="9" customWidth="1"/>
    <col min="12196" max="12235" width="12.42578125" style="9" customWidth="1"/>
    <col min="12236" max="12236" width="20.140625" style="9" customWidth="1"/>
    <col min="12237" max="12237" width="21.42578125" style="9" customWidth="1"/>
    <col min="12238" max="12238" width="22.7109375" style="9" customWidth="1"/>
    <col min="12239" max="12239" width="13.7109375" style="9" customWidth="1"/>
    <col min="12240" max="12240" width="15" style="9" customWidth="1"/>
    <col min="12241" max="12243" width="17.5703125" style="9" customWidth="1"/>
    <col min="12244" max="12244" width="16.28515625" style="9" customWidth="1"/>
    <col min="12245" max="12245" width="15" style="9" customWidth="1"/>
    <col min="12246" max="12247" width="12.42578125" style="9" customWidth="1"/>
    <col min="12248" max="12249" width="17.5703125" style="9" customWidth="1"/>
    <col min="12250" max="12250" width="7.28515625" style="9" customWidth="1"/>
    <col min="12251" max="12251" width="21.42578125" style="9" customWidth="1"/>
    <col min="12252" max="12252" width="17.5703125" style="9" customWidth="1"/>
    <col min="12253" max="12253" width="20.140625" style="9" customWidth="1"/>
    <col min="12254" max="12254" width="16.28515625" style="9" customWidth="1"/>
    <col min="12255" max="12255" width="17.5703125" style="9" customWidth="1"/>
    <col min="12256" max="12256" width="6" style="9" customWidth="1"/>
    <col min="12257" max="12258" width="18.85546875" style="9" customWidth="1"/>
    <col min="12259" max="12260" width="20.140625" style="9" customWidth="1"/>
    <col min="12261" max="12261" width="6" style="9" customWidth="1"/>
    <col min="12262" max="12262" width="12.42578125" style="9" customWidth="1"/>
    <col min="12263" max="12263" width="18.85546875" style="9" customWidth="1"/>
    <col min="12264" max="12265" width="15" style="9" customWidth="1"/>
    <col min="12266" max="12266" width="7.28515625" style="9" customWidth="1"/>
    <col min="12267" max="12267" width="11.140625" style="9" customWidth="1"/>
    <col min="12268" max="12268" width="13.7109375" style="9" customWidth="1"/>
    <col min="12269" max="12269" width="18.85546875" style="9" customWidth="1"/>
    <col min="12270" max="12270" width="17.5703125" style="9" customWidth="1"/>
    <col min="12271" max="12271" width="25.28515625" style="9" customWidth="1"/>
    <col min="12272" max="12272" width="20.140625" style="9" customWidth="1"/>
    <col min="12273" max="12273" width="15" style="9" customWidth="1"/>
    <col min="12274" max="12274" width="17.5703125" style="9" customWidth="1"/>
    <col min="12275" max="12275" width="16.28515625" style="9" customWidth="1"/>
    <col min="12276" max="12277" width="15" style="9" customWidth="1"/>
    <col min="12278" max="12278" width="17.5703125" style="9" customWidth="1"/>
    <col min="12279" max="12279" width="20.140625" style="9" customWidth="1"/>
    <col min="12280" max="12280" width="16.28515625" style="9" customWidth="1"/>
    <col min="12281" max="12282" width="25.28515625" style="9" customWidth="1"/>
    <col min="12283" max="12283" width="18.85546875" style="9" customWidth="1"/>
    <col min="12284" max="12285" width="20.140625" style="9" customWidth="1"/>
    <col min="12286" max="12286" width="11.140625" style="9" customWidth="1"/>
    <col min="12287" max="12287" width="29.140625" style="9" customWidth="1"/>
    <col min="12288" max="12288" width="34.28515625" style="9" customWidth="1"/>
    <col min="12289" max="12290" width="9.85546875" style="9" customWidth="1"/>
    <col min="12291" max="12291" width="17.5703125" style="9" customWidth="1"/>
    <col min="12292" max="12292" width="18.85546875" style="9" customWidth="1"/>
    <col min="12293" max="12293" width="9.85546875" style="9" customWidth="1"/>
    <col min="12294" max="12295" width="6" style="9" customWidth="1"/>
    <col min="12296" max="12296" width="13.7109375" style="9" customWidth="1"/>
    <col min="12297" max="12298" width="15" style="9" customWidth="1"/>
    <col min="12299" max="12299" width="17.5703125" style="9" customWidth="1"/>
    <col min="12300" max="12300" width="9.85546875" style="9" customWidth="1"/>
    <col min="12301" max="12301" width="7.28515625" style="9" customWidth="1"/>
    <col min="12302" max="12302" width="6" style="9" customWidth="1"/>
    <col min="12303" max="12308" width="17.5703125" style="9" customWidth="1"/>
    <col min="12309" max="12451" width="20.140625" style="9" customWidth="1"/>
    <col min="12452" max="12491" width="12.42578125" style="9" customWidth="1"/>
    <col min="12492" max="12492" width="20.140625" style="9" customWidth="1"/>
    <col min="12493" max="12493" width="21.42578125" style="9" customWidth="1"/>
    <col min="12494" max="12494" width="22.7109375" style="9" customWidth="1"/>
    <col min="12495" max="12495" width="13.7109375" style="9" customWidth="1"/>
    <col min="12496" max="12496" width="15" style="9" customWidth="1"/>
    <col min="12497" max="12499" width="17.5703125" style="9" customWidth="1"/>
    <col min="12500" max="12500" width="16.28515625" style="9" customWidth="1"/>
    <col min="12501" max="12501" width="15" style="9" customWidth="1"/>
    <col min="12502" max="12503" width="12.42578125" style="9" customWidth="1"/>
    <col min="12504" max="12505" width="17.5703125" style="9" customWidth="1"/>
    <col min="12506" max="12506" width="7.28515625" style="9" customWidth="1"/>
    <col min="12507" max="12507" width="21.42578125" style="9" customWidth="1"/>
    <col min="12508" max="12508" width="17.5703125" style="9" customWidth="1"/>
    <col min="12509" max="12509" width="20.140625" style="9" customWidth="1"/>
    <col min="12510" max="12510" width="16.28515625" style="9" customWidth="1"/>
    <col min="12511" max="12511" width="17.5703125" style="9" customWidth="1"/>
    <col min="12512" max="12512" width="6" style="9" customWidth="1"/>
    <col min="12513" max="12514" width="18.85546875" style="9" customWidth="1"/>
    <col min="12515" max="12516" width="20.140625" style="9" customWidth="1"/>
    <col min="12517" max="12517" width="6" style="9" customWidth="1"/>
    <col min="12518" max="12518" width="12.42578125" style="9" customWidth="1"/>
    <col min="12519" max="12519" width="18.85546875" style="9" customWidth="1"/>
    <col min="12520" max="12521" width="15" style="9" customWidth="1"/>
    <col min="12522" max="12522" width="7.28515625" style="9" customWidth="1"/>
    <col min="12523" max="12523" width="11.140625" style="9" customWidth="1"/>
    <col min="12524" max="12524" width="13.7109375" style="9" customWidth="1"/>
    <col min="12525" max="12525" width="18.85546875" style="9" customWidth="1"/>
    <col min="12526" max="12526" width="17.5703125" style="9" customWidth="1"/>
    <col min="12527" max="12527" width="25.28515625" style="9" customWidth="1"/>
    <col min="12528" max="12528" width="20.140625" style="9" customWidth="1"/>
    <col min="12529" max="12529" width="15" style="9" customWidth="1"/>
    <col min="12530" max="12530" width="17.5703125" style="9" customWidth="1"/>
    <col min="12531" max="12531" width="16.28515625" style="9" customWidth="1"/>
    <col min="12532" max="12533" width="15" style="9" customWidth="1"/>
    <col min="12534" max="12534" width="17.5703125" style="9" customWidth="1"/>
    <col min="12535" max="12535" width="20.140625" style="9" customWidth="1"/>
    <col min="12536" max="12536" width="16.28515625" style="9" customWidth="1"/>
    <col min="12537" max="12538" width="25.28515625" style="9" customWidth="1"/>
    <col min="12539" max="12539" width="18.85546875" style="9" customWidth="1"/>
    <col min="12540" max="12541" width="20.140625" style="9" customWidth="1"/>
    <col min="12542" max="12542" width="11.140625" style="9" customWidth="1"/>
    <col min="12543" max="12543" width="29.140625" style="9" customWidth="1"/>
    <col min="12544" max="12544" width="34.28515625" style="9" customWidth="1"/>
    <col min="12545" max="12546" width="9.85546875" style="9" customWidth="1"/>
    <col min="12547" max="12547" width="17.5703125" style="9" customWidth="1"/>
    <col min="12548" max="12548" width="18.85546875" style="9" customWidth="1"/>
    <col min="12549" max="12549" width="9.85546875" style="9" customWidth="1"/>
    <col min="12550" max="12551" width="6" style="9" customWidth="1"/>
    <col min="12552" max="12552" width="13.7109375" style="9" customWidth="1"/>
    <col min="12553" max="12554" width="15" style="9" customWidth="1"/>
    <col min="12555" max="12555" width="17.5703125" style="9" customWidth="1"/>
    <col min="12556" max="12556" width="9.85546875" style="9" customWidth="1"/>
    <col min="12557" max="12557" width="7.28515625" style="9" customWidth="1"/>
    <col min="12558" max="12558" width="6" style="9" customWidth="1"/>
    <col min="12559" max="12564" width="17.5703125" style="9" customWidth="1"/>
    <col min="12565" max="12707" width="20.140625" style="9" customWidth="1"/>
    <col min="12708" max="12747" width="12.42578125" style="9" customWidth="1"/>
    <col min="12748" max="12748" width="20.140625" style="9" customWidth="1"/>
    <col min="12749" max="12749" width="21.42578125" style="9" customWidth="1"/>
    <col min="12750" max="12750" width="22.7109375" style="9" customWidth="1"/>
    <col min="12751" max="12751" width="13.7109375" style="9" customWidth="1"/>
    <col min="12752" max="12752" width="15" style="9" customWidth="1"/>
    <col min="12753" max="12755" width="17.5703125" style="9" customWidth="1"/>
    <col min="12756" max="12756" width="16.28515625" style="9" customWidth="1"/>
    <col min="12757" max="12757" width="15" style="9" customWidth="1"/>
    <col min="12758" max="12759" width="12.42578125" style="9" customWidth="1"/>
    <col min="12760" max="12761" width="17.5703125" style="9" customWidth="1"/>
    <col min="12762" max="12762" width="7.28515625" style="9" customWidth="1"/>
    <col min="12763" max="12763" width="21.42578125" style="9" customWidth="1"/>
    <col min="12764" max="12764" width="17.5703125" style="9" customWidth="1"/>
    <col min="12765" max="12765" width="20.140625" style="9" customWidth="1"/>
    <col min="12766" max="12766" width="16.28515625" style="9" customWidth="1"/>
    <col min="12767" max="12767" width="17.5703125" style="9" customWidth="1"/>
    <col min="12768" max="12768" width="6" style="9" customWidth="1"/>
    <col min="12769" max="12770" width="18.85546875" style="9" customWidth="1"/>
    <col min="12771" max="12772" width="20.140625" style="9" customWidth="1"/>
    <col min="12773" max="12773" width="6" style="9" customWidth="1"/>
    <col min="12774" max="12774" width="12.42578125" style="9" customWidth="1"/>
    <col min="12775" max="12775" width="18.85546875" style="9" customWidth="1"/>
    <col min="12776" max="12777" width="15" style="9" customWidth="1"/>
    <col min="12778" max="12778" width="7.28515625" style="9" customWidth="1"/>
    <col min="12779" max="12779" width="11.140625" style="9" customWidth="1"/>
    <col min="12780" max="12780" width="13.7109375" style="9" customWidth="1"/>
    <col min="12781" max="12781" width="18.85546875" style="9" customWidth="1"/>
    <col min="12782" max="12782" width="17.5703125" style="9" customWidth="1"/>
    <col min="12783" max="12783" width="25.28515625" style="9" customWidth="1"/>
    <col min="12784" max="12784" width="20.140625" style="9" customWidth="1"/>
    <col min="12785" max="12785" width="15" style="9" customWidth="1"/>
    <col min="12786" max="12786" width="17.5703125" style="9" customWidth="1"/>
    <col min="12787" max="12787" width="16.28515625" style="9" customWidth="1"/>
    <col min="12788" max="12789" width="15" style="9" customWidth="1"/>
    <col min="12790" max="12790" width="17.5703125" style="9" customWidth="1"/>
    <col min="12791" max="12791" width="20.140625" style="9" customWidth="1"/>
    <col min="12792" max="12792" width="16.28515625" style="9" customWidth="1"/>
    <col min="12793" max="12794" width="25.28515625" style="9" customWidth="1"/>
    <col min="12795" max="12795" width="18.85546875" style="9" customWidth="1"/>
    <col min="12796" max="12797" width="20.140625" style="9" customWidth="1"/>
    <col min="12798" max="12798" width="11.140625" style="9" customWidth="1"/>
    <col min="12799" max="12799" width="29.140625" style="9" customWidth="1"/>
    <col min="12800" max="12800" width="34.28515625" style="9" customWidth="1"/>
    <col min="12801" max="12802" width="9.85546875" style="9" customWidth="1"/>
    <col min="12803" max="12803" width="17.5703125" style="9" customWidth="1"/>
    <col min="12804" max="12804" width="18.85546875" style="9" customWidth="1"/>
    <col min="12805" max="12805" width="9.85546875" style="9" customWidth="1"/>
    <col min="12806" max="12807" width="6" style="9" customWidth="1"/>
    <col min="12808" max="12808" width="13.7109375" style="9" customWidth="1"/>
    <col min="12809" max="12810" width="15" style="9" customWidth="1"/>
    <col min="12811" max="12811" width="17.5703125" style="9" customWidth="1"/>
    <col min="12812" max="12812" width="9.85546875" style="9" customWidth="1"/>
    <col min="12813" max="12813" width="7.28515625" style="9" customWidth="1"/>
    <col min="12814" max="12814" width="6" style="9" customWidth="1"/>
    <col min="12815" max="12820" width="17.5703125" style="9" customWidth="1"/>
    <col min="12821" max="12963" width="20.140625" style="9" customWidth="1"/>
    <col min="12964" max="13003" width="12.42578125" style="9" customWidth="1"/>
    <col min="13004" max="13004" width="20.140625" style="9" customWidth="1"/>
    <col min="13005" max="13005" width="21.42578125" style="9" customWidth="1"/>
    <col min="13006" max="13006" width="22.7109375" style="9" customWidth="1"/>
    <col min="13007" max="13007" width="13.7109375" style="9" customWidth="1"/>
    <col min="13008" max="13008" width="15" style="9" customWidth="1"/>
    <col min="13009" max="13011" width="17.5703125" style="9" customWidth="1"/>
    <col min="13012" max="13012" width="16.28515625" style="9" customWidth="1"/>
    <col min="13013" max="13013" width="15" style="9" customWidth="1"/>
    <col min="13014" max="13015" width="12.42578125" style="9" customWidth="1"/>
    <col min="13016" max="13017" width="17.5703125" style="9" customWidth="1"/>
    <col min="13018" max="13018" width="7.28515625" style="9" customWidth="1"/>
    <col min="13019" max="13019" width="21.42578125" style="9" customWidth="1"/>
    <col min="13020" max="13020" width="17.5703125" style="9" customWidth="1"/>
    <col min="13021" max="13021" width="20.140625" style="9" customWidth="1"/>
    <col min="13022" max="13022" width="16.28515625" style="9" customWidth="1"/>
    <col min="13023" max="13023" width="17.5703125" style="9" customWidth="1"/>
    <col min="13024" max="13024" width="6" style="9" customWidth="1"/>
    <col min="13025" max="13026" width="18.85546875" style="9" customWidth="1"/>
    <col min="13027" max="13028" width="20.140625" style="9" customWidth="1"/>
    <col min="13029" max="13029" width="6" style="9" customWidth="1"/>
    <col min="13030" max="13030" width="12.42578125" style="9" customWidth="1"/>
    <col min="13031" max="13031" width="18.85546875" style="9" customWidth="1"/>
    <col min="13032" max="13033" width="15" style="9" customWidth="1"/>
    <col min="13034" max="13034" width="7.28515625" style="9" customWidth="1"/>
    <col min="13035" max="13035" width="11.140625" style="9" customWidth="1"/>
    <col min="13036" max="13036" width="13.7109375" style="9" customWidth="1"/>
    <col min="13037" max="13037" width="18.85546875" style="9" customWidth="1"/>
    <col min="13038" max="13038" width="17.5703125" style="9" customWidth="1"/>
    <col min="13039" max="13039" width="25.28515625" style="9" customWidth="1"/>
    <col min="13040" max="13040" width="20.140625" style="9" customWidth="1"/>
    <col min="13041" max="13041" width="15" style="9" customWidth="1"/>
    <col min="13042" max="13042" width="17.5703125" style="9" customWidth="1"/>
    <col min="13043" max="13043" width="16.28515625" style="9" customWidth="1"/>
    <col min="13044" max="13045" width="15" style="9" customWidth="1"/>
    <col min="13046" max="13046" width="17.5703125" style="9" customWidth="1"/>
    <col min="13047" max="13047" width="20.140625" style="9" customWidth="1"/>
    <col min="13048" max="13048" width="16.28515625" style="9" customWidth="1"/>
    <col min="13049" max="13050" width="25.28515625" style="9" customWidth="1"/>
    <col min="13051" max="13051" width="18.85546875" style="9" customWidth="1"/>
    <col min="13052" max="13053" width="20.140625" style="9" customWidth="1"/>
    <col min="13054" max="13054" width="11.140625" style="9" customWidth="1"/>
    <col min="13055" max="13055" width="29.140625" style="9" customWidth="1"/>
    <col min="13056" max="13056" width="34.28515625" style="9" customWidth="1"/>
    <col min="13057" max="13058" width="9.85546875" style="9" customWidth="1"/>
    <col min="13059" max="13059" width="17.5703125" style="9" customWidth="1"/>
    <col min="13060" max="13060" width="18.85546875" style="9" customWidth="1"/>
    <col min="13061" max="13061" width="9.85546875" style="9" customWidth="1"/>
    <col min="13062" max="13063" width="6" style="9" customWidth="1"/>
    <col min="13064" max="13064" width="13.7109375" style="9" customWidth="1"/>
    <col min="13065" max="13066" width="15" style="9" customWidth="1"/>
    <col min="13067" max="13067" width="17.5703125" style="9" customWidth="1"/>
    <col min="13068" max="13068" width="9.85546875" style="9" customWidth="1"/>
    <col min="13069" max="13069" width="7.28515625" style="9" customWidth="1"/>
    <col min="13070" max="13070" width="6" style="9" customWidth="1"/>
    <col min="13071" max="13076" width="17.5703125" style="9" customWidth="1"/>
    <col min="13077" max="13219" width="20.140625" style="9" customWidth="1"/>
    <col min="13220" max="13259" width="12.42578125" style="9" customWidth="1"/>
    <col min="13260" max="13260" width="20.140625" style="9" customWidth="1"/>
    <col min="13261" max="13261" width="21.42578125" style="9" customWidth="1"/>
    <col min="13262" max="13262" width="22.7109375" style="9" customWidth="1"/>
    <col min="13263" max="13263" width="13.7109375" style="9" customWidth="1"/>
    <col min="13264" max="13264" width="15" style="9" customWidth="1"/>
    <col min="13265" max="13267" width="17.5703125" style="9" customWidth="1"/>
    <col min="13268" max="13268" width="16.28515625" style="9" customWidth="1"/>
    <col min="13269" max="13269" width="15" style="9" customWidth="1"/>
    <col min="13270" max="13271" width="12.42578125" style="9" customWidth="1"/>
    <col min="13272" max="13273" width="17.5703125" style="9" customWidth="1"/>
    <col min="13274" max="13274" width="7.28515625" style="9" customWidth="1"/>
    <col min="13275" max="13275" width="21.42578125" style="9" customWidth="1"/>
    <col min="13276" max="13276" width="17.5703125" style="9" customWidth="1"/>
    <col min="13277" max="13277" width="20.140625" style="9" customWidth="1"/>
    <col min="13278" max="13278" width="16.28515625" style="9" customWidth="1"/>
    <col min="13279" max="13279" width="17.5703125" style="9" customWidth="1"/>
    <col min="13280" max="13280" width="6" style="9" customWidth="1"/>
    <col min="13281" max="13282" width="18.85546875" style="9" customWidth="1"/>
    <col min="13283" max="13284" width="20.140625" style="9" customWidth="1"/>
    <col min="13285" max="13285" width="6" style="9" customWidth="1"/>
    <col min="13286" max="13286" width="12.42578125" style="9" customWidth="1"/>
    <col min="13287" max="13287" width="18.85546875" style="9" customWidth="1"/>
    <col min="13288" max="13289" width="15" style="9" customWidth="1"/>
    <col min="13290" max="13290" width="7.28515625" style="9" customWidth="1"/>
    <col min="13291" max="13291" width="11.140625" style="9" customWidth="1"/>
    <col min="13292" max="13292" width="13.7109375" style="9" customWidth="1"/>
    <col min="13293" max="13293" width="18.85546875" style="9" customWidth="1"/>
    <col min="13294" max="13294" width="17.5703125" style="9" customWidth="1"/>
    <col min="13295" max="13295" width="25.28515625" style="9" customWidth="1"/>
    <col min="13296" max="13296" width="20.140625" style="9" customWidth="1"/>
    <col min="13297" max="13297" width="15" style="9" customWidth="1"/>
    <col min="13298" max="13298" width="17.5703125" style="9" customWidth="1"/>
    <col min="13299" max="13299" width="16.28515625" style="9" customWidth="1"/>
    <col min="13300" max="13301" width="15" style="9" customWidth="1"/>
    <col min="13302" max="13302" width="17.5703125" style="9" customWidth="1"/>
    <col min="13303" max="13303" width="20.140625" style="9" customWidth="1"/>
    <col min="13304" max="13304" width="16.28515625" style="9" customWidth="1"/>
    <col min="13305" max="13306" width="25.28515625" style="9" customWidth="1"/>
    <col min="13307" max="13307" width="18.85546875" style="9" customWidth="1"/>
    <col min="13308" max="13309" width="20.140625" style="9" customWidth="1"/>
    <col min="13310" max="13310" width="11.140625" style="9" customWidth="1"/>
    <col min="13311" max="13311" width="29.140625" style="9" customWidth="1"/>
    <col min="13312" max="13312" width="34.28515625" style="9" customWidth="1"/>
    <col min="13313" max="13314" width="9.85546875" style="9" customWidth="1"/>
    <col min="13315" max="13315" width="17.5703125" style="9" customWidth="1"/>
    <col min="13316" max="13316" width="18.85546875" style="9" customWidth="1"/>
    <col min="13317" max="13317" width="9.85546875" style="9" customWidth="1"/>
    <col min="13318" max="13319" width="6" style="9" customWidth="1"/>
    <col min="13320" max="13320" width="13.7109375" style="9" customWidth="1"/>
    <col min="13321" max="13322" width="15" style="9" customWidth="1"/>
    <col min="13323" max="13323" width="17.5703125" style="9" customWidth="1"/>
    <col min="13324" max="13324" width="9.85546875" style="9" customWidth="1"/>
    <col min="13325" max="13325" width="7.28515625" style="9" customWidth="1"/>
    <col min="13326" max="13326" width="6" style="9" customWidth="1"/>
    <col min="13327" max="13332" width="17.5703125" style="9" customWidth="1"/>
    <col min="13333" max="13475" width="20.140625" style="9" customWidth="1"/>
    <col min="13476" max="13515" width="12.42578125" style="9" customWidth="1"/>
    <col min="13516" max="13516" width="20.140625" style="9" customWidth="1"/>
    <col min="13517" max="13517" width="21.42578125" style="9" customWidth="1"/>
    <col min="13518" max="13518" width="22.7109375" style="9" customWidth="1"/>
    <col min="13519" max="13519" width="13.7109375" style="9" customWidth="1"/>
    <col min="13520" max="13520" width="15" style="9" customWidth="1"/>
    <col min="13521" max="13523" width="17.5703125" style="9" customWidth="1"/>
    <col min="13524" max="13524" width="16.28515625" style="9" customWidth="1"/>
    <col min="13525" max="13525" width="15" style="9" customWidth="1"/>
    <col min="13526" max="13527" width="12.42578125" style="9" customWidth="1"/>
    <col min="13528" max="13529" width="17.5703125" style="9" customWidth="1"/>
    <col min="13530" max="13530" width="7.28515625" style="9" customWidth="1"/>
    <col min="13531" max="13531" width="21.42578125" style="9" customWidth="1"/>
    <col min="13532" max="13532" width="17.5703125" style="9" customWidth="1"/>
    <col min="13533" max="13533" width="20.140625" style="9" customWidth="1"/>
    <col min="13534" max="13534" width="16.28515625" style="9" customWidth="1"/>
    <col min="13535" max="13535" width="17.5703125" style="9" customWidth="1"/>
    <col min="13536" max="13536" width="6" style="9" customWidth="1"/>
    <col min="13537" max="13538" width="18.85546875" style="9" customWidth="1"/>
    <col min="13539" max="13540" width="20.140625" style="9" customWidth="1"/>
    <col min="13541" max="13541" width="6" style="9" customWidth="1"/>
    <col min="13542" max="13542" width="12.42578125" style="9" customWidth="1"/>
    <col min="13543" max="13543" width="18.85546875" style="9" customWidth="1"/>
    <col min="13544" max="13545" width="15" style="9" customWidth="1"/>
    <col min="13546" max="13546" width="7.28515625" style="9" customWidth="1"/>
    <col min="13547" max="13547" width="11.140625" style="9" customWidth="1"/>
    <col min="13548" max="13548" width="13.7109375" style="9" customWidth="1"/>
    <col min="13549" max="13549" width="18.85546875" style="9" customWidth="1"/>
    <col min="13550" max="13550" width="17.5703125" style="9" customWidth="1"/>
    <col min="13551" max="13551" width="25.28515625" style="9" customWidth="1"/>
    <col min="13552" max="13552" width="20.140625" style="9" customWidth="1"/>
    <col min="13553" max="13553" width="15" style="9" customWidth="1"/>
    <col min="13554" max="13554" width="17.5703125" style="9" customWidth="1"/>
    <col min="13555" max="13555" width="16.28515625" style="9" customWidth="1"/>
    <col min="13556" max="13557" width="15" style="9" customWidth="1"/>
    <col min="13558" max="13558" width="17.5703125" style="9" customWidth="1"/>
    <col min="13559" max="13559" width="20.140625" style="9" customWidth="1"/>
    <col min="13560" max="13560" width="16.28515625" style="9" customWidth="1"/>
    <col min="13561" max="13562" width="25.28515625" style="9" customWidth="1"/>
    <col min="13563" max="13563" width="18.85546875" style="9" customWidth="1"/>
    <col min="13564" max="13565" width="20.140625" style="9" customWidth="1"/>
    <col min="13566" max="13566" width="11.140625" style="9" customWidth="1"/>
    <col min="13567" max="13567" width="29.140625" style="9" customWidth="1"/>
    <col min="13568" max="13568" width="34.28515625" style="9" customWidth="1"/>
    <col min="13569" max="13570" width="9.85546875" style="9" customWidth="1"/>
    <col min="13571" max="13571" width="17.5703125" style="9" customWidth="1"/>
    <col min="13572" max="13572" width="18.85546875" style="9" customWidth="1"/>
    <col min="13573" max="13573" width="9.85546875" style="9" customWidth="1"/>
    <col min="13574" max="13575" width="6" style="9" customWidth="1"/>
    <col min="13576" max="13576" width="13.7109375" style="9" customWidth="1"/>
    <col min="13577" max="13578" width="15" style="9" customWidth="1"/>
    <col min="13579" max="13579" width="17.5703125" style="9" customWidth="1"/>
    <col min="13580" max="13580" width="9.85546875" style="9" customWidth="1"/>
    <col min="13581" max="13581" width="7.28515625" style="9" customWidth="1"/>
    <col min="13582" max="13582" width="6" style="9" customWidth="1"/>
    <col min="13583" max="13588" width="17.5703125" style="9" customWidth="1"/>
    <col min="13589" max="13731" width="20.140625" style="9" customWidth="1"/>
    <col min="13732" max="13771" width="12.42578125" style="9" customWidth="1"/>
    <col min="13772" max="13772" width="20.140625" style="9" customWidth="1"/>
    <col min="13773" max="13773" width="21.42578125" style="9" customWidth="1"/>
    <col min="13774" max="13774" width="22.7109375" style="9" customWidth="1"/>
    <col min="13775" max="13775" width="13.7109375" style="9" customWidth="1"/>
    <col min="13776" max="13776" width="15" style="9" customWidth="1"/>
    <col min="13777" max="13779" width="17.5703125" style="9" customWidth="1"/>
    <col min="13780" max="13780" width="16.28515625" style="9" customWidth="1"/>
    <col min="13781" max="13781" width="15" style="9" customWidth="1"/>
    <col min="13782" max="13783" width="12.42578125" style="9" customWidth="1"/>
    <col min="13784" max="13785" width="17.5703125" style="9" customWidth="1"/>
    <col min="13786" max="13786" width="7.28515625" style="9" customWidth="1"/>
    <col min="13787" max="13787" width="21.42578125" style="9" customWidth="1"/>
    <col min="13788" max="13788" width="17.5703125" style="9" customWidth="1"/>
    <col min="13789" max="13789" width="20.140625" style="9" customWidth="1"/>
    <col min="13790" max="13790" width="16.28515625" style="9" customWidth="1"/>
    <col min="13791" max="13791" width="17.5703125" style="9" customWidth="1"/>
    <col min="13792" max="13792" width="6" style="9" customWidth="1"/>
    <col min="13793" max="13794" width="18.85546875" style="9" customWidth="1"/>
    <col min="13795" max="13796" width="20.140625" style="9" customWidth="1"/>
    <col min="13797" max="13797" width="6" style="9" customWidth="1"/>
    <col min="13798" max="13798" width="12.42578125" style="9" customWidth="1"/>
    <col min="13799" max="13799" width="18.85546875" style="9" customWidth="1"/>
    <col min="13800" max="13801" width="15" style="9" customWidth="1"/>
    <col min="13802" max="13802" width="7.28515625" style="9" customWidth="1"/>
    <col min="13803" max="13803" width="11.140625" style="9" customWidth="1"/>
    <col min="13804" max="13804" width="13.7109375" style="9" customWidth="1"/>
    <col min="13805" max="13805" width="18.85546875" style="9" customWidth="1"/>
    <col min="13806" max="13806" width="17.5703125" style="9" customWidth="1"/>
    <col min="13807" max="13807" width="25.28515625" style="9" customWidth="1"/>
    <col min="13808" max="13808" width="20.140625" style="9" customWidth="1"/>
    <col min="13809" max="13809" width="15" style="9" customWidth="1"/>
    <col min="13810" max="13810" width="17.5703125" style="9" customWidth="1"/>
    <col min="13811" max="13811" width="16.28515625" style="9" customWidth="1"/>
    <col min="13812" max="13813" width="15" style="9" customWidth="1"/>
    <col min="13814" max="13814" width="17.5703125" style="9" customWidth="1"/>
    <col min="13815" max="13815" width="20.140625" style="9" customWidth="1"/>
    <col min="13816" max="13816" width="16.28515625" style="9" customWidth="1"/>
    <col min="13817" max="13818" width="25.28515625" style="9" customWidth="1"/>
    <col min="13819" max="13819" width="18.85546875" style="9" customWidth="1"/>
    <col min="13820" max="13821" width="20.140625" style="9" customWidth="1"/>
    <col min="13822" max="13822" width="11.140625" style="9" customWidth="1"/>
    <col min="13823" max="13823" width="29.140625" style="9" customWidth="1"/>
    <col min="13824" max="13824" width="34.28515625" style="9" customWidth="1"/>
    <col min="13825" max="13826" width="9.85546875" style="9" customWidth="1"/>
    <col min="13827" max="13827" width="17.5703125" style="9" customWidth="1"/>
    <col min="13828" max="13828" width="18.85546875" style="9" customWidth="1"/>
    <col min="13829" max="13829" width="9.85546875" style="9" customWidth="1"/>
    <col min="13830" max="13831" width="6" style="9" customWidth="1"/>
    <col min="13832" max="13832" width="13.7109375" style="9" customWidth="1"/>
    <col min="13833" max="13834" width="15" style="9" customWidth="1"/>
    <col min="13835" max="13835" width="17.5703125" style="9" customWidth="1"/>
    <col min="13836" max="13836" width="9.85546875" style="9" customWidth="1"/>
    <col min="13837" max="13837" width="7.28515625" style="9" customWidth="1"/>
    <col min="13838" max="13838" width="6" style="9" customWidth="1"/>
    <col min="13839" max="13844" width="17.5703125" style="9" customWidth="1"/>
    <col min="13845" max="13987" width="20.140625" style="9" customWidth="1"/>
    <col min="13988" max="14027" width="12.42578125" style="9" customWidth="1"/>
    <col min="14028" max="14028" width="20.140625" style="9" customWidth="1"/>
    <col min="14029" max="14029" width="21.42578125" style="9" customWidth="1"/>
    <col min="14030" max="14030" width="22.7109375" style="9" customWidth="1"/>
    <col min="14031" max="14031" width="13.7109375" style="9" customWidth="1"/>
    <col min="14032" max="14032" width="15" style="9" customWidth="1"/>
    <col min="14033" max="14035" width="17.5703125" style="9" customWidth="1"/>
    <col min="14036" max="14036" width="16.28515625" style="9" customWidth="1"/>
    <col min="14037" max="14037" width="15" style="9" customWidth="1"/>
    <col min="14038" max="14039" width="12.42578125" style="9" customWidth="1"/>
    <col min="14040" max="14041" width="17.5703125" style="9" customWidth="1"/>
    <col min="14042" max="14042" width="7.28515625" style="9" customWidth="1"/>
    <col min="14043" max="14043" width="21.42578125" style="9" customWidth="1"/>
    <col min="14044" max="14044" width="17.5703125" style="9" customWidth="1"/>
    <col min="14045" max="14045" width="20.140625" style="9" customWidth="1"/>
    <col min="14046" max="14046" width="16.28515625" style="9" customWidth="1"/>
    <col min="14047" max="14047" width="17.5703125" style="9" customWidth="1"/>
    <col min="14048" max="14048" width="6" style="9" customWidth="1"/>
    <col min="14049" max="14050" width="18.85546875" style="9" customWidth="1"/>
    <col min="14051" max="14052" width="20.140625" style="9" customWidth="1"/>
    <col min="14053" max="14053" width="6" style="9" customWidth="1"/>
    <col min="14054" max="14054" width="12.42578125" style="9" customWidth="1"/>
    <col min="14055" max="14055" width="18.85546875" style="9" customWidth="1"/>
    <col min="14056" max="14057" width="15" style="9" customWidth="1"/>
    <col min="14058" max="14058" width="7.28515625" style="9" customWidth="1"/>
    <col min="14059" max="14059" width="11.140625" style="9" customWidth="1"/>
    <col min="14060" max="14060" width="13.7109375" style="9" customWidth="1"/>
    <col min="14061" max="14061" width="18.85546875" style="9" customWidth="1"/>
    <col min="14062" max="14062" width="17.5703125" style="9" customWidth="1"/>
    <col min="14063" max="14063" width="25.28515625" style="9" customWidth="1"/>
    <col min="14064" max="14064" width="20.140625" style="9" customWidth="1"/>
    <col min="14065" max="14065" width="15" style="9" customWidth="1"/>
    <col min="14066" max="14066" width="17.5703125" style="9" customWidth="1"/>
    <col min="14067" max="14067" width="16.28515625" style="9" customWidth="1"/>
    <col min="14068" max="14069" width="15" style="9" customWidth="1"/>
    <col min="14070" max="14070" width="17.5703125" style="9" customWidth="1"/>
    <col min="14071" max="14071" width="20.140625" style="9" customWidth="1"/>
    <col min="14072" max="14072" width="16.28515625" style="9" customWidth="1"/>
    <col min="14073" max="14074" width="25.28515625" style="9" customWidth="1"/>
    <col min="14075" max="14075" width="18.85546875" style="9" customWidth="1"/>
    <col min="14076" max="14077" width="20.140625" style="9" customWidth="1"/>
    <col min="14078" max="14078" width="11.140625" style="9" customWidth="1"/>
    <col min="14079" max="14079" width="29.140625" style="9" customWidth="1"/>
    <col min="14080" max="14080" width="34.28515625" style="9" customWidth="1"/>
    <col min="14081" max="14082" width="9.85546875" style="9" customWidth="1"/>
    <col min="14083" max="14083" width="17.5703125" style="9" customWidth="1"/>
    <col min="14084" max="14084" width="18.85546875" style="9" customWidth="1"/>
    <col min="14085" max="14085" width="9.85546875" style="9" customWidth="1"/>
    <col min="14086" max="14087" width="6" style="9" customWidth="1"/>
    <col min="14088" max="14088" width="13.7109375" style="9" customWidth="1"/>
    <col min="14089" max="14090" width="15" style="9" customWidth="1"/>
    <col min="14091" max="14091" width="17.5703125" style="9" customWidth="1"/>
    <col min="14092" max="14092" width="9.85546875" style="9" customWidth="1"/>
    <col min="14093" max="14093" width="7.28515625" style="9" customWidth="1"/>
    <col min="14094" max="14094" width="6" style="9" customWidth="1"/>
    <col min="14095" max="14100" width="17.5703125" style="9" customWidth="1"/>
    <col min="14101" max="14243" width="20.140625" style="9" customWidth="1"/>
    <col min="14244" max="14283" width="12.42578125" style="9" customWidth="1"/>
    <col min="14284" max="14284" width="20.140625" style="9" customWidth="1"/>
    <col min="14285" max="14285" width="21.42578125" style="9" customWidth="1"/>
    <col min="14286" max="14286" width="22.7109375" style="9" customWidth="1"/>
    <col min="14287" max="14287" width="13.7109375" style="9" customWidth="1"/>
    <col min="14288" max="14288" width="15" style="9" customWidth="1"/>
    <col min="14289" max="14291" width="17.5703125" style="9" customWidth="1"/>
    <col min="14292" max="14292" width="16.28515625" style="9" customWidth="1"/>
    <col min="14293" max="14293" width="15" style="9" customWidth="1"/>
    <col min="14294" max="14295" width="12.42578125" style="9" customWidth="1"/>
    <col min="14296" max="14297" width="17.5703125" style="9" customWidth="1"/>
    <col min="14298" max="14298" width="7.28515625" style="9" customWidth="1"/>
    <col min="14299" max="14299" width="21.42578125" style="9" customWidth="1"/>
    <col min="14300" max="14300" width="17.5703125" style="9" customWidth="1"/>
    <col min="14301" max="14301" width="20.140625" style="9" customWidth="1"/>
    <col min="14302" max="14302" width="16.28515625" style="9" customWidth="1"/>
    <col min="14303" max="14303" width="17.5703125" style="9" customWidth="1"/>
    <col min="14304" max="14304" width="6" style="9" customWidth="1"/>
    <col min="14305" max="14306" width="18.85546875" style="9" customWidth="1"/>
    <col min="14307" max="14308" width="20.140625" style="9" customWidth="1"/>
    <col min="14309" max="14309" width="6" style="9" customWidth="1"/>
    <col min="14310" max="14310" width="12.42578125" style="9" customWidth="1"/>
    <col min="14311" max="14311" width="18.85546875" style="9" customWidth="1"/>
    <col min="14312" max="14313" width="15" style="9" customWidth="1"/>
    <col min="14314" max="14314" width="7.28515625" style="9" customWidth="1"/>
    <col min="14315" max="14315" width="11.140625" style="9" customWidth="1"/>
    <col min="14316" max="14316" width="13.7109375" style="9" customWidth="1"/>
    <col min="14317" max="14317" width="18.85546875" style="9" customWidth="1"/>
    <col min="14318" max="14318" width="17.5703125" style="9" customWidth="1"/>
    <col min="14319" max="14319" width="25.28515625" style="9" customWidth="1"/>
    <col min="14320" max="14320" width="20.140625" style="9" customWidth="1"/>
    <col min="14321" max="14321" width="15" style="9" customWidth="1"/>
    <col min="14322" max="14322" width="17.5703125" style="9" customWidth="1"/>
    <col min="14323" max="14323" width="16.28515625" style="9" customWidth="1"/>
    <col min="14324" max="14325" width="15" style="9" customWidth="1"/>
    <col min="14326" max="14326" width="17.5703125" style="9" customWidth="1"/>
    <col min="14327" max="14327" width="20.140625" style="9" customWidth="1"/>
    <col min="14328" max="14328" width="16.28515625" style="9" customWidth="1"/>
    <col min="14329" max="14330" width="25.28515625" style="9" customWidth="1"/>
    <col min="14331" max="14331" width="18.85546875" style="9" customWidth="1"/>
    <col min="14332" max="14333" width="20.140625" style="9" customWidth="1"/>
    <col min="14334" max="14334" width="11.140625" style="9" customWidth="1"/>
    <col min="14335" max="14335" width="29.140625" style="9" customWidth="1"/>
    <col min="14336" max="14336" width="34.28515625" style="9" customWidth="1"/>
    <col min="14337" max="14338" width="9.85546875" style="9" customWidth="1"/>
    <col min="14339" max="14339" width="17.5703125" style="9" customWidth="1"/>
    <col min="14340" max="14340" width="18.85546875" style="9" customWidth="1"/>
    <col min="14341" max="14341" width="9.85546875" style="9" customWidth="1"/>
    <col min="14342" max="14343" width="6" style="9" customWidth="1"/>
    <col min="14344" max="14344" width="13.7109375" style="9" customWidth="1"/>
    <col min="14345" max="14346" width="15" style="9" customWidth="1"/>
    <col min="14347" max="14347" width="17.5703125" style="9" customWidth="1"/>
    <col min="14348" max="14348" width="9.85546875" style="9" customWidth="1"/>
    <col min="14349" max="14349" width="7.28515625" style="9" customWidth="1"/>
    <col min="14350" max="14350" width="6" style="9" customWidth="1"/>
    <col min="14351" max="14356" width="17.5703125" style="9" customWidth="1"/>
    <col min="14357" max="14499" width="20.140625" style="9" customWidth="1"/>
    <col min="14500" max="14539" width="12.42578125" style="9" customWidth="1"/>
    <col min="14540" max="14540" width="20.140625" style="9" customWidth="1"/>
    <col min="14541" max="14541" width="21.42578125" style="9" customWidth="1"/>
    <col min="14542" max="14542" width="22.7109375" style="9" customWidth="1"/>
    <col min="14543" max="14543" width="13.7109375" style="9" customWidth="1"/>
    <col min="14544" max="14544" width="15" style="9" customWidth="1"/>
    <col min="14545" max="14547" width="17.5703125" style="9" customWidth="1"/>
    <col min="14548" max="14548" width="16.28515625" style="9" customWidth="1"/>
    <col min="14549" max="14549" width="15" style="9" customWidth="1"/>
    <col min="14550" max="14551" width="12.42578125" style="9" customWidth="1"/>
    <col min="14552" max="14553" width="17.5703125" style="9" customWidth="1"/>
    <col min="14554" max="14554" width="7.28515625" style="9" customWidth="1"/>
    <col min="14555" max="14555" width="21.42578125" style="9" customWidth="1"/>
    <col min="14556" max="14556" width="17.5703125" style="9" customWidth="1"/>
    <col min="14557" max="14557" width="20.140625" style="9" customWidth="1"/>
    <col min="14558" max="14558" width="16.28515625" style="9" customWidth="1"/>
    <col min="14559" max="14559" width="17.5703125" style="9" customWidth="1"/>
    <col min="14560" max="14560" width="6" style="9" customWidth="1"/>
    <col min="14561" max="14562" width="18.85546875" style="9" customWidth="1"/>
    <col min="14563" max="14564" width="20.140625" style="9" customWidth="1"/>
    <col min="14565" max="14565" width="6" style="9" customWidth="1"/>
    <col min="14566" max="14566" width="12.42578125" style="9" customWidth="1"/>
    <col min="14567" max="14567" width="18.85546875" style="9" customWidth="1"/>
    <col min="14568" max="14569" width="15" style="9" customWidth="1"/>
    <col min="14570" max="14570" width="7.28515625" style="9" customWidth="1"/>
    <col min="14571" max="14571" width="11.140625" style="9" customWidth="1"/>
    <col min="14572" max="14572" width="13.7109375" style="9" customWidth="1"/>
    <col min="14573" max="14573" width="18.85546875" style="9" customWidth="1"/>
    <col min="14574" max="14574" width="17.5703125" style="9" customWidth="1"/>
    <col min="14575" max="14575" width="25.28515625" style="9" customWidth="1"/>
    <col min="14576" max="14576" width="20.140625" style="9" customWidth="1"/>
    <col min="14577" max="14577" width="15" style="9" customWidth="1"/>
    <col min="14578" max="14578" width="17.5703125" style="9" customWidth="1"/>
    <col min="14579" max="14579" width="16.28515625" style="9" customWidth="1"/>
    <col min="14580" max="14581" width="15" style="9" customWidth="1"/>
    <col min="14582" max="14582" width="17.5703125" style="9" customWidth="1"/>
    <col min="14583" max="14583" width="20.140625" style="9" customWidth="1"/>
    <col min="14584" max="14584" width="16.28515625" style="9" customWidth="1"/>
    <col min="14585" max="14586" width="25.28515625" style="9" customWidth="1"/>
    <col min="14587" max="14587" width="18.85546875" style="9" customWidth="1"/>
    <col min="14588" max="14589" width="20.140625" style="9" customWidth="1"/>
    <col min="14590" max="14590" width="11.140625" style="9" customWidth="1"/>
    <col min="14591" max="14591" width="29.140625" style="9" customWidth="1"/>
    <col min="14592" max="14592" width="34.28515625" style="9" customWidth="1"/>
    <col min="14593" max="14594" width="9.85546875" style="9" customWidth="1"/>
    <col min="14595" max="14595" width="17.5703125" style="9" customWidth="1"/>
    <col min="14596" max="14596" width="18.85546875" style="9" customWidth="1"/>
    <col min="14597" max="14597" width="9.85546875" style="9" customWidth="1"/>
    <col min="14598" max="14599" width="6" style="9" customWidth="1"/>
    <col min="14600" max="14600" width="13.7109375" style="9" customWidth="1"/>
    <col min="14601" max="14602" width="15" style="9" customWidth="1"/>
    <col min="14603" max="14603" width="17.5703125" style="9" customWidth="1"/>
    <col min="14604" max="14604" width="9.85546875" style="9" customWidth="1"/>
    <col min="14605" max="14605" width="7.28515625" style="9" customWidth="1"/>
    <col min="14606" max="14606" width="6" style="9" customWidth="1"/>
    <col min="14607" max="14612" width="17.5703125" style="9" customWidth="1"/>
    <col min="14613" max="14755" width="20.140625" style="9" customWidth="1"/>
    <col min="14756" max="14795" width="12.42578125" style="9" customWidth="1"/>
    <col min="14796" max="14796" width="20.140625" style="9" customWidth="1"/>
    <col min="14797" max="14797" width="21.42578125" style="9" customWidth="1"/>
    <col min="14798" max="14798" width="22.7109375" style="9" customWidth="1"/>
    <col min="14799" max="14799" width="13.7109375" style="9" customWidth="1"/>
    <col min="14800" max="14800" width="15" style="9" customWidth="1"/>
    <col min="14801" max="14803" width="17.5703125" style="9" customWidth="1"/>
    <col min="14804" max="14804" width="16.28515625" style="9" customWidth="1"/>
    <col min="14805" max="14805" width="15" style="9" customWidth="1"/>
    <col min="14806" max="14807" width="12.42578125" style="9" customWidth="1"/>
    <col min="14808" max="14809" width="17.5703125" style="9" customWidth="1"/>
    <col min="14810" max="14810" width="7.28515625" style="9" customWidth="1"/>
    <col min="14811" max="14811" width="21.42578125" style="9" customWidth="1"/>
    <col min="14812" max="14812" width="17.5703125" style="9" customWidth="1"/>
    <col min="14813" max="14813" width="20.140625" style="9" customWidth="1"/>
    <col min="14814" max="14814" width="16.28515625" style="9" customWidth="1"/>
    <col min="14815" max="14815" width="17.5703125" style="9" customWidth="1"/>
    <col min="14816" max="14816" width="6" style="9" customWidth="1"/>
    <col min="14817" max="14818" width="18.85546875" style="9" customWidth="1"/>
    <col min="14819" max="14820" width="20.140625" style="9" customWidth="1"/>
    <col min="14821" max="14821" width="6" style="9" customWidth="1"/>
    <col min="14822" max="14822" width="12.42578125" style="9" customWidth="1"/>
    <col min="14823" max="14823" width="18.85546875" style="9" customWidth="1"/>
    <col min="14824" max="14825" width="15" style="9" customWidth="1"/>
    <col min="14826" max="14826" width="7.28515625" style="9" customWidth="1"/>
    <col min="14827" max="14827" width="11.140625" style="9" customWidth="1"/>
    <col min="14828" max="14828" width="13.7109375" style="9" customWidth="1"/>
    <col min="14829" max="14829" width="18.85546875" style="9" customWidth="1"/>
    <col min="14830" max="14830" width="17.5703125" style="9" customWidth="1"/>
    <col min="14831" max="14831" width="25.28515625" style="9" customWidth="1"/>
    <col min="14832" max="14832" width="20.140625" style="9" customWidth="1"/>
    <col min="14833" max="14833" width="15" style="9" customWidth="1"/>
    <col min="14834" max="14834" width="17.5703125" style="9" customWidth="1"/>
    <col min="14835" max="14835" width="16.28515625" style="9" customWidth="1"/>
    <col min="14836" max="14837" width="15" style="9" customWidth="1"/>
    <col min="14838" max="14838" width="17.5703125" style="9" customWidth="1"/>
    <col min="14839" max="14839" width="20.140625" style="9" customWidth="1"/>
    <col min="14840" max="14840" width="16.28515625" style="9" customWidth="1"/>
    <col min="14841" max="14842" width="25.28515625" style="9" customWidth="1"/>
    <col min="14843" max="14843" width="18.85546875" style="9" customWidth="1"/>
    <col min="14844" max="14845" width="20.140625" style="9" customWidth="1"/>
    <col min="14846" max="14846" width="11.140625" style="9" customWidth="1"/>
    <col min="14847" max="14847" width="29.140625" style="9" customWidth="1"/>
    <col min="14848" max="14848" width="34.28515625" style="9" customWidth="1"/>
    <col min="14849" max="14850" width="9.85546875" style="9" customWidth="1"/>
    <col min="14851" max="14851" width="17.5703125" style="9" customWidth="1"/>
    <col min="14852" max="14852" width="18.85546875" style="9" customWidth="1"/>
    <col min="14853" max="14853" width="9.85546875" style="9" customWidth="1"/>
    <col min="14854" max="14855" width="6" style="9" customWidth="1"/>
    <col min="14856" max="14856" width="13.7109375" style="9" customWidth="1"/>
    <col min="14857" max="14858" width="15" style="9" customWidth="1"/>
    <col min="14859" max="14859" width="17.5703125" style="9" customWidth="1"/>
    <col min="14860" max="14860" width="9.85546875" style="9" customWidth="1"/>
    <col min="14861" max="14861" width="7.28515625" style="9" customWidth="1"/>
    <col min="14862" max="14862" width="6" style="9" customWidth="1"/>
    <col min="14863" max="14868" width="17.5703125" style="9" customWidth="1"/>
    <col min="14869" max="15011" width="20.140625" style="9" customWidth="1"/>
    <col min="15012" max="15051" width="12.42578125" style="9" customWidth="1"/>
    <col min="15052" max="15052" width="20.140625" style="9" customWidth="1"/>
    <col min="15053" max="15053" width="21.42578125" style="9" customWidth="1"/>
    <col min="15054" max="15054" width="22.7109375" style="9" customWidth="1"/>
    <col min="15055" max="15055" width="13.7109375" style="9" customWidth="1"/>
    <col min="15056" max="15056" width="15" style="9" customWidth="1"/>
    <col min="15057" max="15059" width="17.5703125" style="9" customWidth="1"/>
    <col min="15060" max="15060" width="16.28515625" style="9" customWidth="1"/>
    <col min="15061" max="15061" width="15" style="9" customWidth="1"/>
    <col min="15062" max="15063" width="12.42578125" style="9" customWidth="1"/>
    <col min="15064" max="15065" width="17.5703125" style="9" customWidth="1"/>
    <col min="15066" max="15066" width="7.28515625" style="9" customWidth="1"/>
    <col min="15067" max="15067" width="21.42578125" style="9" customWidth="1"/>
    <col min="15068" max="15068" width="17.5703125" style="9" customWidth="1"/>
    <col min="15069" max="15069" width="20.140625" style="9" customWidth="1"/>
    <col min="15070" max="15070" width="16.28515625" style="9" customWidth="1"/>
    <col min="15071" max="15071" width="17.5703125" style="9" customWidth="1"/>
    <col min="15072" max="15072" width="6" style="9" customWidth="1"/>
    <col min="15073" max="15074" width="18.85546875" style="9" customWidth="1"/>
    <col min="15075" max="15076" width="20.140625" style="9" customWidth="1"/>
    <col min="15077" max="15077" width="6" style="9" customWidth="1"/>
    <col min="15078" max="15078" width="12.42578125" style="9" customWidth="1"/>
    <col min="15079" max="15079" width="18.85546875" style="9" customWidth="1"/>
    <col min="15080" max="15081" width="15" style="9" customWidth="1"/>
    <col min="15082" max="15082" width="7.28515625" style="9" customWidth="1"/>
    <col min="15083" max="15083" width="11.140625" style="9" customWidth="1"/>
    <col min="15084" max="15084" width="13.7109375" style="9" customWidth="1"/>
    <col min="15085" max="15085" width="18.85546875" style="9" customWidth="1"/>
    <col min="15086" max="15086" width="17.5703125" style="9" customWidth="1"/>
    <col min="15087" max="15087" width="25.28515625" style="9" customWidth="1"/>
    <col min="15088" max="15088" width="20.140625" style="9" customWidth="1"/>
    <col min="15089" max="15089" width="15" style="9" customWidth="1"/>
    <col min="15090" max="15090" width="17.5703125" style="9" customWidth="1"/>
    <col min="15091" max="15091" width="16.28515625" style="9" customWidth="1"/>
    <col min="15092" max="15093" width="15" style="9" customWidth="1"/>
    <col min="15094" max="15094" width="17.5703125" style="9" customWidth="1"/>
    <col min="15095" max="15095" width="20.140625" style="9" customWidth="1"/>
    <col min="15096" max="15096" width="16.28515625" style="9" customWidth="1"/>
    <col min="15097" max="15098" width="25.28515625" style="9" customWidth="1"/>
    <col min="15099" max="15099" width="18.85546875" style="9" customWidth="1"/>
    <col min="15100" max="15101" width="20.140625" style="9" customWidth="1"/>
    <col min="15102" max="15102" width="11.140625" style="9" customWidth="1"/>
    <col min="15103" max="15103" width="29.140625" style="9" customWidth="1"/>
    <col min="15104" max="15104" width="34.28515625" style="9" customWidth="1"/>
    <col min="15105" max="15106" width="9.85546875" style="9" customWidth="1"/>
    <col min="15107" max="15107" width="17.5703125" style="9" customWidth="1"/>
    <col min="15108" max="15108" width="18.85546875" style="9" customWidth="1"/>
    <col min="15109" max="15109" width="9.85546875" style="9" customWidth="1"/>
    <col min="15110" max="15111" width="6" style="9" customWidth="1"/>
    <col min="15112" max="15112" width="13.7109375" style="9" customWidth="1"/>
    <col min="15113" max="15114" width="15" style="9" customWidth="1"/>
    <col min="15115" max="15115" width="17.5703125" style="9" customWidth="1"/>
    <col min="15116" max="15116" width="9.85546875" style="9" customWidth="1"/>
    <col min="15117" max="15117" width="7.28515625" style="9" customWidth="1"/>
    <col min="15118" max="15118" width="6" style="9" customWidth="1"/>
    <col min="15119" max="15124" width="17.5703125" style="9" customWidth="1"/>
    <col min="15125" max="15267" width="20.140625" style="9" customWidth="1"/>
    <col min="15268" max="15307" width="12.42578125" style="9" customWidth="1"/>
    <col min="15308" max="15308" width="20.140625" style="9" customWidth="1"/>
    <col min="15309" max="15309" width="21.42578125" style="9" customWidth="1"/>
    <col min="15310" max="15310" width="22.7109375" style="9" customWidth="1"/>
    <col min="15311" max="15311" width="13.7109375" style="9" customWidth="1"/>
    <col min="15312" max="15312" width="15" style="9" customWidth="1"/>
    <col min="15313" max="15315" width="17.5703125" style="9" customWidth="1"/>
    <col min="15316" max="15316" width="16.28515625" style="9" customWidth="1"/>
    <col min="15317" max="15317" width="15" style="9" customWidth="1"/>
    <col min="15318" max="15319" width="12.42578125" style="9" customWidth="1"/>
    <col min="15320" max="15321" width="17.5703125" style="9" customWidth="1"/>
    <col min="15322" max="15322" width="7.28515625" style="9" customWidth="1"/>
    <col min="15323" max="15323" width="21.42578125" style="9" customWidth="1"/>
    <col min="15324" max="15324" width="17.5703125" style="9" customWidth="1"/>
    <col min="15325" max="15325" width="20.140625" style="9" customWidth="1"/>
    <col min="15326" max="15326" width="16.28515625" style="9" customWidth="1"/>
    <col min="15327" max="15327" width="17.5703125" style="9" customWidth="1"/>
    <col min="15328" max="15328" width="6" style="9" customWidth="1"/>
    <col min="15329" max="15330" width="18.85546875" style="9" customWidth="1"/>
    <col min="15331" max="15332" width="20.140625" style="9" customWidth="1"/>
    <col min="15333" max="15333" width="6" style="9" customWidth="1"/>
    <col min="15334" max="15334" width="12.42578125" style="9" customWidth="1"/>
    <col min="15335" max="15335" width="18.85546875" style="9" customWidth="1"/>
    <col min="15336" max="15337" width="15" style="9" customWidth="1"/>
    <col min="15338" max="15338" width="7.28515625" style="9" customWidth="1"/>
    <col min="15339" max="15339" width="11.140625" style="9" customWidth="1"/>
    <col min="15340" max="15340" width="13.7109375" style="9" customWidth="1"/>
    <col min="15341" max="15341" width="18.85546875" style="9" customWidth="1"/>
    <col min="15342" max="15342" width="17.5703125" style="9" customWidth="1"/>
    <col min="15343" max="15343" width="25.28515625" style="9" customWidth="1"/>
    <col min="15344" max="15344" width="20.140625" style="9" customWidth="1"/>
    <col min="15345" max="15345" width="15" style="9" customWidth="1"/>
    <col min="15346" max="15346" width="17.5703125" style="9" customWidth="1"/>
    <col min="15347" max="15347" width="16.28515625" style="9" customWidth="1"/>
    <col min="15348" max="15349" width="15" style="9" customWidth="1"/>
    <col min="15350" max="15350" width="17.5703125" style="9" customWidth="1"/>
    <col min="15351" max="15351" width="20.140625" style="9" customWidth="1"/>
    <col min="15352" max="15352" width="16.28515625" style="9" customWidth="1"/>
    <col min="15353" max="15354" width="25.28515625" style="9" customWidth="1"/>
    <col min="15355" max="15355" width="18.85546875" style="9" customWidth="1"/>
    <col min="15356" max="15357" width="20.140625" style="9" customWidth="1"/>
    <col min="15358" max="15358" width="11.140625" style="9" customWidth="1"/>
    <col min="15359" max="15359" width="29.140625" style="9" customWidth="1"/>
    <col min="15360" max="15360" width="34.28515625" style="9" customWidth="1"/>
    <col min="15361" max="15362" width="9.85546875" style="9" customWidth="1"/>
    <col min="15363" max="15363" width="17.5703125" style="9" customWidth="1"/>
    <col min="15364" max="15364" width="18.85546875" style="9" customWidth="1"/>
    <col min="15365" max="15365" width="9.85546875" style="9" customWidth="1"/>
    <col min="15366" max="15367" width="6" style="9" customWidth="1"/>
    <col min="15368" max="15368" width="13.7109375" style="9" customWidth="1"/>
    <col min="15369" max="15370" width="15" style="9" customWidth="1"/>
    <col min="15371" max="15371" width="17.5703125" style="9" customWidth="1"/>
    <col min="15372" max="15372" width="9.85546875" style="9" customWidth="1"/>
    <col min="15373" max="15373" width="7.28515625" style="9" customWidth="1"/>
    <col min="15374" max="15374" width="6" style="9" customWidth="1"/>
    <col min="15375" max="15380" width="17.5703125" style="9" customWidth="1"/>
    <col min="15381" max="15523" width="20.140625" style="9" customWidth="1"/>
    <col min="15524" max="15563" width="12.42578125" style="9" customWidth="1"/>
    <col min="15564" max="15564" width="20.140625" style="9" customWidth="1"/>
    <col min="15565" max="15565" width="21.42578125" style="9" customWidth="1"/>
    <col min="15566" max="15566" width="22.7109375" style="9" customWidth="1"/>
    <col min="15567" max="15567" width="13.7109375" style="9" customWidth="1"/>
    <col min="15568" max="15568" width="15" style="9" customWidth="1"/>
    <col min="15569" max="15571" width="17.5703125" style="9" customWidth="1"/>
    <col min="15572" max="15572" width="16.28515625" style="9" customWidth="1"/>
    <col min="15573" max="15573" width="15" style="9" customWidth="1"/>
    <col min="15574" max="15575" width="12.42578125" style="9" customWidth="1"/>
    <col min="15576" max="15577" width="17.5703125" style="9" customWidth="1"/>
    <col min="15578" max="15578" width="7.28515625" style="9" customWidth="1"/>
    <col min="15579" max="15579" width="21.42578125" style="9" customWidth="1"/>
    <col min="15580" max="15580" width="17.5703125" style="9" customWidth="1"/>
    <col min="15581" max="15581" width="20.140625" style="9" customWidth="1"/>
    <col min="15582" max="15582" width="16.28515625" style="9" customWidth="1"/>
    <col min="15583" max="15583" width="17.5703125" style="9" customWidth="1"/>
    <col min="15584" max="15584" width="6" style="9" customWidth="1"/>
    <col min="15585" max="15586" width="18.85546875" style="9" customWidth="1"/>
    <col min="15587" max="15588" width="20.140625" style="9" customWidth="1"/>
    <col min="15589" max="15589" width="6" style="9" customWidth="1"/>
    <col min="15590" max="15590" width="12.42578125" style="9" customWidth="1"/>
    <col min="15591" max="15591" width="18.85546875" style="9" customWidth="1"/>
    <col min="15592" max="15593" width="15" style="9" customWidth="1"/>
    <col min="15594" max="15594" width="7.28515625" style="9" customWidth="1"/>
    <col min="15595" max="15595" width="11.140625" style="9" customWidth="1"/>
    <col min="15596" max="15596" width="13.7109375" style="9" customWidth="1"/>
    <col min="15597" max="15597" width="18.85546875" style="9" customWidth="1"/>
    <col min="15598" max="15598" width="17.5703125" style="9" customWidth="1"/>
    <col min="15599" max="15599" width="25.28515625" style="9" customWidth="1"/>
    <col min="15600" max="15600" width="20.140625" style="9" customWidth="1"/>
    <col min="15601" max="15601" width="15" style="9" customWidth="1"/>
    <col min="15602" max="15602" width="17.5703125" style="9" customWidth="1"/>
    <col min="15603" max="15603" width="16.28515625" style="9" customWidth="1"/>
    <col min="15604" max="15605" width="15" style="9" customWidth="1"/>
    <col min="15606" max="15606" width="17.5703125" style="9" customWidth="1"/>
    <col min="15607" max="15607" width="20.140625" style="9" customWidth="1"/>
    <col min="15608" max="15608" width="16.28515625" style="9" customWidth="1"/>
    <col min="15609" max="15610" width="25.28515625" style="9" customWidth="1"/>
    <col min="15611" max="15611" width="18.85546875" style="9" customWidth="1"/>
    <col min="15612" max="15613" width="20.140625" style="9" customWidth="1"/>
    <col min="15614" max="15614" width="11.140625" style="9" customWidth="1"/>
    <col min="15615" max="15615" width="29.140625" style="9" customWidth="1"/>
    <col min="15616" max="15616" width="34.28515625" style="9" customWidth="1"/>
    <col min="15617" max="15618" width="9.85546875" style="9" customWidth="1"/>
    <col min="15619" max="15619" width="17.5703125" style="9" customWidth="1"/>
    <col min="15620" max="15620" width="18.85546875" style="9" customWidth="1"/>
    <col min="15621" max="15621" width="9.85546875" style="9" customWidth="1"/>
    <col min="15622" max="15623" width="6" style="9" customWidth="1"/>
    <col min="15624" max="15624" width="13.7109375" style="9" customWidth="1"/>
    <col min="15625" max="15626" width="15" style="9" customWidth="1"/>
    <col min="15627" max="15627" width="17.5703125" style="9" customWidth="1"/>
    <col min="15628" max="15628" width="9.85546875" style="9" customWidth="1"/>
    <col min="15629" max="15629" width="7.28515625" style="9" customWidth="1"/>
    <col min="15630" max="15630" width="6" style="9" customWidth="1"/>
    <col min="15631" max="15636" width="17.5703125" style="9" customWidth="1"/>
    <col min="15637" max="15779" width="20.140625" style="9" customWidth="1"/>
    <col min="15780" max="15819" width="12.42578125" style="9" customWidth="1"/>
    <col min="15820" max="15820" width="20.140625" style="9" customWidth="1"/>
    <col min="15821" max="15821" width="21.42578125" style="9" customWidth="1"/>
    <col min="15822" max="15822" width="22.7109375" style="9" customWidth="1"/>
    <col min="15823" max="15823" width="13.7109375" style="9" customWidth="1"/>
    <col min="15824" max="15824" width="15" style="9" customWidth="1"/>
    <col min="15825" max="15827" width="17.5703125" style="9" customWidth="1"/>
    <col min="15828" max="15828" width="16.28515625" style="9" customWidth="1"/>
    <col min="15829" max="15829" width="15" style="9" customWidth="1"/>
    <col min="15830" max="15831" width="12.42578125" style="9" customWidth="1"/>
    <col min="15832" max="15833" width="17.5703125" style="9" customWidth="1"/>
    <col min="15834" max="15834" width="7.28515625" style="9" customWidth="1"/>
    <col min="15835" max="15835" width="21.42578125" style="9" customWidth="1"/>
    <col min="15836" max="15836" width="17.5703125" style="9" customWidth="1"/>
    <col min="15837" max="15837" width="20.140625" style="9" customWidth="1"/>
    <col min="15838" max="15838" width="16.28515625" style="9" customWidth="1"/>
    <col min="15839" max="15839" width="17.5703125" style="9" customWidth="1"/>
    <col min="15840" max="15840" width="6" style="9" customWidth="1"/>
    <col min="15841" max="15842" width="18.85546875" style="9" customWidth="1"/>
    <col min="15843" max="15844" width="20.140625" style="9" customWidth="1"/>
    <col min="15845" max="15845" width="6" style="9" customWidth="1"/>
    <col min="15846" max="15846" width="12.42578125" style="9" customWidth="1"/>
    <col min="15847" max="15847" width="18.85546875" style="9" customWidth="1"/>
    <col min="15848" max="15849" width="15" style="9" customWidth="1"/>
    <col min="15850" max="15850" width="7.28515625" style="9" customWidth="1"/>
    <col min="15851" max="15851" width="11.140625" style="9" customWidth="1"/>
    <col min="15852" max="15852" width="13.7109375" style="9" customWidth="1"/>
    <col min="15853" max="15853" width="18.85546875" style="9" customWidth="1"/>
    <col min="15854" max="15854" width="17.5703125" style="9" customWidth="1"/>
    <col min="15855" max="15855" width="25.28515625" style="9" customWidth="1"/>
    <col min="15856" max="15856" width="20.140625" style="9" customWidth="1"/>
    <col min="15857" max="15857" width="15" style="9" customWidth="1"/>
    <col min="15858" max="15858" width="17.5703125" style="9" customWidth="1"/>
    <col min="15859" max="15859" width="16.28515625" style="9" customWidth="1"/>
    <col min="15860" max="15861" width="15" style="9" customWidth="1"/>
    <col min="15862" max="15862" width="17.5703125" style="9" customWidth="1"/>
    <col min="15863" max="15863" width="20.140625" style="9" customWidth="1"/>
    <col min="15864" max="15864" width="16.28515625" style="9" customWidth="1"/>
    <col min="15865" max="15866" width="25.28515625" style="9" customWidth="1"/>
    <col min="15867" max="15867" width="18.85546875" style="9" customWidth="1"/>
    <col min="15868" max="15869" width="20.140625" style="9" customWidth="1"/>
    <col min="15870" max="15870" width="11.140625" style="9" customWidth="1"/>
    <col min="15871" max="15871" width="29.140625" style="9" customWidth="1"/>
    <col min="15872" max="15872" width="34.28515625" style="9" customWidth="1"/>
    <col min="15873" max="15874" width="9.85546875" style="9" customWidth="1"/>
    <col min="15875" max="15875" width="17.5703125" style="9" customWidth="1"/>
    <col min="15876" max="15876" width="18.85546875" style="9" customWidth="1"/>
    <col min="15877" max="15877" width="9.85546875" style="9" customWidth="1"/>
    <col min="15878" max="15879" width="6" style="9" customWidth="1"/>
    <col min="15880" max="15880" width="13.7109375" style="9" customWidth="1"/>
    <col min="15881" max="15882" width="15" style="9" customWidth="1"/>
    <col min="15883" max="15883" width="17.5703125" style="9" customWidth="1"/>
    <col min="15884" max="15884" width="9.85546875" style="9" customWidth="1"/>
    <col min="15885" max="15885" width="7.28515625" style="9" customWidth="1"/>
    <col min="15886" max="15886" width="6" style="9" customWidth="1"/>
    <col min="15887" max="15892" width="17.5703125" style="9" customWidth="1"/>
    <col min="15893" max="16035" width="20.140625" style="9" customWidth="1"/>
    <col min="16036" max="16075" width="12.42578125" style="9" customWidth="1"/>
    <col min="16076" max="16076" width="20.140625" style="9" customWidth="1"/>
    <col min="16077" max="16077" width="21.42578125" style="9" customWidth="1"/>
    <col min="16078" max="16078" width="22.7109375" style="9" customWidth="1"/>
    <col min="16079" max="16079" width="13.7109375" style="9" customWidth="1"/>
    <col min="16080" max="16080" width="15" style="9" customWidth="1"/>
    <col min="16081" max="16083" width="17.5703125" style="9" customWidth="1"/>
    <col min="16084" max="16084" width="16.28515625" style="9" customWidth="1"/>
    <col min="16085" max="16085" width="15" style="9" customWidth="1"/>
    <col min="16086" max="16087" width="12.42578125" style="9" customWidth="1"/>
    <col min="16088" max="16089" width="17.5703125" style="9" customWidth="1"/>
    <col min="16090" max="16090" width="7.28515625" style="9" customWidth="1"/>
    <col min="16091" max="16091" width="21.42578125" style="9" customWidth="1"/>
    <col min="16092" max="16092" width="17.5703125" style="9" customWidth="1"/>
    <col min="16093" max="16093" width="20.140625" style="9" customWidth="1"/>
    <col min="16094" max="16094" width="16.28515625" style="9" customWidth="1"/>
    <col min="16095" max="16095" width="17.5703125" style="9" customWidth="1"/>
    <col min="16096" max="16096" width="6" style="9" customWidth="1"/>
    <col min="16097" max="16098" width="18.85546875" style="9" customWidth="1"/>
    <col min="16099" max="16100" width="20.140625" style="9" customWidth="1"/>
    <col min="16101" max="16101" width="6" style="9" customWidth="1"/>
    <col min="16102" max="16102" width="12.42578125" style="9" customWidth="1"/>
    <col min="16103" max="16103" width="18.85546875" style="9" customWidth="1"/>
    <col min="16104" max="16105" width="15" style="9" customWidth="1"/>
    <col min="16106" max="16106" width="7.28515625" style="9" customWidth="1"/>
    <col min="16107" max="16107" width="11.140625" style="9" customWidth="1"/>
    <col min="16108" max="16108" width="13.7109375" style="9" customWidth="1"/>
    <col min="16109" max="16109" width="18.85546875" style="9" customWidth="1"/>
    <col min="16110" max="16110" width="17.5703125" style="9" customWidth="1"/>
    <col min="16111" max="16111" width="25.28515625" style="9" customWidth="1"/>
    <col min="16112" max="16112" width="20.140625" style="9" customWidth="1"/>
    <col min="16113" max="16113" width="15" style="9" customWidth="1"/>
    <col min="16114" max="16114" width="17.5703125" style="9" customWidth="1"/>
    <col min="16115" max="16115" width="16.28515625" style="9" customWidth="1"/>
    <col min="16116" max="16117" width="15" style="9" customWidth="1"/>
    <col min="16118" max="16118" width="17.5703125" style="9" customWidth="1"/>
    <col min="16119" max="16119" width="20.140625" style="9" customWidth="1"/>
    <col min="16120" max="16120" width="16.28515625" style="9" customWidth="1"/>
    <col min="16121" max="16122" width="25.28515625" style="9" customWidth="1"/>
    <col min="16123" max="16123" width="18.85546875" style="9" customWidth="1"/>
    <col min="16124" max="16125" width="20.140625" style="9" customWidth="1"/>
    <col min="16126" max="16126" width="11.140625" style="9" customWidth="1"/>
    <col min="16127" max="16127" width="29.140625" style="9" customWidth="1"/>
    <col min="16128" max="16128" width="34.28515625" style="9" customWidth="1"/>
    <col min="16129" max="16130" width="9.85546875" style="9" customWidth="1"/>
    <col min="16131" max="16131" width="17.5703125" style="9" customWidth="1"/>
    <col min="16132" max="16132" width="18.85546875" style="9" customWidth="1"/>
    <col min="16133" max="16133" width="9.85546875" style="9" customWidth="1"/>
    <col min="16134" max="16135" width="6" style="9" customWidth="1"/>
    <col min="16136" max="16136" width="13.7109375" style="9" customWidth="1"/>
    <col min="16137" max="16138" width="15" style="9" customWidth="1"/>
    <col min="16139" max="16139" width="17.5703125" style="9" customWidth="1"/>
    <col min="16140" max="16140" width="9.85546875" style="9" customWidth="1"/>
    <col min="16141" max="16141" width="7.28515625" style="9" customWidth="1"/>
    <col min="16142" max="16142" width="6" style="9" customWidth="1"/>
    <col min="16143" max="16148" width="17.5703125" style="9" customWidth="1"/>
    <col min="16149" max="16291" width="20.140625" style="9" customWidth="1"/>
    <col min="16292" max="16384" width="12.42578125" style="9" customWidth="1"/>
  </cols>
  <sheetData>
    <row r="1" spans="1:203" s="46" customFormat="1" ht="14.25" x14ac:dyDescent="0.2">
      <c r="A1" s="99"/>
      <c r="B1" s="118">
        <f ca="1">WORKDAY(TODAY(),1,$W$22:$W$406)</f>
        <v>44774</v>
      </c>
      <c r="C1" s="44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8"/>
      <c r="Q1" s="38"/>
      <c r="R1" s="40"/>
      <c r="S1" s="41"/>
      <c r="T1" s="42"/>
      <c r="U1" s="38"/>
      <c r="V1" s="38"/>
      <c r="W1" s="125" t="s">
        <v>0</v>
      </c>
      <c r="X1" s="44"/>
      <c r="Y1" s="38"/>
      <c r="Z1" s="38"/>
      <c r="AA1" s="38"/>
      <c r="AB1" s="125" t="s">
        <v>1</v>
      </c>
      <c r="AC1" s="38"/>
      <c r="AD1" s="38"/>
      <c r="AE1" s="38"/>
      <c r="AF1" s="41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</row>
    <row r="2" spans="1:203" s="46" customFormat="1" ht="14.25" x14ac:dyDescent="0.15">
      <c r="A2" s="95"/>
      <c r="B2" s="119" t="s">
        <v>92</v>
      </c>
      <c r="C2" s="47"/>
      <c r="D2" s="47"/>
      <c r="E2" s="48"/>
      <c r="F2" s="49"/>
      <c r="G2" s="49"/>
      <c r="H2" s="49"/>
      <c r="I2" s="50"/>
      <c r="J2" s="50"/>
      <c r="K2" s="47"/>
      <c r="L2" s="47"/>
      <c r="M2" s="47"/>
      <c r="N2" s="47"/>
      <c r="O2" s="51"/>
      <c r="P2" s="47"/>
      <c r="Q2" s="47"/>
      <c r="R2" s="52"/>
      <c r="S2" s="41"/>
      <c r="T2" s="42"/>
      <c r="U2" s="52"/>
      <c r="V2" s="52"/>
      <c r="W2" s="53"/>
      <c r="X2" s="54"/>
      <c r="Y2" s="40"/>
      <c r="Z2" s="52"/>
      <c r="AA2" s="52"/>
      <c r="AB2" s="40"/>
      <c r="AC2" s="40"/>
      <c r="AD2" s="40"/>
      <c r="AE2" s="52"/>
      <c r="AF2" s="55"/>
      <c r="AG2" s="52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</row>
    <row r="3" spans="1:203" s="46" customFormat="1" ht="14.25" x14ac:dyDescent="0.15">
      <c r="A3" s="56"/>
      <c r="B3" s="119" t="s">
        <v>93</v>
      </c>
      <c r="C3" s="47"/>
      <c r="D3" s="47"/>
      <c r="E3" s="48"/>
      <c r="F3" s="49"/>
      <c r="G3" s="49"/>
      <c r="H3" s="49"/>
      <c r="I3" s="50"/>
      <c r="J3" s="50"/>
      <c r="K3" s="47"/>
      <c r="L3" s="47"/>
      <c r="M3" s="47"/>
      <c r="N3" s="47"/>
      <c r="O3" s="51"/>
      <c r="P3" s="47"/>
      <c r="Q3" s="47"/>
      <c r="R3" s="52"/>
      <c r="S3" s="41"/>
      <c r="T3" s="42"/>
      <c r="U3" s="52"/>
      <c r="V3" s="52"/>
      <c r="W3" s="53"/>
      <c r="X3" s="54"/>
      <c r="Y3" s="40"/>
      <c r="Z3" s="52"/>
      <c r="AA3" s="52"/>
      <c r="AB3" s="40"/>
      <c r="AC3" s="40"/>
      <c r="AD3" s="40"/>
      <c r="AE3" s="52"/>
      <c r="AF3" s="55"/>
      <c r="AG3" s="52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</row>
    <row r="4" spans="1:203" s="46" customFormat="1" ht="12.75" customHeight="1" x14ac:dyDescent="0.15">
      <c r="A4" s="95"/>
      <c r="B4" s="127" t="s">
        <v>95</v>
      </c>
      <c r="C4" s="47"/>
      <c r="D4" s="47"/>
      <c r="E4" s="48"/>
      <c r="F4" s="49"/>
      <c r="G4" s="49"/>
      <c r="H4" s="49"/>
      <c r="I4" s="50"/>
      <c r="J4" s="50"/>
      <c r="K4" s="47"/>
      <c r="L4" s="47"/>
      <c r="M4" s="47"/>
      <c r="N4" s="47"/>
      <c r="O4" s="51"/>
      <c r="P4" s="47"/>
      <c r="Q4" s="47"/>
      <c r="R4" s="52"/>
      <c r="S4" s="41"/>
      <c r="T4" s="42"/>
      <c r="U4" s="52"/>
      <c r="V4" s="52"/>
      <c r="W4" s="52"/>
      <c r="X4" s="54"/>
      <c r="Y4" s="40"/>
      <c r="Z4" s="52"/>
      <c r="AA4" s="52"/>
      <c r="AB4" s="40"/>
      <c r="AC4" s="40"/>
      <c r="AD4" s="40"/>
      <c r="AE4" s="52"/>
      <c r="AF4" s="55"/>
      <c r="AG4" s="52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</row>
    <row r="5" spans="1:203" s="46" customFormat="1" x14ac:dyDescent="0.15">
      <c r="A5" s="92"/>
      <c r="B5" s="57"/>
      <c r="C5" s="57"/>
      <c r="D5" s="57"/>
      <c r="E5" s="58"/>
      <c r="F5" s="59"/>
      <c r="G5" s="59"/>
      <c r="H5" s="59"/>
      <c r="I5" s="60"/>
      <c r="J5" s="61"/>
      <c r="K5" s="62"/>
      <c r="L5" s="62"/>
      <c r="M5" s="63"/>
      <c r="N5" s="63"/>
      <c r="O5" s="64"/>
      <c r="P5" s="65"/>
      <c r="Q5" s="65"/>
      <c r="R5" s="66"/>
      <c r="S5" s="67"/>
      <c r="T5" s="68"/>
      <c r="U5" s="66"/>
      <c r="V5" s="66"/>
      <c r="W5" s="66"/>
      <c r="X5" s="69"/>
      <c r="Y5" s="66"/>
      <c r="Z5" s="66"/>
      <c r="AA5" s="66"/>
      <c r="AB5" s="66"/>
      <c r="AC5" s="66"/>
      <c r="AD5" s="66"/>
      <c r="AE5" s="66"/>
      <c r="AF5" s="66"/>
      <c r="AG5" s="66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</row>
    <row r="6" spans="1:203" s="46" customFormat="1" x14ac:dyDescent="0.15">
      <c r="A6" s="92" t="str">
        <f>IF(A4="Sim",VLOOKUP($B$1,$A$12:$T$4692,18),"")</f>
        <v/>
      </c>
      <c r="B6" s="128" t="s">
        <v>97</v>
      </c>
      <c r="C6" s="128" t="s">
        <v>98</v>
      </c>
      <c r="D6" s="128" t="s">
        <v>99</v>
      </c>
      <c r="E6" s="128" t="s">
        <v>100</v>
      </c>
      <c r="F6" s="128" t="s">
        <v>101</v>
      </c>
      <c r="G6" s="128" t="s">
        <v>102</v>
      </c>
      <c r="H6" s="128" t="s">
        <v>103</v>
      </c>
      <c r="I6" s="128" t="s">
        <v>104</v>
      </c>
      <c r="J6" s="128" t="s">
        <v>105</v>
      </c>
      <c r="K6" s="128" t="s">
        <v>106</v>
      </c>
      <c r="L6" s="128" t="s">
        <v>107</v>
      </c>
      <c r="M6" s="128" t="s">
        <v>108</v>
      </c>
      <c r="N6" s="128" t="s">
        <v>109</v>
      </c>
      <c r="O6" s="128" t="s">
        <v>110</v>
      </c>
      <c r="P6" s="128" t="s">
        <v>111</v>
      </c>
      <c r="Q6" s="128" t="s">
        <v>112</v>
      </c>
      <c r="R6" s="128" t="s">
        <v>113</v>
      </c>
      <c r="S6" s="128" t="s">
        <v>114</v>
      </c>
      <c r="T6" s="43" t="e">
        <f t="shared" ref="T6" si="0">(S6+1)</f>
        <v>#VALUE!</v>
      </c>
      <c r="U6" s="38"/>
      <c r="V6" s="38"/>
      <c r="W6" s="38"/>
      <c r="X6" s="44"/>
      <c r="Y6" s="38"/>
      <c r="Z6" s="38"/>
      <c r="AA6" s="38"/>
      <c r="AB6" s="38"/>
      <c r="AC6" s="38"/>
      <c r="AD6" s="38"/>
      <c r="AE6" s="38"/>
      <c r="AF6" s="41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</row>
    <row r="7" spans="1:203" s="46" customFormat="1" ht="12.75" x14ac:dyDescent="0.15">
      <c r="A7" s="93" t="s">
        <v>90</v>
      </c>
      <c r="B7" s="43" t="s">
        <v>4</v>
      </c>
      <c r="C7" s="43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43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8"/>
      <c r="V7" s="38"/>
      <c r="W7" s="38"/>
      <c r="X7" s="44"/>
      <c r="Y7" s="38"/>
      <c r="Z7" s="38"/>
      <c r="AA7" s="38"/>
      <c r="AB7" s="38"/>
      <c r="AC7" s="38"/>
      <c r="AD7" s="38"/>
      <c r="AE7" s="38"/>
      <c r="AF7" s="41"/>
      <c r="AG7" s="38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</row>
    <row r="8" spans="1:203" s="46" customFormat="1" ht="15" x14ac:dyDescent="0.15">
      <c r="A8" s="120">
        <v>43928</v>
      </c>
      <c r="B8" s="43" t="s">
        <v>13</v>
      </c>
      <c r="C8" s="43" t="s">
        <v>14</v>
      </c>
      <c r="D8" s="80" t="s">
        <v>15</v>
      </c>
      <c r="E8" s="81" t="s">
        <v>16</v>
      </c>
      <c r="F8" s="43" t="s">
        <v>16</v>
      </c>
      <c r="G8" s="43" t="s">
        <v>16</v>
      </c>
      <c r="H8" s="43" t="s">
        <v>16</v>
      </c>
      <c r="I8" s="82"/>
      <c r="J8" s="82" t="s">
        <v>3</v>
      </c>
      <c r="K8" s="83" t="s">
        <v>17</v>
      </c>
      <c r="L8" s="83" t="s">
        <v>17</v>
      </c>
      <c r="M8" s="75" t="s">
        <v>16</v>
      </c>
      <c r="N8" s="75" t="s">
        <v>18</v>
      </c>
      <c r="O8" s="76"/>
      <c r="P8" s="43"/>
      <c r="Q8" s="43"/>
      <c r="R8" s="77"/>
      <c r="S8" s="78" t="s">
        <v>19</v>
      </c>
      <c r="T8" s="79" t="s">
        <v>3</v>
      </c>
      <c r="U8" s="38"/>
      <c r="V8" s="38"/>
      <c r="W8" s="38"/>
      <c r="X8" s="44"/>
      <c r="Y8" s="38"/>
      <c r="Z8" s="38"/>
      <c r="AA8" s="38"/>
      <c r="AB8" s="38"/>
      <c r="AC8" s="38"/>
      <c r="AD8" s="38"/>
      <c r="AE8" s="38"/>
      <c r="AF8" s="41"/>
      <c r="AG8" s="38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</row>
    <row r="9" spans="1:203" s="46" customFormat="1" ht="14.25" x14ac:dyDescent="0.2">
      <c r="A9" s="94" t="s">
        <v>91</v>
      </c>
      <c r="B9" s="125" t="s">
        <v>96</v>
      </c>
      <c r="C9" s="97"/>
      <c r="D9" s="43"/>
      <c r="E9" s="81" t="s">
        <v>20</v>
      </c>
      <c r="F9" s="43" t="s">
        <v>21</v>
      </c>
      <c r="G9" s="43" t="s">
        <v>21</v>
      </c>
      <c r="H9" s="43" t="s">
        <v>21</v>
      </c>
      <c r="I9" s="82" t="s">
        <v>22</v>
      </c>
      <c r="J9" s="82" t="s">
        <v>23</v>
      </c>
      <c r="K9" s="83" t="s">
        <v>24</v>
      </c>
      <c r="L9" s="83" t="s">
        <v>24</v>
      </c>
      <c r="M9" s="75" t="s">
        <v>25</v>
      </c>
      <c r="N9" s="43" t="s">
        <v>21</v>
      </c>
      <c r="O9" s="76"/>
      <c r="P9" s="43"/>
      <c r="Q9" s="43"/>
      <c r="R9" s="77"/>
      <c r="S9" s="78" t="s">
        <v>26</v>
      </c>
      <c r="T9" s="79"/>
      <c r="U9" s="38"/>
      <c r="V9" s="38"/>
      <c r="W9" s="38"/>
      <c r="X9" s="38">
        <v>1</v>
      </c>
      <c r="Y9" s="38">
        <v>2</v>
      </c>
      <c r="Z9" s="38">
        <v>3</v>
      </c>
      <c r="AA9" s="38">
        <v>4</v>
      </c>
      <c r="AB9" s="38">
        <v>5</v>
      </c>
      <c r="AC9" s="38">
        <v>6</v>
      </c>
      <c r="AD9" s="38">
        <v>7</v>
      </c>
      <c r="AE9" s="38">
        <v>8</v>
      </c>
      <c r="AF9" s="38">
        <v>9</v>
      </c>
      <c r="AG9" s="38">
        <v>10</v>
      </c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</row>
    <row r="10" spans="1:203" s="46" customFormat="1" ht="15" x14ac:dyDescent="0.15">
      <c r="A10" s="120">
        <v>43930</v>
      </c>
      <c r="B10" s="43" t="s">
        <v>94</v>
      </c>
      <c r="C10" s="43" t="s">
        <v>27</v>
      </c>
      <c r="D10" s="80" t="s">
        <v>28</v>
      </c>
      <c r="E10" s="81" t="s">
        <v>29</v>
      </c>
      <c r="F10" s="43" t="s">
        <v>30</v>
      </c>
      <c r="G10" s="43" t="s">
        <v>31</v>
      </c>
      <c r="H10" s="43" t="s">
        <v>32</v>
      </c>
      <c r="I10" s="82" t="s">
        <v>33</v>
      </c>
      <c r="J10" s="82" t="s">
        <v>17</v>
      </c>
      <c r="K10" s="43" t="s">
        <v>34</v>
      </c>
      <c r="L10" s="43" t="s">
        <v>35</v>
      </c>
      <c r="M10" s="43" t="s">
        <v>36</v>
      </c>
      <c r="N10" s="75" t="s">
        <v>37</v>
      </c>
      <c r="O10" s="76"/>
      <c r="P10" s="43" t="s">
        <v>38</v>
      </c>
      <c r="Q10" s="43" t="s">
        <v>50</v>
      </c>
      <c r="R10" s="77"/>
      <c r="S10" s="78"/>
      <c r="T10" s="79"/>
      <c r="U10" s="38"/>
      <c r="V10" s="41"/>
      <c r="W10" s="88" t="s">
        <v>39</v>
      </c>
      <c r="X10" s="89" t="s">
        <v>2</v>
      </c>
      <c r="Y10" s="88" t="s">
        <v>40</v>
      </c>
      <c r="Z10" s="88" t="s">
        <v>41</v>
      </c>
      <c r="AA10" s="88" t="s">
        <v>42</v>
      </c>
      <c r="AB10" s="88" t="s">
        <v>43</v>
      </c>
      <c r="AC10" s="90" t="s">
        <v>43</v>
      </c>
      <c r="AD10" s="88" t="s">
        <v>44</v>
      </c>
      <c r="AE10" s="88" t="s">
        <v>45</v>
      </c>
      <c r="AF10" s="91" t="s">
        <v>46</v>
      </c>
      <c r="AG10" s="88" t="s">
        <v>46</v>
      </c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</row>
    <row r="11" spans="1:203" s="46" customFormat="1" ht="12.75" x14ac:dyDescent="0.2">
      <c r="A11" s="70"/>
      <c r="B11" s="43" t="s">
        <v>47</v>
      </c>
      <c r="C11" s="43" t="s">
        <v>47</v>
      </c>
      <c r="D11" s="82"/>
      <c r="E11" s="81"/>
      <c r="F11" s="84"/>
      <c r="G11" s="84" t="s">
        <v>48</v>
      </c>
      <c r="H11" s="84"/>
      <c r="I11" s="97"/>
      <c r="J11" s="82" t="s">
        <v>24</v>
      </c>
      <c r="K11" s="81"/>
      <c r="L11" s="81"/>
      <c r="M11" s="85"/>
      <c r="N11" s="85"/>
      <c r="O11" s="76"/>
      <c r="P11" s="43" t="s">
        <v>47</v>
      </c>
      <c r="Q11" s="79"/>
      <c r="R11" s="77" t="s">
        <v>47</v>
      </c>
      <c r="S11" s="78"/>
      <c r="T11" s="79"/>
      <c r="U11" s="40"/>
      <c r="V11" s="41"/>
      <c r="W11" s="88"/>
      <c r="X11" s="89"/>
      <c r="Y11" s="88" t="s">
        <v>47</v>
      </c>
      <c r="Z11" s="88" t="s">
        <v>49</v>
      </c>
      <c r="AA11" s="126">
        <f>I12</f>
        <v>2.5000000000000001E-2</v>
      </c>
      <c r="AB11" s="88" t="s">
        <v>47</v>
      </c>
      <c r="AC11" s="90" t="s">
        <v>50</v>
      </c>
      <c r="AD11" s="88" t="s">
        <v>47</v>
      </c>
      <c r="AE11" s="88"/>
      <c r="AF11" s="91" t="s">
        <v>51</v>
      </c>
      <c r="AG11" s="88" t="s">
        <v>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</row>
    <row r="12" spans="1:203" ht="15" x14ac:dyDescent="0.2">
      <c r="A12" s="121">
        <f>A10</f>
        <v>43930</v>
      </c>
      <c r="B12" s="96">
        <f ca="1">IF(A12&lt;=TODAY(),C12+P12,IF(AND(A12&gt;TODAY(),A12&lt;=$B$1),IF(VLOOKUP(TODAY(),$A$10:$D$5000,4,FALSE)=0,"n.d",C12+P12),"n.d"))</f>
        <v>10000</v>
      </c>
      <c r="C12" s="122">
        <v>10000</v>
      </c>
      <c r="D12" s="13">
        <f ca="1">IF(A12&lt;$B$1,VLOOKUP(A12,[1]DI!$A$4:$B$15000,2,FALSE),0)</f>
        <v>3.6500000000000005E-2</v>
      </c>
      <c r="E12" s="14">
        <f t="shared" ref="E12:E13" ca="1" si="1">ROUND(((1+D12)^(1/252)),8)</f>
        <v>1.00014227</v>
      </c>
      <c r="F12" s="14">
        <v>1</v>
      </c>
      <c r="G12" s="14">
        <f>F12</f>
        <v>1</v>
      </c>
      <c r="H12" s="14">
        <f t="shared" ref="H12:H13" si="2">ROUND(F12/G12,8)</f>
        <v>1</v>
      </c>
      <c r="I12" s="123">
        <v>2.5000000000000001E-2</v>
      </c>
      <c r="J12" s="124">
        <f>A10</f>
        <v>43930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IF($O12&gt;0,VLOOKUP($O12,$W$12:$AC$19,7),0)</f>
        <v>0</v>
      </c>
      <c r="R12" s="14">
        <f t="shared" ref="R12:R75" si="7">IF(Q12&gt;0,TRUNC(Q12*C$12,8),0)</f>
        <v>0</v>
      </c>
      <c r="S12" s="19" t="str">
        <f>AF12</f>
        <v>A+J=</v>
      </c>
      <c r="T12" s="35">
        <f>AG12</f>
        <v>44293</v>
      </c>
      <c r="U12" s="3"/>
      <c r="V12" s="20"/>
      <c r="W12" s="102">
        <v>0</v>
      </c>
      <c r="X12" s="103">
        <f>AD22</f>
        <v>43930</v>
      </c>
      <c r="Y12" s="104">
        <f>C12</f>
        <v>10000</v>
      </c>
      <c r="Z12" s="104"/>
      <c r="AA12" s="105">
        <v>0</v>
      </c>
      <c r="AB12" s="104">
        <v>0</v>
      </c>
      <c r="AC12" s="106">
        <v>0</v>
      </c>
      <c r="AD12" s="105">
        <v>0</v>
      </c>
      <c r="AE12" s="102">
        <v>0</v>
      </c>
      <c r="AF12" s="107" t="s">
        <v>52</v>
      </c>
      <c r="AG12" s="108">
        <f t="shared" ref="AG12" si="8">X13</f>
        <v>44293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</row>
    <row r="13" spans="1:203" x14ac:dyDescent="0.15">
      <c r="A13" s="44">
        <f t="shared" ref="A13:A76" si="9">(A12+1)</f>
        <v>43931</v>
      </c>
      <c r="B13" s="96">
        <f ca="1">IF(A13&lt;=TODAY(),C13+P13,IF(AND(A13&gt;TODAY(),A13&lt;=$B$1),IF(VLOOKUP(TODAY(),$A$10:$D$5000,4,FALSE)=0,"n.d",C13+P13),"n.d"))</f>
        <v>10002.40274999</v>
      </c>
      <c r="C13" s="14">
        <f t="shared" ref="C13:C76" si="10">(C12-R12)</f>
        <v>10000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1.00014227</v>
      </c>
      <c r="G13" s="14">
        <f t="shared" ref="G13" si="11">IF(O12&gt;0,F12,G12)</f>
        <v>1</v>
      </c>
      <c r="H13" s="14">
        <f t="shared" ca="1" si="2"/>
        <v>1.00014227</v>
      </c>
      <c r="I13" s="13">
        <f t="shared" ref="I13:I76" si="12">I12</f>
        <v>2.5000000000000001E-2</v>
      </c>
      <c r="J13" s="35">
        <f t="shared" ref="J13:J76" si="13">IF(O12&gt;0,VLOOKUP(O12,W$12:AG$150,2),J12)</f>
        <v>43930</v>
      </c>
      <c r="K13" s="2">
        <f t="shared" ref="K13:K76" si="14">IF(A13&gt;J13,IF(NETWORKDAYS(J13,A13,$W$22:$W$406)-1=0,1,NETWORKDAYS(J13,A13,$W$22:$W$406)-1),0)</f>
        <v>1</v>
      </c>
      <c r="L13" s="18">
        <f t="shared" ref="L13:L76" si="15">IF(AND(K13=1,K12=1),1,IF(K13&gt;0,IF(K13=K12,K13+1,K13),0))</f>
        <v>1</v>
      </c>
      <c r="M13" s="12">
        <f t="shared" si="3"/>
        <v>1.0000979910000001</v>
      </c>
      <c r="N13" s="12">
        <f t="shared" ca="1" si="4"/>
        <v>1.0002402749999999</v>
      </c>
      <c r="O13" s="18">
        <f t="shared" ref="O13:O76" si="16">IF(VLOOKUP(A13,X$12:AE$150,8)=VLOOKUP(A12,X$12:AE$150,8),0,VLOOKUP(A13,X$12:AE$150,8))</f>
        <v>0</v>
      </c>
      <c r="P13" s="14">
        <f t="shared" ca="1" si="5"/>
        <v>2.4027499899999998</v>
      </c>
      <c r="Q13" s="21">
        <f t="shared" si="6"/>
        <v>0</v>
      </c>
      <c r="R13" s="14">
        <f t="shared" si="7"/>
        <v>0</v>
      </c>
      <c r="S13" s="4" t="str">
        <f t="shared" ref="S13:S76" si="17">IF(O12&gt;0,VLOOKUP(O12,W$12:AG$150,10),S12)</f>
        <v>A+J=</v>
      </c>
      <c r="T13" s="35">
        <f t="shared" ref="T13:T76" si="18">IF(O12&gt;0,VLOOKUP(O12,W$12:AG$150,11),T12)</f>
        <v>44293</v>
      </c>
      <c r="U13" s="3"/>
      <c r="V13" s="4"/>
      <c r="W13" s="102">
        <f t="shared" ref="W13" si="19">W12+1</f>
        <v>1</v>
      </c>
      <c r="X13" s="103">
        <f>AD23</f>
        <v>44293</v>
      </c>
      <c r="Y13" s="104">
        <f t="shared" ref="Y13" si="20">(Y12-AB13)</f>
        <v>0</v>
      </c>
      <c r="Z13" s="105">
        <f>NETWORKDAYS(X12,X13,W$22:W$306)-1</f>
        <v>247</v>
      </c>
      <c r="AA13" s="104">
        <f t="shared" ref="AA13" si="21">ROUND((ROUND(((1+AA$11)^(Z13/252)),9)-1)*Y12,2)</f>
        <v>244.98</v>
      </c>
      <c r="AB13" s="109">
        <f t="shared" ref="AB13" si="22">TRUNC(Y$12*AC13,6)</f>
        <v>10000</v>
      </c>
      <c r="AC13" s="106">
        <v>1</v>
      </c>
      <c r="AD13" s="105">
        <v>0</v>
      </c>
      <c r="AE13" s="102">
        <f t="shared" ref="AE13" si="23">AE12+1</f>
        <v>1</v>
      </c>
      <c r="AF13" s="107"/>
      <c r="AG13" s="10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</row>
    <row r="14" spans="1:203" x14ac:dyDescent="0.15">
      <c r="A14" s="44">
        <f t="shared" si="9"/>
        <v>43932</v>
      </c>
      <c r="B14" s="96">
        <f t="shared" ref="B14:B77" ca="1" si="24">IF(A14&lt;=TODAY(),C14+P14,IF(AND(A14&gt;TODAY(),A14&lt;=$B$1),IF(VLOOKUP(TODAY(),$A$10:$D$5000,4,FALSE)=0,"n.d",C14+P14),"n.d"))</f>
        <v>10002.40274999</v>
      </c>
      <c r="C14" s="14">
        <f t="shared" si="10"/>
        <v>10000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1.00014227</v>
      </c>
      <c r="G14" s="14">
        <f t="shared" ref="G14:G77" si="26">IF(O13&gt;0,F13,G13)</f>
        <v>1</v>
      </c>
      <c r="H14" s="14">
        <f t="shared" ref="H14:H77" ca="1" si="27">ROUND(F14/G14,8)</f>
        <v>1.00014227</v>
      </c>
      <c r="I14" s="13">
        <f t="shared" si="12"/>
        <v>2.5000000000000001E-2</v>
      </c>
      <c r="J14" s="35">
        <f t="shared" si="13"/>
        <v>43930</v>
      </c>
      <c r="K14" s="2">
        <f t="shared" si="14"/>
        <v>1</v>
      </c>
      <c r="L14" s="18">
        <f t="shared" si="15"/>
        <v>1</v>
      </c>
      <c r="M14" s="12">
        <f t="shared" si="3"/>
        <v>1.0000979910000001</v>
      </c>
      <c r="N14" s="12">
        <f t="shared" ca="1" si="4"/>
        <v>1.0002402749999999</v>
      </c>
      <c r="O14" s="18">
        <f t="shared" si="16"/>
        <v>0</v>
      </c>
      <c r="P14" s="14">
        <f t="shared" ca="1" si="5"/>
        <v>2.4027499899999998</v>
      </c>
      <c r="Q14" s="21">
        <f t="shared" si="6"/>
        <v>0</v>
      </c>
      <c r="R14" s="14">
        <f t="shared" si="7"/>
        <v>0</v>
      </c>
      <c r="S14" s="4" t="str">
        <f t="shared" si="17"/>
        <v>A+J=</v>
      </c>
      <c r="T14" s="35">
        <f t="shared" si="18"/>
        <v>44293</v>
      </c>
      <c r="U14" s="3"/>
      <c r="V14" s="4"/>
      <c r="AE14" s="3"/>
      <c r="AF14" s="11"/>
      <c r="AG14" s="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</row>
    <row r="15" spans="1:203" x14ac:dyDescent="0.15">
      <c r="A15" s="44">
        <f t="shared" si="9"/>
        <v>43933</v>
      </c>
      <c r="B15" s="96">
        <f t="shared" ca="1" si="24"/>
        <v>10002.40274999</v>
      </c>
      <c r="C15" s="14">
        <f t="shared" si="10"/>
        <v>10000</v>
      </c>
      <c r="D15" s="13">
        <f ca="1">IF(A15&lt;$B$1,VLOOKUP(A15,[1]DI!$A$4:$B$15000,2,FALSE),0)</f>
        <v>0</v>
      </c>
      <c r="E15" s="14">
        <f t="shared" ca="1" si="25"/>
        <v>1</v>
      </c>
      <c r="F15" s="14">
        <f ca="1">(TRUNC(PRODUCT($E$12:$E14),16))</f>
        <v>1.00014227</v>
      </c>
      <c r="G15" s="14">
        <f t="shared" si="26"/>
        <v>1</v>
      </c>
      <c r="H15" s="14">
        <f t="shared" ca="1" si="27"/>
        <v>1.00014227</v>
      </c>
      <c r="I15" s="13">
        <f t="shared" si="12"/>
        <v>2.5000000000000001E-2</v>
      </c>
      <c r="J15" s="35">
        <f t="shared" si="13"/>
        <v>43930</v>
      </c>
      <c r="K15" s="2">
        <f t="shared" si="14"/>
        <v>1</v>
      </c>
      <c r="L15" s="18">
        <f t="shared" si="15"/>
        <v>1</v>
      </c>
      <c r="M15" s="12">
        <f t="shared" si="3"/>
        <v>1.0000979910000001</v>
      </c>
      <c r="N15" s="12">
        <f t="shared" ca="1" si="4"/>
        <v>1.0002402749999999</v>
      </c>
      <c r="O15" s="18">
        <f t="shared" si="16"/>
        <v>0</v>
      </c>
      <c r="P15" s="14">
        <f t="shared" ca="1" si="5"/>
        <v>2.4027499899999998</v>
      </c>
      <c r="Q15" s="21">
        <f t="shared" si="6"/>
        <v>0</v>
      </c>
      <c r="R15" s="14">
        <f t="shared" si="7"/>
        <v>0</v>
      </c>
      <c r="S15" s="4" t="str">
        <f t="shared" si="17"/>
        <v>A+J=</v>
      </c>
      <c r="T15" s="35">
        <f t="shared" si="18"/>
        <v>44293</v>
      </c>
      <c r="U15" s="3"/>
      <c r="V15" s="4"/>
      <c r="AE15" s="3"/>
      <c r="AF15" s="11"/>
      <c r="AG15" s="3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</row>
    <row r="16" spans="1:203" x14ac:dyDescent="0.15">
      <c r="A16" s="44">
        <f t="shared" si="9"/>
        <v>43934</v>
      </c>
      <c r="B16" s="96">
        <f t="shared" ca="1" si="24"/>
        <v>10002.40274999</v>
      </c>
      <c r="C16" s="14">
        <f t="shared" si="10"/>
        <v>10000</v>
      </c>
      <c r="D16" s="13">
        <f ca="1">IF(A16&lt;$B$1,VLOOKUP(A16,[1]DI!$A$4:$B$15000,2,FALSE),0)</f>
        <v>3.6500000000000005E-2</v>
      </c>
      <c r="E16" s="14">
        <f t="shared" ca="1" si="25"/>
        <v>1.00014227</v>
      </c>
      <c r="F16" s="14">
        <f ca="1">(TRUNC(PRODUCT($E$12:$E15),16))</f>
        <v>1.00014227</v>
      </c>
      <c r="G16" s="14">
        <f t="shared" si="26"/>
        <v>1</v>
      </c>
      <c r="H16" s="14">
        <f t="shared" ca="1" si="27"/>
        <v>1.00014227</v>
      </c>
      <c r="I16" s="13">
        <f t="shared" si="12"/>
        <v>2.5000000000000001E-2</v>
      </c>
      <c r="J16" s="35">
        <f t="shared" si="13"/>
        <v>43930</v>
      </c>
      <c r="K16" s="2">
        <f t="shared" si="14"/>
        <v>1</v>
      </c>
      <c r="L16" s="18">
        <f t="shared" si="15"/>
        <v>1</v>
      </c>
      <c r="M16" s="12">
        <f t="shared" si="3"/>
        <v>1.0000979910000001</v>
      </c>
      <c r="N16" s="12">
        <f t="shared" ca="1" si="4"/>
        <v>1.0002402749999999</v>
      </c>
      <c r="O16" s="18">
        <f t="shared" si="16"/>
        <v>0</v>
      </c>
      <c r="P16" s="14">
        <f t="shared" ca="1" si="5"/>
        <v>2.4027499899999998</v>
      </c>
      <c r="Q16" s="21">
        <f t="shared" si="6"/>
        <v>0</v>
      </c>
      <c r="R16" s="14">
        <f t="shared" si="7"/>
        <v>0</v>
      </c>
      <c r="S16" s="4" t="str">
        <f t="shared" si="17"/>
        <v>A+J=</v>
      </c>
      <c r="T16" s="35">
        <f t="shared" si="18"/>
        <v>44293</v>
      </c>
      <c r="U16" s="3"/>
      <c r="V16" s="4"/>
      <c r="AE16" s="3"/>
      <c r="AF16" s="11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</row>
    <row r="17" spans="1:162" x14ac:dyDescent="0.15">
      <c r="A17" s="44">
        <f t="shared" si="9"/>
        <v>43935</v>
      </c>
      <c r="B17" s="96">
        <f t="shared" ca="1" si="24"/>
        <v>10004.806079989999</v>
      </c>
      <c r="C17" s="14">
        <f t="shared" si="10"/>
        <v>10000</v>
      </c>
      <c r="D17" s="13">
        <f ca="1">IF(A17&lt;$B$1,VLOOKUP(A17,[1]DI!$A$4:$B$15000,2,FALSE),0)</f>
        <v>3.6500000000000005E-2</v>
      </c>
      <c r="E17" s="14">
        <f t="shared" ca="1" si="25"/>
        <v>1.00014227</v>
      </c>
      <c r="F17" s="14">
        <f ca="1">(TRUNC(PRODUCT($E$12:$E16),16))</f>
        <v>1.00028456024075</v>
      </c>
      <c r="G17" s="14">
        <f t="shared" si="26"/>
        <v>1</v>
      </c>
      <c r="H17" s="14">
        <f t="shared" ca="1" si="27"/>
        <v>1.0002845600000001</v>
      </c>
      <c r="I17" s="13">
        <f t="shared" si="12"/>
        <v>2.5000000000000001E-2</v>
      </c>
      <c r="J17" s="35">
        <f t="shared" si="13"/>
        <v>43930</v>
      </c>
      <c r="K17" s="2">
        <f t="shared" si="14"/>
        <v>2</v>
      </c>
      <c r="L17" s="18">
        <f t="shared" si="15"/>
        <v>2</v>
      </c>
      <c r="M17" s="12">
        <f t="shared" si="3"/>
        <v>1.0001959920000001</v>
      </c>
      <c r="N17" s="12">
        <f t="shared" ca="1" si="4"/>
        <v>1.0004806079999999</v>
      </c>
      <c r="O17" s="18">
        <f t="shared" si="16"/>
        <v>0</v>
      </c>
      <c r="P17" s="14">
        <f t="shared" ca="1" si="5"/>
        <v>4.8060799899999997</v>
      </c>
      <c r="Q17" s="21">
        <f t="shared" si="6"/>
        <v>0</v>
      </c>
      <c r="R17" s="14">
        <f t="shared" si="7"/>
        <v>0</v>
      </c>
      <c r="S17" s="4" t="str">
        <f t="shared" si="17"/>
        <v>A+J=</v>
      </c>
      <c r="T17" s="35">
        <f t="shared" si="18"/>
        <v>44293</v>
      </c>
      <c r="U17" s="3"/>
      <c r="V17" s="4"/>
      <c r="AE17" s="3"/>
      <c r="AF17" s="11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</row>
    <row r="18" spans="1:162" x14ac:dyDescent="0.15">
      <c r="A18" s="44">
        <f t="shared" si="9"/>
        <v>43936</v>
      </c>
      <c r="B18" s="96">
        <f t="shared" ca="1" si="24"/>
        <v>10007.20998999</v>
      </c>
      <c r="C18" s="14">
        <f t="shared" si="10"/>
        <v>10000</v>
      </c>
      <c r="D18" s="13">
        <f ca="1">IF(A18&lt;$B$1,VLOOKUP(A18,[1]DI!$A$4:$B$15000,2,FALSE),0)</f>
        <v>3.6500000000000005E-2</v>
      </c>
      <c r="E18" s="14">
        <f t="shared" ca="1" si="25"/>
        <v>1.00014227</v>
      </c>
      <c r="F18" s="14">
        <f ca="1">(TRUNC(PRODUCT($E$12:$E17),16))</f>
        <v>1.00042687072514</v>
      </c>
      <c r="G18" s="14">
        <f t="shared" si="26"/>
        <v>1</v>
      </c>
      <c r="H18" s="14">
        <f t="shared" ca="1" si="27"/>
        <v>1.0004268700000001</v>
      </c>
      <c r="I18" s="13">
        <f t="shared" si="12"/>
        <v>2.5000000000000001E-2</v>
      </c>
      <c r="J18" s="35">
        <f t="shared" si="13"/>
        <v>43930</v>
      </c>
      <c r="K18" s="2">
        <f t="shared" si="14"/>
        <v>3</v>
      </c>
      <c r="L18" s="18">
        <f t="shared" si="15"/>
        <v>3</v>
      </c>
      <c r="M18" s="12">
        <f t="shared" si="3"/>
        <v>1.000294003</v>
      </c>
      <c r="N18" s="12">
        <f t="shared" ca="1" si="4"/>
        <v>1.0007209989999999</v>
      </c>
      <c r="O18" s="18">
        <f t="shared" si="16"/>
        <v>0</v>
      </c>
      <c r="P18" s="14">
        <f t="shared" ca="1" si="5"/>
        <v>7.2099899900000004</v>
      </c>
      <c r="Q18" s="21">
        <f t="shared" si="6"/>
        <v>0</v>
      </c>
      <c r="R18" s="14">
        <f t="shared" si="7"/>
        <v>0</v>
      </c>
      <c r="S18" s="4" t="str">
        <f t="shared" si="17"/>
        <v>A+J=</v>
      </c>
      <c r="T18" s="35">
        <f t="shared" si="18"/>
        <v>44293</v>
      </c>
      <c r="U18" s="3"/>
      <c r="V18" s="4"/>
      <c r="AE18" s="3"/>
      <c r="AF18" s="11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</row>
    <row r="19" spans="1:162" x14ac:dyDescent="0.15">
      <c r="A19" s="44">
        <f t="shared" si="9"/>
        <v>43937</v>
      </c>
      <c r="B19" s="96">
        <f t="shared" ca="1" si="24"/>
        <v>10009.614460000001</v>
      </c>
      <c r="C19" s="14">
        <f t="shared" si="10"/>
        <v>10000</v>
      </c>
      <c r="D19" s="13">
        <f ca="1">IF(A19&lt;$B$1,VLOOKUP(A19,[1]DI!$A$4:$B$15000,2,FALSE),0)</f>
        <v>3.6500000000000005E-2</v>
      </c>
      <c r="E19" s="14">
        <f t="shared" ca="1" si="25"/>
        <v>1.00014227</v>
      </c>
      <c r="F19" s="14">
        <f ca="1">(TRUNC(PRODUCT($E$12:$E18),16))</f>
        <v>1.0005692014560399</v>
      </c>
      <c r="G19" s="14">
        <f t="shared" si="26"/>
        <v>1</v>
      </c>
      <c r="H19" s="14">
        <f t="shared" ca="1" si="27"/>
        <v>1.0005691999999999</v>
      </c>
      <c r="I19" s="13">
        <f t="shared" si="12"/>
        <v>2.5000000000000001E-2</v>
      </c>
      <c r="J19" s="35">
        <f t="shared" si="13"/>
        <v>43930</v>
      </c>
      <c r="K19" s="2">
        <f t="shared" si="14"/>
        <v>4</v>
      </c>
      <c r="L19" s="18">
        <f t="shared" si="15"/>
        <v>4</v>
      </c>
      <c r="M19" s="12">
        <f t="shared" si="3"/>
        <v>1.0003920230000001</v>
      </c>
      <c r="N19" s="12">
        <f t="shared" ca="1" si="4"/>
        <v>1.000961446</v>
      </c>
      <c r="O19" s="18">
        <f t="shared" si="16"/>
        <v>0</v>
      </c>
      <c r="P19" s="14">
        <f t="shared" ca="1" si="5"/>
        <v>9.6144599999999993</v>
      </c>
      <c r="Q19" s="21">
        <f t="shared" si="6"/>
        <v>0</v>
      </c>
      <c r="R19" s="14">
        <f t="shared" si="7"/>
        <v>0</v>
      </c>
      <c r="S19" s="4" t="str">
        <f t="shared" si="17"/>
        <v>A+J=</v>
      </c>
      <c r="T19" s="35">
        <f t="shared" si="18"/>
        <v>44293</v>
      </c>
      <c r="U19" s="3"/>
      <c r="V19" s="4"/>
      <c r="AE19" s="3"/>
      <c r="AF19" s="11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</row>
    <row r="20" spans="1:162" x14ac:dyDescent="0.15">
      <c r="A20" s="44">
        <f t="shared" si="9"/>
        <v>43938</v>
      </c>
      <c r="B20" s="96">
        <f t="shared" ca="1" si="24"/>
        <v>10012.019519990001</v>
      </c>
      <c r="C20" s="14">
        <f t="shared" si="10"/>
        <v>10000</v>
      </c>
      <c r="D20" s="13">
        <f ca="1">IF(A20&lt;$B$1,VLOOKUP(A20,[1]DI!$A$4:$B$15000,2,FALSE),0)</f>
        <v>3.6500000000000005E-2</v>
      </c>
      <c r="E20" s="14">
        <f t="shared" ca="1" si="25"/>
        <v>1.00014227</v>
      </c>
      <c r="F20" s="14">
        <f ca="1">(TRUNC(PRODUCT($E$12:$E19),16))</f>
        <v>1.0007115524363299</v>
      </c>
      <c r="G20" s="14">
        <f t="shared" si="26"/>
        <v>1</v>
      </c>
      <c r="H20" s="14">
        <f t="shared" ca="1" si="27"/>
        <v>1.0007115499999999</v>
      </c>
      <c r="I20" s="13">
        <f t="shared" si="12"/>
        <v>2.5000000000000001E-2</v>
      </c>
      <c r="J20" s="35">
        <f t="shared" si="13"/>
        <v>43930</v>
      </c>
      <c r="K20" s="2">
        <f t="shared" si="14"/>
        <v>5</v>
      </c>
      <c r="L20" s="18">
        <f t="shared" si="15"/>
        <v>5</v>
      </c>
      <c r="M20" s="12">
        <f t="shared" si="3"/>
        <v>1.000490053</v>
      </c>
      <c r="N20" s="12">
        <f t="shared" ca="1" si="4"/>
        <v>1.001201952</v>
      </c>
      <c r="O20" s="18">
        <f t="shared" si="16"/>
        <v>0</v>
      </c>
      <c r="P20" s="14">
        <f t="shared" ca="1" si="5"/>
        <v>12.019519989999999</v>
      </c>
      <c r="Q20" s="21">
        <f t="shared" si="6"/>
        <v>0</v>
      </c>
      <c r="R20" s="14">
        <f t="shared" si="7"/>
        <v>0</v>
      </c>
      <c r="S20" s="4" t="str">
        <f t="shared" si="17"/>
        <v>A+J=</v>
      </c>
      <c r="T20" s="35">
        <f t="shared" si="18"/>
        <v>44293</v>
      </c>
      <c r="U20" s="3"/>
      <c r="V20" s="4"/>
      <c r="W20" s="6" t="s">
        <v>0</v>
      </c>
      <c r="AB20" s="6" t="s">
        <v>1</v>
      </c>
      <c r="AE20" s="3"/>
      <c r="AF20" s="11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</row>
    <row r="21" spans="1:162" x14ac:dyDescent="0.15">
      <c r="A21" s="44">
        <f t="shared" si="9"/>
        <v>43939</v>
      </c>
      <c r="B21" s="96">
        <f t="shared" ca="1" si="24"/>
        <v>10014.425139999999</v>
      </c>
      <c r="C21" s="14">
        <f t="shared" si="10"/>
        <v>10000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1.00085392366889</v>
      </c>
      <c r="G21" s="14">
        <f t="shared" si="26"/>
        <v>1</v>
      </c>
      <c r="H21" s="14">
        <f t="shared" ca="1" si="27"/>
        <v>1.00085392</v>
      </c>
      <c r="I21" s="13">
        <f t="shared" si="12"/>
        <v>2.5000000000000001E-2</v>
      </c>
      <c r="J21" s="35">
        <f t="shared" si="13"/>
        <v>43930</v>
      </c>
      <c r="K21" s="2">
        <f t="shared" si="14"/>
        <v>5</v>
      </c>
      <c r="L21" s="18">
        <f t="shared" si="15"/>
        <v>6</v>
      </c>
      <c r="M21" s="12">
        <f t="shared" si="3"/>
        <v>1.0005880920000001</v>
      </c>
      <c r="N21" s="12">
        <f t="shared" ca="1" si="4"/>
        <v>1.0014425140000001</v>
      </c>
      <c r="O21" s="18">
        <f t="shared" si="16"/>
        <v>0</v>
      </c>
      <c r="P21" s="14">
        <f t="shared" ca="1" si="5"/>
        <v>14.425140000000001</v>
      </c>
      <c r="Q21" s="21">
        <f t="shared" si="6"/>
        <v>0</v>
      </c>
      <c r="R21" s="14">
        <f t="shared" si="7"/>
        <v>0</v>
      </c>
      <c r="S21" s="4" t="str">
        <f t="shared" si="17"/>
        <v>A+J=</v>
      </c>
      <c r="T21" s="35">
        <f t="shared" si="18"/>
        <v>44293</v>
      </c>
      <c r="U21" s="3"/>
      <c r="V21" s="4"/>
      <c r="W21" s="100" t="s">
        <v>53</v>
      </c>
      <c r="X21" s="101"/>
      <c r="Y21" s="104"/>
      <c r="Z21" s="1"/>
      <c r="AB21" s="117" t="s">
        <v>54</v>
      </c>
      <c r="AC21" s="117" t="s">
        <v>55</v>
      </c>
      <c r="AD21" s="117" t="s">
        <v>56</v>
      </c>
      <c r="AE21" s="3"/>
      <c r="AF21" s="11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</row>
    <row r="22" spans="1:162" x14ac:dyDescent="0.15">
      <c r="A22" s="44">
        <f t="shared" si="9"/>
        <v>43940</v>
      </c>
      <c r="B22" s="96">
        <f t="shared" ca="1" si="24"/>
        <v>10014.425139999999</v>
      </c>
      <c r="C22" s="14">
        <f t="shared" si="10"/>
        <v>10000</v>
      </c>
      <c r="D22" s="13">
        <f ca="1">IF(A22&lt;$B$1,VLOOKUP(A22,[1]DI!$A$4:$B$15000,2,FALSE),0)</f>
        <v>0</v>
      </c>
      <c r="E22" s="14">
        <f t="shared" ca="1" si="25"/>
        <v>1</v>
      </c>
      <c r="F22" s="14">
        <f ca="1">(TRUNC(PRODUCT($E$12:$E21),16))</f>
        <v>1.00085392366889</v>
      </c>
      <c r="G22" s="14">
        <f t="shared" si="26"/>
        <v>1</v>
      </c>
      <c r="H22" s="14">
        <f t="shared" ca="1" si="27"/>
        <v>1.00085392</v>
      </c>
      <c r="I22" s="13">
        <f t="shared" si="12"/>
        <v>2.5000000000000001E-2</v>
      </c>
      <c r="J22" s="35">
        <f t="shared" si="13"/>
        <v>43930</v>
      </c>
      <c r="K22" s="2">
        <f t="shared" si="14"/>
        <v>5</v>
      </c>
      <c r="L22" s="18">
        <f t="shared" si="15"/>
        <v>6</v>
      </c>
      <c r="M22" s="12">
        <f t="shared" si="3"/>
        <v>1.0005880920000001</v>
      </c>
      <c r="N22" s="12">
        <f t="shared" ca="1" si="4"/>
        <v>1.0014425140000001</v>
      </c>
      <c r="O22" s="18">
        <f t="shared" si="16"/>
        <v>0</v>
      </c>
      <c r="P22" s="14">
        <f t="shared" ca="1" si="5"/>
        <v>14.425140000000001</v>
      </c>
      <c r="Q22" s="21">
        <f t="shared" si="6"/>
        <v>0</v>
      </c>
      <c r="R22" s="14">
        <f t="shared" si="7"/>
        <v>0</v>
      </c>
      <c r="S22" s="4" t="str">
        <f t="shared" si="17"/>
        <v>A+J=</v>
      </c>
      <c r="T22" s="35">
        <f t="shared" si="18"/>
        <v>44293</v>
      </c>
      <c r="U22" s="3"/>
      <c r="V22" s="4"/>
      <c r="W22" s="110">
        <v>38602</v>
      </c>
      <c r="X22" s="101" t="s">
        <v>57</v>
      </c>
      <c r="Y22" s="104"/>
      <c r="Z22" s="1"/>
      <c r="AB22" s="108">
        <f>WORKDAY(AC22,-1,$W$22:$W$406)</f>
        <v>43929</v>
      </c>
      <c r="AC22" s="108">
        <f>A12</f>
        <v>43930</v>
      </c>
      <c r="AD22" s="108">
        <f>WORKDAY(AB22,1,$W$22:$W$406)</f>
        <v>43930</v>
      </c>
      <c r="AE22" s="3"/>
      <c r="AF22" s="11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</row>
    <row r="23" spans="1:162" x14ac:dyDescent="0.15">
      <c r="A23" s="44">
        <f t="shared" si="9"/>
        <v>43941</v>
      </c>
      <c r="B23" s="96">
        <f t="shared" ca="1" si="24"/>
        <v>10014.425139999999</v>
      </c>
      <c r="C23" s="14">
        <f t="shared" si="10"/>
        <v>10000</v>
      </c>
      <c r="D23" s="13">
        <f ca="1">IF(A23&lt;$B$1,VLOOKUP(A23,[1]DI!$A$4:$B$15000,2,FALSE),0)</f>
        <v>3.6500000000000005E-2</v>
      </c>
      <c r="E23" s="14">
        <f t="shared" ca="1" si="25"/>
        <v>1.00014227</v>
      </c>
      <c r="F23" s="14">
        <f ca="1">(TRUNC(PRODUCT($E$12:$E22),16))</f>
        <v>1.00085392366889</v>
      </c>
      <c r="G23" s="14">
        <f t="shared" si="26"/>
        <v>1</v>
      </c>
      <c r="H23" s="14">
        <f t="shared" ca="1" si="27"/>
        <v>1.00085392</v>
      </c>
      <c r="I23" s="13">
        <f t="shared" si="12"/>
        <v>2.5000000000000001E-2</v>
      </c>
      <c r="J23" s="35">
        <f t="shared" si="13"/>
        <v>43930</v>
      </c>
      <c r="K23" s="2">
        <f t="shared" si="14"/>
        <v>6</v>
      </c>
      <c r="L23" s="18">
        <f t="shared" si="15"/>
        <v>6</v>
      </c>
      <c r="M23" s="12">
        <f t="shared" si="3"/>
        <v>1.0005880920000001</v>
      </c>
      <c r="N23" s="12">
        <f t="shared" ca="1" si="4"/>
        <v>1.0014425140000001</v>
      </c>
      <c r="O23" s="18">
        <f t="shared" si="16"/>
        <v>0</v>
      </c>
      <c r="P23" s="14">
        <f t="shared" ca="1" si="5"/>
        <v>14.425140000000001</v>
      </c>
      <c r="Q23" s="21">
        <f t="shared" si="6"/>
        <v>0</v>
      </c>
      <c r="R23" s="14">
        <f t="shared" si="7"/>
        <v>0</v>
      </c>
      <c r="S23" s="4" t="str">
        <f t="shared" si="17"/>
        <v>A+J=</v>
      </c>
      <c r="T23" s="35">
        <f t="shared" si="18"/>
        <v>44293</v>
      </c>
      <c r="U23" s="3"/>
      <c r="V23" s="4"/>
      <c r="W23" s="110">
        <v>38637</v>
      </c>
      <c r="X23" s="101" t="s">
        <v>58</v>
      </c>
      <c r="Y23" s="104"/>
      <c r="Z23" s="1"/>
      <c r="AB23" s="108">
        <f>WORKDAY(AC23,-1,$W$22:$W$406)</f>
        <v>44292</v>
      </c>
      <c r="AC23" s="108">
        <v>44293</v>
      </c>
      <c r="AD23" s="108">
        <f>WORKDAY(AB23,1,$W$22:$W$406)</f>
        <v>44293</v>
      </c>
      <c r="AE23" s="3"/>
      <c r="AF23" s="11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</row>
    <row r="24" spans="1:162" x14ac:dyDescent="0.15">
      <c r="A24" s="44">
        <f t="shared" si="9"/>
        <v>43942</v>
      </c>
      <c r="B24" s="96">
        <f t="shared" ca="1" si="24"/>
        <v>10016.83145</v>
      </c>
      <c r="C24" s="14">
        <f t="shared" si="10"/>
        <v>10000</v>
      </c>
      <c r="D24" s="13">
        <f ca="1">IF(A24&lt;$B$1,VLOOKUP(A24,[1]DI!$A$4:$B$15000,2,FALSE),0)</f>
        <v>0</v>
      </c>
      <c r="E24" s="14">
        <f t="shared" ca="1" si="25"/>
        <v>1</v>
      </c>
      <c r="F24" s="14">
        <f ca="1">(TRUNC(PRODUCT($E$12:$E23),16))</f>
        <v>1.0009963151566099</v>
      </c>
      <c r="G24" s="14">
        <f t="shared" si="26"/>
        <v>1</v>
      </c>
      <c r="H24" s="14">
        <f t="shared" ca="1" si="27"/>
        <v>1.0009963200000001</v>
      </c>
      <c r="I24" s="13">
        <f t="shared" si="12"/>
        <v>2.5000000000000001E-2</v>
      </c>
      <c r="J24" s="35">
        <f t="shared" si="13"/>
        <v>43930</v>
      </c>
      <c r="K24" s="2">
        <f t="shared" si="14"/>
        <v>6</v>
      </c>
      <c r="L24" s="18">
        <f t="shared" si="15"/>
        <v>7</v>
      </c>
      <c r="M24" s="12">
        <f t="shared" si="3"/>
        <v>1.0006861410000001</v>
      </c>
      <c r="N24" s="12">
        <f t="shared" ca="1" si="4"/>
        <v>1.0016831450000001</v>
      </c>
      <c r="O24" s="18">
        <f t="shared" si="16"/>
        <v>0</v>
      </c>
      <c r="P24" s="14">
        <f t="shared" ca="1" si="5"/>
        <v>16.83145</v>
      </c>
      <c r="Q24" s="21">
        <f t="shared" si="6"/>
        <v>0</v>
      </c>
      <c r="R24" s="14">
        <f t="shared" si="7"/>
        <v>0</v>
      </c>
      <c r="S24" s="4" t="str">
        <f t="shared" si="17"/>
        <v>A+J=</v>
      </c>
      <c r="T24" s="35">
        <f t="shared" si="18"/>
        <v>44293</v>
      </c>
      <c r="U24" s="3"/>
      <c r="V24" s="4"/>
      <c r="W24" s="110">
        <v>38658</v>
      </c>
      <c r="X24" s="101" t="s">
        <v>59</v>
      </c>
      <c r="Y24" s="104"/>
      <c r="Z24" s="1"/>
      <c r="AA24" s="3"/>
      <c r="AB24" s="3"/>
      <c r="AC24" s="3"/>
      <c r="AD24" s="3"/>
      <c r="AE24" s="3"/>
      <c r="AF24" s="11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</row>
    <row r="25" spans="1:162" x14ac:dyDescent="0.15">
      <c r="A25" s="44">
        <f t="shared" si="9"/>
        <v>43943</v>
      </c>
      <c r="B25" s="96">
        <f t="shared" ca="1" si="24"/>
        <v>10016.83145</v>
      </c>
      <c r="C25" s="14">
        <f t="shared" si="10"/>
        <v>10000</v>
      </c>
      <c r="D25" s="13">
        <f ca="1">IF(A25&lt;$B$1,VLOOKUP(A25,[1]DI!$A$4:$B$15000,2,FALSE),0)</f>
        <v>3.6500000000000005E-2</v>
      </c>
      <c r="E25" s="14">
        <f t="shared" ca="1" si="25"/>
        <v>1.00014227</v>
      </c>
      <c r="F25" s="14">
        <f ca="1">(TRUNC(PRODUCT($E$12:$E24),16))</f>
        <v>1.0009963151566099</v>
      </c>
      <c r="G25" s="14">
        <f t="shared" si="26"/>
        <v>1</v>
      </c>
      <c r="H25" s="14">
        <f t="shared" ca="1" si="27"/>
        <v>1.0009963200000001</v>
      </c>
      <c r="I25" s="13">
        <f t="shared" si="12"/>
        <v>2.5000000000000001E-2</v>
      </c>
      <c r="J25" s="35">
        <f t="shared" si="13"/>
        <v>43930</v>
      </c>
      <c r="K25" s="2">
        <f t="shared" si="14"/>
        <v>7</v>
      </c>
      <c r="L25" s="18">
        <f t="shared" si="15"/>
        <v>7</v>
      </c>
      <c r="M25" s="12">
        <f t="shared" si="3"/>
        <v>1.0006861410000001</v>
      </c>
      <c r="N25" s="12">
        <f t="shared" ca="1" si="4"/>
        <v>1.0016831450000001</v>
      </c>
      <c r="O25" s="18">
        <f t="shared" si="16"/>
        <v>0</v>
      </c>
      <c r="P25" s="14">
        <f t="shared" ca="1" si="5"/>
        <v>16.83145</v>
      </c>
      <c r="Q25" s="21">
        <f t="shared" si="6"/>
        <v>0</v>
      </c>
      <c r="R25" s="14">
        <f t="shared" si="7"/>
        <v>0</v>
      </c>
      <c r="S25" s="4" t="str">
        <f t="shared" si="17"/>
        <v>A+J=</v>
      </c>
      <c r="T25" s="35">
        <f t="shared" si="18"/>
        <v>44293</v>
      </c>
      <c r="U25" s="3"/>
      <c r="V25" s="4"/>
      <c r="W25" s="110">
        <v>38671</v>
      </c>
      <c r="X25" s="101" t="s">
        <v>60</v>
      </c>
      <c r="Y25" s="104"/>
      <c r="Z25" s="1"/>
      <c r="AA25" s="3"/>
      <c r="AB25" s="3"/>
      <c r="AC25" s="3"/>
      <c r="AD25" s="3"/>
      <c r="AE25" s="3"/>
      <c r="AF25" s="11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</row>
    <row r="26" spans="1:162" x14ac:dyDescent="0.15">
      <c r="A26" s="44">
        <f t="shared" si="9"/>
        <v>43944</v>
      </c>
      <c r="B26" s="96">
        <f t="shared" ca="1" si="24"/>
        <v>10019.238230000001</v>
      </c>
      <c r="C26" s="14">
        <f t="shared" si="10"/>
        <v>10000</v>
      </c>
      <c r="D26" s="13">
        <f ca="1">IF(A26&lt;$B$1,VLOOKUP(A26,[1]DI!$A$4:$B$15000,2,FALSE),0)</f>
        <v>3.6500000000000005E-2</v>
      </c>
      <c r="E26" s="14">
        <f t="shared" ca="1" si="25"/>
        <v>1.00014227</v>
      </c>
      <c r="F26" s="14">
        <f ca="1">(TRUNC(PRODUCT($E$12:$E25),16))</f>
        <v>1.0011387269023699</v>
      </c>
      <c r="G26" s="14">
        <f t="shared" si="26"/>
        <v>1</v>
      </c>
      <c r="H26" s="14">
        <f t="shared" ca="1" si="27"/>
        <v>1.0011387300000001</v>
      </c>
      <c r="I26" s="13">
        <f t="shared" si="12"/>
        <v>2.5000000000000001E-2</v>
      </c>
      <c r="J26" s="35">
        <f t="shared" si="13"/>
        <v>43930</v>
      </c>
      <c r="K26" s="2">
        <f t="shared" si="14"/>
        <v>8</v>
      </c>
      <c r="L26" s="18">
        <f t="shared" si="15"/>
        <v>8</v>
      </c>
      <c r="M26" s="12">
        <f t="shared" si="3"/>
        <v>1.0007842</v>
      </c>
      <c r="N26" s="12">
        <f t="shared" ca="1" si="4"/>
        <v>1.001923823</v>
      </c>
      <c r="O26" s="18">
        <f t="shared" si="16"/>
        <v>0</v>
      </c>
      <c r="P26" s="14">
        <f t="shared" ca="1" si="5"/>
        <v>19.238230000000001</v>
      </c>
      <c r="Q26" s="21">
        <f t="shared" si="6"/>
        <v>0</v>
      </c>
      <c r="R26" s="14">
        <f t="shared" si="7"/>
        <v>0</v>
      </c>
      <c r="S26" s="4" t="str">
        <f t="shared" si="17"/>
        <v>A+J=</v>
      </c>
      <c r="T26" s="35">
        <f t="shared" si="18"/>
        <v>44293</v>
      </c>
      <c r="U26" s="3"/>
      <c r="V26" s="4"/>
      <c r="W26" s="110">
        <v>38775</v>
      </c>
      <c r="X26" s="101" t="s">
        <v>61</v>
      </c>
      <c r="Y26" s="104"/>
      <c r="Z26" s="1"/>
      <c r="AA26" s="3"/>
      <c r="AB26" s="3"/>
      <c r="AC26" s="3"/>
      <c r="AD26" s="3"/>
      <c r="AE26" s="3"/>
      <c r="AF26" s="11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</row>
    <row r="27" spans="1:162" x14ac:dyDescent="0.15">
      <c r="A27" s="44">
        <f t="shared" si="9"/>
        <v>43945</v>
      </c>
      <c r="B27" s="96">
        <f t="shared" ca="1" si="24"/>
        <v>10021.64558</v>
      </c>
      <c r="C27" s="14">
        <f t="shared" si="10"/>
        <v>10000</v>
      </c>
      <c r="D27" s="13">
        <f ca="1">IF(A27&lt;$B$1,VLOOKUP(A27,[1]DI!$A$4:$B$15000,2,FALSE),0)</f>
        <v>3.6500000000000005E-2</v>
      </c>
      <c r="E27" s="14">
        <f t="shared" ca="1" si="25"/>
        <v>1.00014227</v>
      </c>
      <c r="F27" s="14">
        <f ca="1">(TRUNC(PRODUCT($E$12:$E26),16))</f>
        <v>1.00128115890905</v>
      </c>
      <c r="G27" s="14">
        <f t="shared" si="26"/>
        <v>1</v>
      </c>
      <c r="H27" s="14">
        <f t="shared" ca="1" si="27"/>
        <v>1.00128116</v>
      </c>
      <c r="I27" s="13">
        <f t="shared" si="12"/>
        <v>2.5000000000000001E-2</v>
      </c>
      <c r="J27" s="35">
        <f t="shared" si="13"/>
        <v>43930</v>
      </c>
      <c r="K27" s="2">
        <f t="shared" si="14"/>
        <v>9</v>
      </c>
      <c r="L27" s="18">
        <f t="shared" si="15"/>
        <v>9</v>
      </c>
      <c r="M27" s="12">
        <f t="shared" si="3"/>
        <v>1.000882268</v>
      </c>
      <c r="N27" s="12">
        <f t="shared" ca="1" si="4"/>
        <v>1.002164558</v>
      </c>
      <c r="O27" s="18">
        <f t="shared" si="16"/>
        <v>0</v>
      </c>
      <c r="P27" s="14">
        <f t="shared" ca="1" si="5"/>
        <v>21.645579999999999</v>
      </c>
      <c r="Q27" s="21">
        <f t="shared" si="6"/>
        <v>0</v>
      </c>
      <c r="R27" s="14">
        <f t="shared" si="7"/>
        <v>0</v>
      </c>
      <c r="S27" s="4" t="str">
        <f t="shared" si="17"/>
        <v>A+J=</v>
      </c>
      <c r="T27" s="35">
        <f t="shared" si="18"/>
        <v>44293</v>
      </c>
      <c r="U27" s="3"/>
      <c r="V27" s="4"/>
      <c r="W27" s="110">
        <v>38776</v>
      </c>
      <c r="X27" s="101" t="s">
        <v>61</v>
      </c>
      <c r="Y27" s="104"/>
      <c r="Z27" s="1"/>
      <c r="AA27" s="3"/>
      <c r="AB27" s="3"/>
      <c r="AC27" s="3"/>
      <c r="AD27" s="3"/>
      <c r="AE27" s="3"/>
      <c r="AF27" s="11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</row>
    <row r="28" spans="1:162" x14ac:dyDescent="0.15">
      <c r="A28" s="44">
        <f t="shared" si="9"/>
        <v>43946</v>
      </c>
      <c r="B28" s="96">
        <f t="shared" ca="1" si="24"/>
        <v>10024.053519999999</v>
      </c>
      <c r="C28" s="14">
        <f t="shared" si="10"/>
        <v>10000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1.0014236111795201</v>
      </c>
      <c r="G28" s="14">
        <f t="shared" si="26"/>
        <v>1</v>
      </c>
      <c r="H28" s="14">
        <f t="shared" ca="1" si="27"/>
        <v>1.00142361</v>
      </c>
      <c r="I28" s="13">
        <f t="shared" si="12"/>
        <v>2.5000000000000001E-2</v>
      </c>
      <c r="J28" s="35">
        <f t="shared" si="13"/>
        <v>43930</v>
      </c>
      <c r="K28" s="2">
        <f t="shared" si="14"/>
        <v>9</v>
      </c>
      <c r="L28" s="18">
        <f t="shared" si="15"/>
        <v>10</v>
      </c>
      <c r="M28" s="12">
        <f t="shared" si="3"/>
        <v>1.000980346</v>
      </c>
      <c r="N28" s="12">
        <f t="shared" ca="1" si="4"/>
        <v>1.002405352</v>
      </c>
      <c r="O28" s="18">
        <f t="shared" si="16"/>
        <v>0</v>
      </c>
      <c r="P28" s="14">
        <f t="shared" ca="1" si="5"/>
        <v>24.053519999999999</v>
      </c>
      <c r="Q28" s="21">
        <f t="shared" si="6"/>
        <v>0</v>
      </c>
      <c r="R28" s="14">
        <f t="shared" si="7"/>
        <v>0</v>
      </c>
      <c r="S28" s="4" t="str">
        <f t="shared" si="17"/>
        <v>A+J=</v>
      </c>
      <c r="T28" s="35">
        <f t="shared" si="18"/>
        <v>44293</v>
      </c>
      <c r="U28" s="3"/>
      <c r="V28" s="4"/>
      <c r="W28" s="110">
        <v>38821</v>
      </c>
      <c r="X28" s="101" t="s">
        <v>62</v>
      </c>
      <c r="Y28" s="104"/>
      <c r="Z28" s="1"/>
      <c r="AA28" s="3"/>
      <c r="AB28" s="3"/>
      <c r="AC28" s="3"/>
      <c r="AD28" s="3"/>
      <c r="AE28" s="3"/>
      <c r="AF28" s="11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</row>
    <row r="29" spans="1:162" x14ac:dyDescent="0.15">
      <c r="A29" s="44">
        <f t="shared" si="9"/>
        <v>43947</v>
      </c>
      <c r="B29" s="96">
        <f t="shared" ca="1" si="24"/>
        <v>10024.053519999999</v>
      </c>
      <c r="C29" s="14">
        <f t="shared" si="10"/>
        <v>10000</v>
      </c>
      <c r="D29" s="13">
        <f ca="1">IF(A29&lt;$B$1,VLOOKUP(A29,[1]DI!$A$4:$B$15000,2,FALSE),0)</f>
        <v>0</v>
      </c>
      <c r="E29" s="14">
        <f t="shared" ca="1" si="25"/>
        <v>1</v>
      </c>
      <c r="F29" s="14">
        <f ca="1">(TRUNC(PRODUCT($E$12:$E28),16))</f>
        <v>1.0014236111795201</v>
      </c>
      <c r="G29" s="14">
        <f t="shared" si="26"/>
        <v>1</v>
      </c>
      <c r="H29" s="14">
        <f t="shared" ca="1" si="27"/>
        <v>1.00142361</v>
      </c>
      <c r="I29" s="13">
        <f t="shared" si="12"/>
        <v>2.5000000000000001E-2</v>
      </c>
      <c r="J29" s="35">
        <f t="shared" si="13"/>
        <v>43930</v>
      </c>
      <c r="K29" s="2">
        <f t="shared" si="14"/>
        <v>9</v>
      </c>
      <c r="L29" s="18">
        <f t="shared" si="15"/>
        <v>10</v>
      </c>
      <c r="M29" s="12">
        <f t="shared" si="3"/>
        <v>1.000980346</v>
      </c>
      <c r="N29" s="12">
        <f t="shared" ca="1" si="4"/>
        <v>1.002405352</v>
      </c>
      <c r="O29" s="18">
        <f t="shared" si="16"/>
        <v>0</v>
      </c>
      <c r="P29" s="14">
        <f t="shared" ca="1" si="5"/>
        <v>24.053519999999999</v>
      </c>
      <c r="Q29" s="21">
        <f t="shared" si="6"/>
        <v>0</v>
      </c>
      <c r="R29" s="14">
        <f t="shared" si="7"/>
        <v>0</v>
      </c>
      <c r="S29" s="4" t="str">
        <f t="shared" si="17"/>
        <v>A+J=</v>
      </c>
      <c r="T29" s="35">
        <f t="shared" si="18"/>
        <v>44293</v>
      </c>
      <c r="U29" s="3"/>
      <c r="V29" s="4"/>
      <c r="W29" s="110">
        <v>38828</v>
      </c>
      <c r="X29" s="101" t="s">
        <v>63</v>
      </c>
      <c r="Y29" s="104"/>
      <c r="Z29" s="1"/>
      <c r="AA29" s="3"/>
      <c r="AB29" s="3"/>
      <c r="AC29" s="3"/>
      <c r="AD29" s="3"/>
      <c r="AE29" s="3"/>
      <c r="AF29" s="11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</row>
    <row r="30" spans="1:162" x14ac:dyDescent="0.15">
      <c r="A30" s="44">
        <f t="shared" si="9"/>
        <v>43948</v>
      </c>
      <c r="B30" s="96">
        <f t="shared" ca="1" si="24"/>
        <v>10024.053519999999</v>
      </c>
      <c r="C30" s="14">
        <f t="shared" si="10"/>
        <v>10000</v>
      </c>
      <c r="D30" s="13">
        <f ca="1">IF(A30&lt;$B$1,VLOOKUP(A30,[1]DI!$A$4:$B$15000,2,FALSE),0)</f>
        <v>3.6500000000000005E-2</v>
      </c>
      <c r="E30" s="14">
        <f t="shared" ca="1" si="25"/>
        <v>1.00014227</v>
      </c>
      <c r="F30" s="14">
        <f ca="1">(TRUNC(PRODUCT($E$12:$E29),16))</f>
        <v>1.0014236111795201</v>
      </c>
      <c r="G30" s="14">
        <f t="shared" si="26"/>
        <v>1</v>
      </c>
      <c r="H30" s="14">
        <f t="shared" ca="1" si="27"/>
        <v>1.00142361</v>
      </c>
      <c r="I30" s="13">
        <f t="shared" si="12"/>
        <v>2.5000000000000001E-2</v>
      </c>
      <c r="J30" s="35">
        <f t="shared" si="13"/>
        <v>43930</v>
      </c>
      <c r="K30" s="2">
        <f t="shared" si="14"/>
        <v>10</v>
      </c>
      <c r="L30" s="18">
        <f t="shared" si="15"/>
        <v>10</v>
      </c>
      <c r="M30" s="12">
        <f t="shared" si="3"/>
        <v>1.000980346</v>
      </c>
      <c r="N30" s="12">
        <f t="shared" ca="1" si="4"/>
        <v>1.002405352</v>
      </c>
      <c r="O30" s="18">
        <f t="shared" si="16"/>
        <v>0</v>
      </c>
      <c r="P30" s="14">
        <f t="shared" ca="1" si="5"/>
        <v>24.053519999999999</v>
      </c>
      <c r="Q30" s="21">
        <f t="shared" si="6"/>
        <v>0</v>
      </c>
      <c r="R30" s="14">
        <f t="shared" si="7"/>
        <v>0</v>
      </c>
      <c r="S30" s="4" t="str">
        <f t="shared" si="17"/>
        <v>A+J=</v>
      </c>
      <c r="T30" s="35">
        <f t="shared" si="18"/>
        <v>44293</v>
      </c>
      <c r="U30" s="3"/>
      <c r="V30" s="4"/>
      <c r="W30" s="110">
        <v>38838</v>
      </c>
      <c r="X30" s="101" t="s">
        <v>64</v>
      </c>
      <c r="Y30" s="104"/>
      <c r="Z30" s="1"/>
      <c r="AA30" s="3"/>
      <c r="AB30" s="3"/>
      <c r="AC30" s="3"/>
      <c r="AD30" s="3"/>
      <c r="AE30" s="3"/>
      <c r="AF30" s="11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</row>
    <row r="31" spans="1:162" x14ac:dyDescent="0.15">
      <c r="A31" s="44">
        <f t="shared" si="9"/>
        <v>43949</v>
      </c>
      <c r="B31" s="96">
        <f t="shared" ca="1" si="24"/>
        <v>10026.46201999</v>
      </c>
      <c r="C31" s="14">
        <f t="shared" si="10"/>
        <v>10000</v>
      </c>
      <c r="D31" s="13">
        <f ca="1">IF(A31&lt;$B$1,VLOOKUP(A31,[1]DI!$A$4:$B$15000,2,FALSE),0)</f>
        <v>3.6500000000000005E-2</v>
      </c>
      <c r="E31" s="14">
        <f t="shared" ca="1" si="25"/>
        <v>1.00014227</v>
      </c>
      <c r="F31" s="14">
        <f ca="1">(TRUNC(PRODUCT($E$12:$E30),16))</f>
        <v>1.00156608371669</v>
      </c>
      <c r="G31" s="14">
        <f t="shared" si="26"/>
        <v>1</v>
      </c>
      <c r="H31" s="14">
        <f t="shared" ca="1" si="27"/>
        <v>1.0015660799999999</v>
      </c>
      <c r="I31" s="13">
        <f t="shared" si="12"/>
        <v>2.5000000000000001E-2</v>
      </c>
      <c r="J31" s="35">
        <f t="shared" si="13"/>
        <v>43930</v>
      </c>
      <c r="K31" s="2">
        <f t="shared" si="14"/>
        <v>11</v>
      </c>
      <c r="L31" s="18">
        <f t="shared" si="15"/>
        <v>11</v>
      </c>
      <c r="M31" s="12">
        <f t="shared" si="3"/>
        <v>1.001078433</v>
      </c>
      <c r="N31" s="12">
        <f t="shared" ca="1" si="4"/>
        <v>1.002646202</v>
      </c>
      <c r="O31" s="18">
        <f t="shared" si="16"/>
        <v>0</v>
      </c>
      <c r="P31" s="14">
        <f t="shared" ca="1" si="5"/>
        <v>26.462019990000002</v>
      </c>
      <c r="Q31" s="21">
        <f t="shared" si="6"/>
        <v>0</v>
      </c>
      <c r="R31" s="14">
        <f t="shared" si="7"/>
        <v>0</v>
      </c>
      <c r="S31" s="4" t="str">
        <f t="shared" si="17"/>
        <v>A+J=</v>
      </c>
      <c r="T31" s="35">
        <f t="shared" si="18"/>
        <v>44293</v>
      </c>
      <c r="U31" s="3"/>
      <c r="V31" s="4"/>
      <c r="W31" s="110">
        <v>38883</v>
      </c>
      <c r="X31" s="101" t="s">
        <v>65</v>
      </c>
      <c r="Y31" s="104"/>
      <c r="Z31" s="1"/>
      <c r="AA31" s="3"/>
      <c r="AB31" s="3"/>
      <c r="AC31" s="3"/>
      <c r="AD31" s="3"/>
      <c r="AE31" s="3"/>
      <c r="AF31" s="11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</row>
    <row r="32" spans="1:162" x14ac:dyDescent="0.15">
      <c r="A32" s="44">
        <f t="shared" si="9"/>
        <v>43950</v>
      </c>
      <c r="B32" s="96">
        <f t="shared" ca="1" si="24"/>
        <v>10028.8712</v>
      </c>
      <c r="C32" s="14">
        <f t="shared" si="10"/>
        <v>10000</v>
      </c>
      <c r="D32" s="13">
        <f ca="1">IF(A32&lt;$B$1,VLOOKUP(A32,[1]DI!$A$4:$B$15000,2,FALSE),0)</f>
        <v>3.6500000000000005E-2</v>
      </c>
      <c r="E32" s="14">
        <f t="shared" ca="1" si="25"/>
        <v>1.00014227</v>
      </c>
      <c r="F32" s="14">
        <f ca="1">(TRUNC(PRODUCT($E$12:$E31),16))</f>
        <v>1.0017085765234199</v>
      </c>
      <c r="G32" s="14">
        <f t="shared" si="26"/>
        <v>1</v>
      </c>
      <c r="H32" s="14">
        <f t="shared" ca="1" si="27"/>
        <v>1.0017085800000001</v>
      </c>
      <c r="I32" s="13">
        <f t="shared" si="12"/>
        <v>2.5000000000000001E-2</v>
      </c>
      <c r="J32" s="35">
        <f t="shared" si="13"/>
        <v>43930</v>
      </c>
      <c r="K32" s="2">
        <f t="shared" si="14"/>
        <v>12</v>
      </c>
      <c r="L32" s="18">
        <f t="shared" si="15"/>
        <v>12</v>
      </c>
      <c r="M32" s="12">
        <f t="shared" si="3"/>
        <v>1.00117653</v>
      </c>
      <c r="N32" s="12">
        <f t="shared" ca="1" si="4"/>
        <v>1.00288712</v>
      </c>
      <c r="O32" s="18">
        <f t="shared" si="16"/>
        <v>0</v>
      </c>
      <c r="P32" s="14">
        <f t="shared" ca="1" si="5"/>
        <v>28.871200000000002</v>
      </c>
      <c r="Q32" s="21">
        <f t="shared" si="6"/>
        <v>0</v>
      </c>
      <c r="R32" s="14">
        <f t="shared" si="7"/>
        <v>0</v>
      </c>
      <c r="S32" s="4" t="str">
        <f t="shared" si="17"/>
        <v>A+J=</v>
      </c>
      <c r="T32" s="35">
        <f t="shared" si="18"/>
        <v>44293</v>
      </c>
      <c r="U32" s="3"/>
      <c r="V32" s="4"/>
      <c r="W32" s="110">
        <v>38967</v>
      </c>
      <c r="X32" s="101" t="s">
        <v>57</v>
      </c>
      <c r="Y32" s="104"/>
      <c r="Z32" s="1"/>
      <c r="AA32" s="3"/>
      <c r="AB32" s="3"/>
      <c r="AC32" s="3"/>
      <c r="AD32" s="3"/>
      <c r="AE32" s="3"/>
      <c r="AF32" s="11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</row>
    <row r="33" spans="1:162" x14ac:dyDescent="0.15">
      <c r="A33" s="44">
        <f t="shared" si="9"/>
        <v>43951</v>
      </c>
      <c r="B33" s="96">
        <f t="shared" ca="1" si="24"/>
        <v>10031.280860000001</v>
      </c>
      <c r="C33" s="14">
        <f t="shared" si="10"/>
        <v>10000</v>
      </c>
      <c r="D33" s="13">
        <f ca="1">IF(A33&lt;$B$1,VLOOKUP(A33,[1]DI!$A$4:$B$15000,2,FALSE),0)</f>
        <v>3.6500000000000005E-2</v>
      </c>
      <c r="E33" s="14">
        <f t="shared" ca="1" si="25"/>
        <v>1.00014227</v>
      </c>
      <c r="F33" s="14">
        <f ca="1">(TRUNC(PRODUCT($E$12:$E32),16))</f>
        <v>1.0018510896026001</v>
      </c>
      <c r="G33" s="14">
        <f t="shared" si="26"/>
        <v>1</v>
      </c>
      <c r="H33" s="14">
        <f t="shared" ca="1" si="27"/>
        <v>1.0018510899999999</v>
      </c>
      <c r="I33" s="13">
        <f t="shared" si="12"/>
        <v>2.5000000000000001E-2</v>
      </c>
      <c r="J33" s="35">
        <f t="shared" si="13"/>
        <v>43930</v>
      </c>
      <c r="K33" s="2">
        <f t="shared" si="14"/>
        <v>13</v>
      </c>
      <c r="L33" s="18">
        <f t="shared" si="15"/>
        <v>13</v>
      </c>
      <c r="M33" s="12">
        <f t="shared" si="3"/>
        <v>1.0012746370000001</v>
      </c>
      <c r="N33" s="12">
        <f t="shared" ca="1" si="4"/>
        <v>1.003128086</v>
      </c>
      <c r="O33" s="18">
        <f t="shared" si="16"/>
        <v>0</v>
      </c>
      <c r="P33" s="14">
        <f t="shared" ca="1" si="5"/>
        <v>31.280860000000001</v>
      </c>
      <c r="Q33" s="21">
        <f t="shared" si="6"/>
        <v>0</v>
      </c>
      <c r="R33" s="14">
        <f t="shared" si="7"/>
        <v>0</v>
      </c>
      <c r="S33" s="4" t="str">
        <f t="shared" si="17"/>
        <v>A+J=</v>
      </c>
      <c r="T33" s="35">
        <f t="shared" si="18"/>
        <v>44293</v>
      </c>
      <c r="U33" s="3"/>
      <c r="V33" s="4"/>
      <c r="W33" s="110">
        <v>39002</v>
      </c>
      <c r="X33" s="101" t="s">
        <v>58</v>
      </c>
      <c r="Y33" s="104"/>
      <c r="Z33" s="1"/>
      <c r="AA33" s="3"/>
      <c r="AB33" s="3"/>
      <c r="AC33" s="3"/>
      <c r="AD33" s="3"/>
      <c r="AE33" s="3"/>
      <c r="AF33" s="11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</row>
    <row r="34" spans="1:162" x14ac:dyDescent="0.15">
      <c r="A34" s="44">
        <f t="shared" si="9"/>
        <v>43952</v>
      </c>
      <c r="B34" s="96">
        <f t="shared" ca="1" si="24"/>
        <v>10033.691099989999</v>
      </c>
      <c r="C34" s="14">
        <f t="shared" si="10"/>
        <v>10000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1.00199362295712</v>
      </c>
      <c r="G34" s="14">
        <f t="shared" si="26"/>
        <v>1</v>
      </c>
      <c r="H34" s="14">
        <f t="shared" ca="1" si="27"/>
        <v>1.0019936199999999</v>
      </c>
      <c r="I34" s="13">
        <f t="shared" si="12"/>
        <v>2.5000000000000001E-2</v>
      </c>
      <c r="J34" s="35">
        <f t="shared" si="13"/>
        <v>43930</v>
      </c>
      <c r="K34" s="2">
        <f t="shared" si="14"/>
        <v>13</v>
      </c>
      <c r="L34" s="18">
        <f t="shared" si="15"/>
        <v>14</v>
      </c>
      <c r="M34" s="12">
        <f t="shared" si="3"/>
        <v>1.0013727530000001</v>
      </c>
      <c r="N34" s="12">
        <f t="shared" ca="1" si="4"/>
        <v>1.00336911</v>
      </c>
      <c r="O34" s="18">
        <f t="shared" si="16"/>
        <v>0</v>
      </c>
      <c r="P34" s="14">
        <f t="shared" ca="1" si="5"/>
        <v>33.691099989999998</v>
      </c>
      <c r="Q34" s="21">
        <f t="shared" si="6"/>
        <v>0</v>
      </c>
      <c r="R34" s="14">
        <f t="shared" si="7"/>
        <v>0</v>
      </c>
      <c r="S34" s="4" t="str">
        <f t="shared" si="17"/>
        <v>A+J=</v>
      </c>
      <c r="T34" s="35">
        <f t="shared" si="18"/>
        <v>44293</v>
      </c>
      <c r="U34" s="3"/>
      <c r="V34" s="4"/>
      <c r="W34" s="110">
        <v>39023</v>
      </c>
      <c r="X34" s="101" t="s">
        <v>59</v>
      </c>
      <c r="Y34" s="104"/>
      <c r="Z34" s="1"/>
      <c r="AA34" s="3"/>
      <c r="AB34" s="3"/>
      <c r="AC34" s="3"/>
      <c r="AD34" s="3"/>
      <c r="AE34" s="3"/>
      <c r="AF34" s="11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</row>
    <row r="35" spans="1:162" x14ac:dyDescent="0.15">
      <c r="A35" s="44">
        <f t="shared" si="9"/>
        <v>43953</v>
      </c>
      <c r="B35" s="96">
        <f t="shared" ca="1" si="24"/>
        <v>10033.691099989999</v>
      </c>
      <c r="C35" s="14">
        <f t="shared" si="10"/>
        <v>10000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1.00199362295712</v>
      </c>
      <c r="G35" s="14">
        <f t="shared" si="26"/>
        <v>1</v>
      </c>
      <c r="H35" s="14">
        <f t="shared" ca="1" si="27"/>
        <v>1.0019936199999999</v>
      </c>
      <c r="I35" s="13">
        <f t="shared" si="12"/>
        <v>2.5000000000000001E-2</v>
      </c>
      <c r="J35" s="35">
        <f t="shared" si="13"/>
        <v>43930</v>
      </c>
      <c r="K35" s="2">
        <f t="shared" si="14"/>
        <v>13</v>
      </c>
      <c r="L35" s="18">
        <f t="shared" si="15"/>
        <v>14</v>
      </c>
      <c r="M35" s="12">
        <f t="shared" si="3"/>
        <v>1.0013727530000001</v>
      </c>
      <c r="N35" s="12">
        <f t="shared" ca="1" si="4"/>
        <v>1.00336911</v>
      </c>
      <c r="O35" s="18">
        <f t="shared" si="16"/>
        <v>0</v>
      </c>
      <c r="P35" s="14">
        <f t="shared" ca="1" si="5"/>
        <v>33.691099989999998</v>
      </c>
      <c r="Q35" s="21">
        <f t="shared" si="6"/>
        <v>0</v>
      </c>
      <c r="R35" s="14">
        <f t="shared" si="7"/>
        <v>0</v>
      </c>
      <c r="S35" s="4" t="str">
        <f t="shared" si="17"/>
        <v>A+J=</v>
      </c>
      <c r="T35" s="35">
        <f t="shared" si="18"/>
        <v>44293</v>
      </c>
      <c r="U35" s="3"/>
      <c r="V35" s="4"/>
      <c r="W35" s="110">
        <v>39036</v>
      </c>
      <c r="X35" s="101" t="s">
        <v>60</v>
      </c>
      <c r="Y35" s="104"/>
      <c r="Z35" s="1"/>
      <c r="AA35" s="3"/>
      <c r="AB35" s="3"/>
      <c r="AC35" s="3"/>
      <c r="AD35" s="3"/>
      <c r="AE35" s="3"/>
      <c r="AF35" s="11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</row>
    <row r="36" spans="1:162" x14ac:dyDescent="0.15">
      <c r="A36" s="44">
        <f t="shared" si="9"/>
        <v>43954</v>
      </c>
      <c r="B36" s="96">
        <f t="shared" ca="1" si="24"/>
        <v>10033.691099989999</v>
      </c>
      <c r="C36" s="14">
        <f t="shared" si="10"/>
        <v>10000</v>
      </c>
      <c r="D36" s="13">
        <f ca="1">IF(A36&lt;$B$1,VLOOKUP(A36,[1]DI!$A$4:$B$15000,2,FALSE),0)</f>
        <v>0</v>
      </c>
      <c r="E36" s="14">
        <f t="shared" ca="1" si="25"/>
        <v>1</v>
      </c>
      <c r="F36" s="14">
        <f ca="1">(TRUNC(PRODUCT($E$12:$E35),16))</f>
        <v>1.00199362295712</v>
      </c>
      <c r="G36" s="14">
        <f t="shared" si="26"/>
        <v>1</v>
      </c>
      <c r="H36" s="14">
        <f t="shared" ca="1" si="27"/>
        <v>1.0019936199999999</v>
      </c>
      <c r="I36" s="13">
        <f t="shared" si="12"/>
        <v>2.5000000000000001E-2</v>
      </c>
      <c r="J36" s="35">
        <f t="shared" si="13"/>
        <v>43930</v>
      </c>
      <c r="K36" s="2">
        <f t="shared" si="14"/>
        <v>13</v>
      </c>
      <c r="L36" s="18">
        <f t="shared" si="15"/>
        <v>14</v>
      </c>
      <c r="M36" s="12">
        <f t="shared" si="3"/>
        <v>1.0013727530000001</v>
      </c>
      <c r="N36" s="12">
        <f t="shared" ca="1" si="4"/>
        <v>1.00336911</v>
      </c>
      <c r="O36" s="18">
        <f t="shared" si="16"/>
        <v>0</v>
      </c>
      <c r="P36" s="14">
        <f t="shared" ca="1" si="5"/>
        <v>33.691099989999998</v>
      </c>
      <c r="Q36" s="21">
        <f t="shared" si="6"/>
        <v>0</v>
      </c>
      <c r="R36" s="14">
        <f t="shared" si="7"/>
        <v>0</v>
      </c>
      <c r="S36" s="4" t="str">
        <f t="shared" si="17"/>
        <v>A+J=</v>
      </c>
      <c r="T36" s="35">
        <f t="shared" si="18"/>
        <v>44293</v>
      </c>
      <c r="U36" s="3"/>
      <c r="V36" s="4"/>
      <c r="W36" s="110">
        <v>39076</v>
      </c>
      <c r="X36" s="101" t="s">
        <v>66</v>
      </c>
      <c r="Y36" s="104"/>
      <c r="Z36" s="1"/>
      <c r="AA36" s="3"/>
      <c r="AB36" s="3"/>
      <c r="AC36" s="3"/>
      <c r="AD36" s="3"/>
      <c r="AE36" s="3"/>
      <c r="AF36" s="11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</row>
    <row r="37" spans="1:162" x14ac:dyDescent="0.15">
      <c r="A37" s="44">
        <f t="shared" si="9"/>
        <v>43955</v>
      </c>
      <c r="B37" s="96">
        <f t="shared" ca="1" si="24"/>
        <v>10033.691099989999</v>
      </c>
      <c r="C37" s="14">
        <f t="shared" si="10"/>
        <v>10000</v>
      </c>
      <c r="D37" s="13">
        <f ca="1">IF(A37&lt;$B$1,VLOOKUP(A37,[1]DI!$A$4:$B$15000,2,FALSE),0)</f>
        <v>3.6500000000000005E-2</v>
      </c>
      <c r="E37" s="14">
        <f t="shared" ca="1" si="25"/>
        <v>1.00014227</v>
      </c>
      <c r="F37" s="14">
        <f ca="1">(TRUNC(PRODUCT($E$12:$E36),16))</f>
        <v>1.00199362295712</v>
      </c>
      <c r="G37" s="14">
        <f t="shared" si="26"/>
        <v>1</v>
      </c>
      <c r="H37" s="14">
        <f t="shared" ca="1" si="27"/>
        <v>1.0019936199999999</v>
      </c>
      <c r="I37" s="13">
        <f t="shared" si="12"/>
        <v>2.5000000000000001E-2</v>
      </c>
      <c r="J37" s="35">
        <f t="shared" si="13"/>
        <v>43930</v>
      </c>
      <c r="K37" s="2">
        <f t="shared" si="14"/>
        <v>14</v>
      </c>
      <c r="L37" s="18">
        <f t="shared" si="15"/>
        <v>14</v>
      </c>
      <c r="M37" s="12">
        <f t="shared" si="3"/>
        <v>1.0013727530000001</v>
      </c>
      <c r="N37" s="12">
        <f t="shared" ca="1" si="4"/>
        <v>1.00336911</v>
      </c>
      <c r="O37" s="18">
        <f t="shared" si="16"/>
        <v>0</v>
      </c>
      <c r="P37" s="14">
        <f t="shared" ca="1" si="5"/>
        <v>33.691099989999998</v>
      </c>
      <c r="Q37" s="21">
        <f t="shared" si="6"/>
        <v>0</v>
      </c>
      <c r="R37" s="14">
        <f t="shared" si="7"/>
        <v>0</v>
      </c>
      <c r="S37" s="4" t="str">
        <f t="shared" si="17"/>
        <v>A+J=</v>
      </c>
      <c r="T37" s="35">
        <f t="shared" si="18"/>
        <v>44293</v>
      </c>
      <c r="U37" s="3"/>
      <c r="V37" s="4"/>
      <c r="W37" s="110">
        <v>39083</v>
      </c>
      <c r="X37" s="101" t="s">
        <v>67</v>
      </c>
      <c r="Y37" s="104"/>
      <c r="Z37" s="1"/>
      <c r="AA37" s="3"/>
      <c r="AB37" s="3"/>
      <c r="AC37" s="3"/>
      <c r="AD37" s="3"/>
      <c r="AE37" s="3"/>
      <c r="AF37" s="11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</row>
    <row r="38" spans="1:162" x14ac:dyDescent="0.15">
      <c r="A38" s="44">
        <f t="shared" si="9"/>
        <v>43956</v>
      </c>
      <c r="B38" s="96">
        <f t="shared" ca="1" si="24"/>
        <v>10036.102010000001</v>
      </c>
      <c r="C38" s="14">
        <f t="shared" si="10"/>
        <v>10000</v>
      </c>
      <c r="D38" s="13">
        <f ca="1">IF(A38&lt;$B$1,VLOOKUP(A38,[1]DI!$A$4:$B$15000,2,FALSE),0)</f>
        <v>3.6500000000000005E-2</v>
      </c>
      <c r="E38" s="14">
        <f t="shared" ca="1" si="25"/>
        <v>1.00014227</v>
      </c>
      <c r="F38" s="14">
        <f ca="1">(TRUNC(PRODUCT($E$12:$E37),16))</f>
        <v>1.00213617658986</v>
      </c>
      <c r="G38" s="14">
        <f t="shared" si="26"/>
        <v>1</v>
      </c>
      <c r="H38" s="14">
        <f t="shared" ca="1" si="27"/>
        <v>1.0021361799999999</v>
      </c>
      <c r="I38" s="13">
        <f t="shared" si="12"/>
        <v>2.5000000000000001E-2</v>
      </c>
      <c r="J38" s="35">
        <f t="shared" si="13"/>
        <v>43930</v>
      </c>
      <c r="K38" s="2">
        <f t="shared" si="14"/>
        <v>15</v>
      </c>
      <c r="L38" s="18">
        <f t="shared" si="15"/>
        <v>15</v>
      </c>
      <c r="M38" s="12">
        <f t="shared" si="3"/>
        <v>1.001470879</v>
      </c>
      <c r="N38" s="12">
        <f t="shared" ca="1" si="4"/>
        <v>1.0036102010000001</v>
      </c>
      <c r="O38" s="18">
        <f t="shared" si="16"/>
        <v>0</v>
      </c>
      <c r="P38" s="14">
        <f t="shared" ca="1" si="5"/>
        <v>36.10201</v>
      </c>
      <c r="Q38" s="21">
        <f t="shared" si="6"/>
        <v>0</v>
      </c>
      <c r="R38" s="14">
        <f t="shared" si="7"/>
        <v>0</v>
      </c>
      <c r="S38" s="4" t="str">
        <f t="shared" si="17"/>
        <v>A+J=</v>
      </c>
      <c r="T38" s="35">
        <f t="shared" si="18"/>
        <v>44293</v>
      </c>
      <c r="U38" s="3"/>
      <c r="V38" s="4"/>
      <c r="W38" s="110">
        <v>39132</v>
      </c>
      <c r="X38" s="101" t="s">
        <v>61</v>
      </c>
      <c r="Y38" s="104"/>
      <c r="Z38" s="1"/>
      <c r="AA38" s="3"/>
      <c r="AB38" s="3"/>
      <c r="AC38" s="3"/>
      <c r="AD38" s="3"/>
      <c r="AE38" s="3"/>
      <c r="AF38" s="11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</row>
    <row r="39" spans="1:162" x14ac:dyDescent="0.15">
      <c r="A39" s="44">
        <f t="shared" si="9"/>
        <v>43957</v>
      </c>
      <c r="B39" s="96">
        <f t="shared" ca="1" si="24"/>
        <v>10038.513399990001</v>
      </c>
      <c r="C39" s="14">
        <f t="shared" si="10"/>
        <v>10000</v>
      </c>
      <c r="D39" s="13">
        <f ca="1">IF(A39&lt;$B$1,VLOOKUP(A39,[1]DI!$A$4:$B$15000,2,FALSE),0)</f>
        <v>3.6500000000000005E-2</v>
      </c>
      <c r="E39" s="14">
        <f t="shared" ca="1" si="25"/>
        <v>1.00014227</v>
      </c>
      <c r="F39" s="14">
        <f ca="1">(TRUNC(PRODUCT($E$12:$E38),16))</f>
        <v>1.0022787505037001</v>
      </c>
      <c r="G39" s="14">
        <f t="shared" si="26"/>
        <v>1</v>
      </c>
      <c r="H39" s="14">
        <f t="shared" ca="1" si="27"/>
        <v>1.0022787500000001</v>
      </c>
      <c r="I39" s="13">
        <f t="shared" si="12"/>
        <v>2.5000000000000001E-2</v>
      </c>
      <c r="J39" s="35">
        <f t="shared" si="13"/>
        <v>43930</v>
      </c>
      <c r="K39" s="2">
        <f t="shared" si="14"/>
        <v>16</v>
      </c>
      <c r="L39" s="18">
        <f t="shared" si="15"/>
        <v>16</v>
      </c>
      <c r="M39" s="12">
        <f t="shared" si="3"/>
        <v>1.0015690150000001</v>
      </c>
      <c r="N39" s="12">
        <f t="shared" ca="1" si="4"/>
        <v>1.00385134</v>
      </c>
      <c r="O39" s="18">
        <f t="shared" si="16"/>
        <v>0</v>
      </c>
      <c r="P39" s="14">
        <f t="shared" ca="1" si="5"/>
        <v>38.513399990000003</v>
      </c>
      <c r="Q39" s="21">
        <f t="shared" si="6"/>
        <v>0</v>
      </c>
      <c r="R39" s="14">
        <f t="shared" si="7"/>
        <v>0</v>
      </c>
      <c r="S39" s="4" t="str">
        <f t="shared" si="17"/>
        <v>A+J=</v>
      </c>
      <c r="T39" s="35">
        <f t="shared" si="18"/>
        <v>44293</v>
      </c>
      <c r="U39" s="3"/>
      <c r="V39" s="4"/>
      <c r="W39" s="110">
        <v>39133</v>
      </c>
      <c r="X39" s="101" t="s">
        <v>61</v>
      </c>
      <c r="Y39" s="104"/>
      <c r="Z39" s="1"/>
      <c r="AA39" s="3"/>
      <c r="AB39" s="3"/>
      <c r="AC39" s="3"/>
      <c r="AD39" s="3"/>
      <c r="AE39" s="3"/>
      <c r="AF39" s="11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</row>
    <row r="40" spans="1:162" x14ac:dyDescent="0.15">
      <c r="A40" s="44">
        <f t="shared" si="9"/>
        <v>43958</v>
      </c>
      <c r="B40" s="96">
        <f t="shared" ca="1" si="24"/>
        <v>10040.925370000001</v>
      </c>
      <c r="C40" s="14">
        <f t="shared" si="10"/>
        <v>10000</v>
      </c>
      <c r="D40" s="13">
        <f ca="1">IF(A40&lt;$B$1,VLOOKUP(A40,[1]DI!$A$4:$B$15000,2,FALSE),0)</f>
        <v>2.9000000000000005E-2</v>
      </c>
      <c r="E40" s="14">
        <f t="shared" ca="1" si="25"/>
        <v>1.00011345</v>
      </c>
      <c r="F40" s="14">
        <f ca="1">(TRUNC(PRODUCT($E$12:$E39),16))</f>
        <v>1.00242134470153</v>
      </c>
      <c r="G40" s="14">
        <f t="shared" si="26"/>
        <v>1</v>
      </c>
      <c r="H40" s="14">
        <f t="shared" ca="1" si="27"/>
        <v>1.0024213399999999</v>
      </c>
      <c r="I40" s="13">
        <f t="shared" si="12"/>
        <v>2.5000000000000001E-2</v>
      </c>
      <c r="J40" s="35">
        <f t="shared" si="13"/>
        <v>43930</v>
      </c>
      <c r="K40" s="2">
        <f t="shared" si="14"/>
        <v>17</v>
      </c>
      <c r="L40" s="18">
        <f t="shared" si="15"/>
        <v>17</v>
      </c>
      <c r="M40" s="12">
        <f t="shared" si="3"/>
        <v>1.00166716</v>
      </c>
      <c r="N40" s="12">
        <f t="shared" ca="1" si="4"/>
        <v>1.004092537</v>
      </c>
      <c r="O40" s="18">
        <f t="shared" si="16"/>
        <v>0</v>
      </c>
      <c r="P40" s="14">
        <f t="shared" ca="1" si="5"/>
        <v>40.925370000000001</v>
      </c>
      <c r="Q40" s="21">
        <f t="shared" si="6"/>
        <v>0</v>
      </c>
      <c r="R40" s="14">
        <f t="shared" si="7"/>
        <v>0</v>
      </c>
      <c r="S40" s="4" t="str">
        <f t="shared" si="17"/>
        <v>A+J=</v>
      </c>
      <c r="T40" s="35">
        <f t="shared" si="18"/>
        <v>44293</v>
      </c>
      <c r="U40" s="3"/>
      <c r="V40" s="4"/>
      <c r="W40" s="110">
        <v>39178</v>
      </c>
      <c r="X40" s="101" t="s">
        <v>62</v>
      </c>
      <c r="Y40" s="104"/>
      <c r="Z40" s="1"/>
      <c r="AA40" s="3"/>
      <c r="AB40" s="3"/>
      <c r="AC40" s="3"/>
      <c r="AD40" s="3"/>
      <c r="AE40" s="3"/>
      <c r="AF40" s="11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</row>
    <row r="41" spans="1:162" x14ac:dyDescent="0.15">
      <c r="A41" s="44">
        <f t="shared" si="9"/>
        <v>43959</v>
      </c>
      <c r="B41" s="96">
        <f t="shared" ca="1" si="24"/>
        <v>10043.04859</v>
      </c>
      <c r="C41" s="14">
        <f t="shared" si="10"/>
        <v>10000</v>
      </c>
      <c r="D41" s="13">
        <f ca="1">IF(A41&lt;$B$1,VLOOKUP(A41,[1]DI!$A$4:$B$15000,2,FALSE),0)</f>
        <v>2.9000000000000005E-2</v>
      </c>
      <c r="E41" s="14">
        <f t="shared" ca="1" si="25"/>
        <v>1.00011345</v>
      </c>
      <c r="F41" s="14">
        <f ca="1">(TRUNC(PRODUCT($E$12:$E40),16))</f>
        <v>1.0025350694030899</v>
      </c>
      <c r="G41" s="14">
        <f t="shared" si="26"/>
        <v>1</v>
      </c>
      <c r="H41" s="14">
        <f t="shared" ca="1" si="27"/>
        <v>1.00253507</v>
      </c>
      <c r="I41" s="13">
        <f t="shared" si="12"/>
        <v>2.5000000000000001E-2</v>
      </c>
      <c r="J41" s="35">
        <f t="shared" si="13"/>
        <v>43930</v>
      </c>
      <c r="K41" s="2">
        <f t="shared" si="14"/>
        <v>18</v>
      </c>
      <c r="L41" s="18">
        <f t="shared" si="15"/>
        <v>18</v>
      </c>
      <c r="M41" s="12">
        <f t="shared" si="3"/>
        <v>1.001765314</v>
      </c>
      <c r="N41" s="12">
        <f t="shared" ca="1" si="4"/>
        <v>1.0043048590000001</v>
      </c>
      <c r="O41" s="18">
        <f t="shared" si="16"/>
        <v>0</v>
      </c>
      <c r="P41" s="14">
        <f t="shared" ca="1" si="5"/>
        <v>43.048589999999997</v>
      </c>
      <c r="Q41" s="21">
        <f t="shared" si="6"/>
        <v>0</v>
      </c>
      <c r="R41" s="14">
        <f t="shared" si="7"/>
        <v>0</v>
      </c>
      <c r="S41" s="4" t="str">
        <f t="shared" si="17"/>
        <v>A+J=</v>
      </c>
      <c r="T41" s="35">
        <f t="shared" si="18"/>
        <v>44293</v>
      </c>
      <c r="U41" s="3"/>
      <c r="V41" s="4"/>
      <c r="W41" s="110">
        <v>39203</v>
      </c>
      <c r="X41" s="101" t="s">
        <v>64</v>
      </c>
      <c r="Y41" s="104"/>
      <c r="Z41" s="1"/>
      <c r="AA41" s="3"/>
      <c r="AB41" s="3"/>
      <c r="AC41" s="3"/>
      <c r="AD41" s="3"/>
      <c r="AE41" s="3"/>
      <c r="AF41" s="11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</row>
    <row r="42" spans="1:162" x14ac:dyDescent="0.15">
      <c r="A42" s="44">
        <f t="shared" si="9"/>
        <v>43960</v>
      </c>
      <c r="B42" s="96">
        <f t="shared" ca="1" si="24"/>
        <v>10045.17225</v>
      </c>
      <c r="C42" s="14">
        <f t="shared" si="10"/>
        <v>10000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1.0026488070067101</v>
      </c>
      <c r="G42" s="14">
        <f t="shared" si="26"/>
        <v>1</v>
      </c>
      <c r="H42" s="14">
        <f t="shared" ca="1" si="27"/>
        <v>1.0026488099999999</v>
      </c>
      <c r="I42" s="13">
        <f t="shared" si="12"/>
        <v>2.5000000000000001E-2</v>
      </c>
      <c r="J42" s="35">
        <f t="shared" si="13"/>
        <v>43930</v>
      </c>
      <c r="K42" s="2">
        <f t="shared" si="14"/>
        <v>18</v>
      </c>
      <c r="L42" s="18">
        <f t="shared" si="15"/>
        <v>19</v>
      </c>
      <c r="M42" s="12">
        <f t="shared" si="3"/>
        <v>1.0018634790000001</v>
      </c>
      <c r="N42" s="12">
        <f t="shared" ca="1" si="4"/>
        <v>1.0045172250000001</v>
      </c>
      <c r="O42" s="18">
        <f t="shared" si="16"/>
        <v>0</v>
      </c>
      <c r="P42" s="14">
        <f t="shared" ca="1" si="5"/>
        <v>45.172249999999998</v>
      </c>
      <c r="Q42" s="21">
        <f t="shared" si="6"/>
        <v>0</v>
      </c>
      <c r="R42" s="14">
        <f t="shared" si="7"/>
        <v>0</v>
      </c>
      <c r="S42" s="4" t="str">
        <f t="shared" si="17"/>
        <v>A+J=</v>
      </c>
      <c r="T42" s="35">
        <f t="shared" si="18"/>
        <v>44293</v>
      </c>
      <c r="U42" s="3"/>
      <c r="V42" s="4"/>
      <c r="W42" s="110">
        <v>39240</v>
      </c>
      <c r="X42" s="101" t="s">
        <v>65</v>
      </c>
      <c r="Y42" s="104"/>
      <c r="Z42" s="1"/>
      <c r="AA42" s="3"/>
      <c r="AB42" s="3"/>
      <c r="AC42" s="3"/>
      <c r="AD42" s="3"/>
      <c r="AE42" s="3"/>
      <c r="AF42" s="11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</row>
    <row r="43" spans="1:162" x14ac:dyDescent="0.15">
      <c r="A43" s="44">
        <f t="shared" si="9"/>
        <v>43961</v>
      </c>
      <c r="B43" s="96">
        <f t="shared" ca="1" si="24"/>
        <v>10045.17225</v>
      </c>
      <c r="C43" s="14">
        <f t="shared" si="10"/>
        <v>10000</v>
      </c>
      <c r="D43" s="13">
        <f ca="1">IF(A43&lt;$B$1,VLOOKUP(A43,[1]DI!$A$4:$B$15000,2,FALSE),0)</f>
        <v>0</v>
      </c>
      <c r="E43" s="14">
        <f t="shared" ca="1" si="25"/>
        <v>1</v>
      </c>
      <c r="F43" s="14">
        <f ca="1">(TRUNC(PRODUCT($E$12:$E42),16))</f>
        <v>1.0026488070067101</v>
      </c>
      <c r="G43" s="14">
        <f t="shared" si="26"/>
        <v>1</v>
      </c>
      <c r="H43" s="14">
        <f t="shared" ca="1" si="27"/>
        <v>1.0026488099999999</v>
      </c>
      <c r="I43" s="13">
        <f t="shared" si="12"/>
        <v>2.5000000000000001E-2</v>
      </c>
      <c r="J43" s="35">
        <f t="shared" si="13"/>
        <v>43930</v>
      </c>
      <c r="K43" s="2">
        <f t="shared" si="14"/>
        <v>18</v>
      </c>
      <c r="L43" s="18">
        <f t="shared" si="15"/>
        <v>19</v>
      </c>
      <c r="M43" s="12">
        <f t="shared" si="3"/>
        <v>1.0018634790000001</v>
      </c>
      <c r="N43" s="12">
        <f t="shared" ca="1" si="4"/>
        <v>1.0045172250000001</v>
      </c>
      <c r="O43" s="18">
        <f t="shared" si="16"/>
        <v>0</v>
      </c>
      <c r="P43" s="14">
        <f t="shared" ca="1" si="5"/>
        <v>45.172249999999998</v>
      </c>
      <c r="Q43" s="21">
        <f t="shared" si="6"/>
        <v>0</v>
      </c>
      <c r="R43" s="14">
        <f t="shared" si="7"/>
        <v>0</v>
      </c>
      <c r="S43" s="4" t="str">
        <f t="shared" si="17"/>
        <v>A+J=</v>
      </c>
      <c r="T43" s="35">
        <f t="shared" si="18"/>
        <v>44293</v>
      </c>
      <c r="U43" s="3"/>
      <c r="V43" s="4"/>
      <c r="W43" s="110">
        <v>39332</v>
      </c>
      <c r="X43" s="101" t="s">
        <v>57</v>
      </c>
      <c r="Y43" s="104"/>
      <c r="Z43" s="1"/>
      <c r="AA43" s="3"/>
      <c r="AB43" s="3"/>
      <c r="AC43" s="3"/>
      <c r="AD43" s="3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</row>
    <row r="44" spans="1:162" x14ac:dyDescent="0.15">
      <c r="A44" s="44">
        <f t="shared" si="9"/>
        <v>43962</v>
      </c>
      <c r="B44" s="96">
        <f t="shared" ca="1" si="24"/>
        <v>10045.17225</v>
      </c>
      <c r="C44" s="14">
        <f t="shared" si="10"/>
        <v>10000</v>
      </c>
      <c r="D44" s="13">
        <f ca="1">IF(A44&lt;$B$1,VLOOKUP(A44,[1]DI!$A$4:$B$15000,2,FALSE),0)</f>
        <v>2.9000000000000005E-2</v>
      </c>
      <c r="E44" s="14">
        <f t="shared" ca="1" si="25"/>
        <v>1.00011345</v>
      </c>
      <c r="F44" s="14">
        <f ca="1">(TRUNC(PRODUCT($E$12:$E43),16))</f>
        <v>1.0026488070067101</v>
      </c>
      <c r="G44" s="14">
        <f t="shared" si="26"/>
        <v>1</v>
      </c>
      <c r="H44" s="14">
        <f t="shared" ca="1" si="27"/>
        <v>1.0026488099999999</v>
      </c>
      <c r="I44" s="13">
        <f t="shared" si="12"/>
        <v>2.5000000000000001E-2</v>
      </c>
      <c r="J44" s="35">
        <f t="shared" si="13"/>
        <v>43930</v>
      </c>
      <c r="K44" s="2">
        <f t="shared" si="14"/>
        <v>19</v>
      </c>
      <c r="L44" s="18">
        <f t="shared" si="15"/>
        <v>19</v>
      </c>
      <c r="M44" s="12">
        <f t="shared" si="3"/>
        <v>1.0018634790000001</v>
      </c>
      <c r="N44" s="12">
        <f t="shared" ca="1" si="4"/>
        <v>1.0045172250000001</v>
      </c>
      <c r="O44" s="18">
        <f t="shared" si="16"/>
        <v>0</v>
      </c>
      <c r="P44" s="14">
        <f t="shared" ca="1" si="5"/>
        <v>45.172249999999998</v>
      </c>
      <c r="Q44" s="21">
        <f t="shared" si="6"/>
        <v>0</v>
      </c>
      <c r="R44" s="14">
        <f t="shared" si="7"/>
        <v>0</v>
      </c>
      <c r="S44" s="4" t="str">
        <f t="shared" si="17"/>
        <v>A+J=</v>
      </c>
      <c r="T44" s="35">
        <f t="shared" si="18"/>
        <v>44293</v>
      </c>
      <c r="U44" s="3"/>
      <c r="V44" s="4"/>
      <c r="W44" s="110">
        <v>39367</v>
      </c>
      <c r="X44" s="101" t="s">
        <v>58</v>
      </c>
      <c r="Y44" s="104"/>
      <c r="Z44" s="1"/>
      <c r="AA44" s="3"/>
      <c r="AB44" s="3"/>
      <c r="AC44" s="3"/>
      <c r="AD44" s="3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</row>
    <row r="45" spans="1:162" x14ac:dyDescent="0.15">
      <c r="A45" s="44">
        <f t="shared" si="9"/>
        <v>43963</v>
      </c>
      <c r="B45" s="96">
        <f t="shared" ca="1" si="24"/>
        <v>10047.296319999999</v>
      </c>
      <c r="C45" s="14">
        <f t="shared" si="10"/>
        <v>10000</v>
      </c>
      <c r="D45" s="13">
        <f ca="1">IF(A45&lt;$B$1,VLOOKUP(A45,[1]DI!$A$4:$B$15000,2,FALSE),0)</f>
        <v>2.9000000000000005E-2</v>
      </c>
      <c r="E45" s="14">
        <f t="shared" ca="1" si="25"/>
        <v>1.00011345</v>
      </c>
      <c r="F45" s="14">
        <f ca="1">(TRUNC(PRODUCT($E$12:$E44),16))</f>
        <v>1.0027625575138699</v>
      </c>
      <c r="G45" s="14">
        <f t="shared" si="26"/>
        <v>1</v>
      </c>
      <c r="H45" s="14">
        <f t="shared" ca="1" si="27"/>
        <v>1.0027625600000001</v>
      </c>
      <c r="I45" s="13">
        <f t="shared" si="12"/>
        <v>2.5000000000000001E-2</v>
      </c>
      <c r="J45" s="35">
        <f t="shared" si="13"/>
        <v>43930</v>
      </c>
      <c r="K45" s="2">
        <f t="shared" si="14"/>
        <v>20</v>
      </c>
      <c r="L45" s="18">
        <f t="shared" si="15"/>
        <v>20</v>
      </c>
      <c r="M45" s="12">
        <f t="shared" si="3"/>
        <v>1.001961653</v>
      </c>
      <c r="N45" s="12">
        <f t="shared" ca="1" si="4"/>
        <v>1.0047296320000001</v>
      </c>
      <c r="O45" s="18">
        <f t="shared" si="16"/>
        <v>0</v>
      </c>
      <c r="P45" s="14">
        <f t="shared" ca="1" si="5"/>
        <v>47.296320000000001</v>
      </c>
      <c r="Q45" s="21">
        <f t="shared" si="6"/>
        <v>0</v>
      </c>
      <c r="R45" s="14">
        <f t="shared" si="7"/>
        <v>0</v>
      </c>
      <c r="S45" s="4" t="str">
        <f t="shared" si="17"/>
        <v>A+J=</v>
      </c>
      <c r="T45" s="35">
        <f t="shared" si="18"/>
        <v>44293</v>
      </c>
      <c r="U45" s="3"/>
      <c r="V45" s="4"/>
      <c r="W45" s="110">
        <v>39388</v>
      </c>
      <c r="X45" s="101" t="s">
        <v>59</v>
      </c>
      <c r="Y45" s="104"/>
      <c r="Z45" s="1"/>
      <c r="AA45" s="3"/>
      <c r="AB45" s="3"/>
      <c r="AC45" s="3"/>
      <c r="AD45" s="3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</row>
    <row r="46" spans="1:162" x14ac:dyDescent="0.15">
      <c r="A46" s="44">
        <f t="shared" si="9"/>
        <v>43964</v>
      </c>
      <c r="B46" s="96">
        <f t="shared" ca="1" si="24"/>
        <v>10049.42081</v>
      </c>
      <c r="C46" s="14">
        <f t="shared" si="10"/>
        <v>10000</v>
      </c>
      <c r="D46" s="13">
        <f ca="1">IF(A46&lt;$B$1,VLOOKUP(A46,[1]DI!$A$4:$B$15000,2,FALSE),0)</f>
        <v>2.9000000000000005E-2</v>
      </c>
      <c r="E46" s="14">
        <f t="shared" ca="1" si="25"/>
        <v>1.00011345</v>
      </c>
      <c r="F46" s="14">
        <f ca="1">(TRUNC(PRODUCT($E$12:$E45),16))</f>
        <v>1.0028763209260201</v>
      </c>
      <c r="G46" s="14">
        <f t="shared" si="26"/>
        <v>1</v>
      </c>
      <c r="H46" s="14">
        <f t="shared" ca="1" si="27"/>
        <v>1.0028763199999999</v>
      </c>
      <c r="I46" s="13">
        <f t="shared" si="12"/>
        <v>2.5000000000000001E-2</v>
      </c>
      <c r="J46" s="35">
        <f t="shared" si="13"/>
        <v>43930</v>
      </c>
      <c r="K46" s="2">
        <f t="shared" si="14"/>
        <v>21</v>
      </c>
      <c r="L46" s="18">
        <f t="shared" si="15"/>
        <v>21</v>
      </c>
      <c r="M46" s="12">
        <f t="shared" si="3"/>
        <v>1.0020598359999999</v>
      </c>
      <c r="N46" s="12">
        <f t="shared" ca="1" si="4"/>
        <v>1.004942081</v>
      </c>
      <c r="O46" s="18">
        <f t="shared" si="16"/>
        <v>0</v>
      </c>
      <c r="P46" s="14">
        <f t="shared" ca="1" si="5"/>
        <v>49.420810000000003</v>
      </c>
      <c r="Q46" s="21">
        <f t="shared" si="6"/>
        <v>0</v>
      </c>
      <c r="R46" s="14">
        <f t="shared" si="7"/>
        <v>0</v>
      </c>
      <c r="S46" s="4" t="str">
        <f t="shared" si="17"/>
        <v>A+J=</v>
      </c>
      <c r="T46" s="35">
        <f t="shared" si="18"/>
        <v>44293</v>
      </c>
      <c r="U46" s="3"/>
      <c r="V46" s="4"/>
      <c r="W46" s="110">
        <v>39401</v>
      </c>
      <c r="X46" s="101" t="s">
        <v>60</v>
      </c>
      <c r="Y46" s="104"/>
      <c r="Z46" s="1"/>
      <c r="AA46" s="3"/>
      <c r="AB46" s="3"/>
      <c r="AC46" s="3"/>
      <c r="AD46" s="3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</row>
    <row r="47" spans="1:162" x14ac:dyDescent="0.15">
      <c r="A47" s="44">
        <f t="shared" si="9"/>
        <v>43965</v>
      </c>
      <c r="B47" s="96">
        <f t="shared" ca="1" si="24"/>
        <v>10051.545819999999</v>
      </c>
      <c r="C47" s="14">
        <f t="shared" si="10"/>
        <v>10000</v>
      </c>
      <c r="D47" s="13">
        <f ca="1">IF(A47&lt;$B$1,VLOOKUP(A47,[1]DI!$A$4:$B$15000,2,FALSE),0)</f>
        <v>2.9000000000000005E-2</v>
      </c>
      <c r="E47" s="14">
        <f t="shared" ca="1" si="25"/>
        <v>1.00011345</v>
      </c>
      <c r="F47" s="14">
        <f ca="1">(TRUNC(PRODUCT($E$12:$E46),16))</f>
        <v>1.00299009724463</v>
      </c>
      <c r="G47" s="14">
        <f t="shared" si="26"/>
        <v>1</v>
      </c>
      <c r="H47" s="14">
        <f t="shared" ca="1" si="27"/>
        <v>1.0029901000000001</v>
      </c>
      <c r="I47" s="13">
        <f t="shared" si="12"/>
        <v>2.5000000000000001E-2</v>
      </c>
      <c r="J47" s="35">
        <f t="shared" si="13"/>
        <v>43930</v>
      </c>
      <c r="K47" s="2">
        <f t="shared" si="14"/>
        <v>22</v>
      </c>
      <c r="L47" s="18">
        <f t="shared" si="15"/>
        <v>22</v>
      </c>
      <c r="M47" s="12">
        <f t="shared" si="3"/>
        <v>1.0021580290000001</v>
      </c>
      <c r="N47" s="12">
        <f t="shared" ca="1" si="4"/>
        <v>1.0051545820000001</v>
      </c>
      <c r="O47" s="18">
        <f t="shared" si="16"/>
        <v>0</v>
      </c>
      <c r="P47" s="14">
        <f t="shared" ca="1" si="5"/>
        <v>51.545819999999999</v>
      </c>
      <c r="Q47" s="21">
        <f t="shared" si="6"/>
        <v>0</v>
      </c>
      <c r="R47" s="14">
        <f t="shared" si="7"/>
        <v>0</v>
      </c>
      <c r="S47" s="4" t="str">
        <f t="shared" si="17"/>
        <v>A+J=</v>
      </c>
      <c r="T47" s="35">
        <f t="shared" si="18"/>
        <v>44293</v>
      </c>
      <c r="U47" s="3"/>
      <c r="V47" s="4"/>
      <c r="W47" s="110">
        <v>39441</v>
      </c>
      <c r="X47" s="101" t="s">
        <v>66</v>
      </c>
      <c r="Y47" s="104"/>
      <c r="Z47" s="1"/>
      <c r="AA47" s="3"/>
      <c r="AB47" s="3"/>
      <c r="AC47" s="3"/>
      <c r="AD47" s="3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</row>
    <row r="48" spans="1:162" x14ac:dyDescent="0.15">
      <c r="A48" s="44">
        <f t="shared" si="9"/>
        <v>43966</v>
      </c>
      <c r="B48" s="96">
        <f t="shared" ca="1" si="24"/>
        <v>10053.671249999999</v>
      </c>
      <c r="C48" s="14">
        <f t="shared" si="10"/>
        <v>10000</v>
      </c>
      <c r="D48" s="13">
        <f ca="1">IF(A48&lt;$B$1,VLOOKUP(A48,[1]DI!$A$4:$B$15000,2,FALSE),0)</f>
        <v>2.9000000000000005E-2</v>
      </c>
      <c r="E48" s="14">
        <f t="shared" ca="1" si="25"/>
        <v>1.00011345</v>
      </c>
      <c r="F48" s="14">
        <f ca="1">(TRUNC(PRODUCT($E$12:$E47),16))</f>
        <v>1.0031038864711599</v>
      </c>
      <c r="G48" s="14">
        <f t="shared" si="26"/>
        <v>1</v>
      </c>
      <c r="H48" s="14">
        <f t="shared" ca="1" si="27"/>
        <v>1.00310389</v>
      </c>
      <c r="I48" s="13">
        <f t="shared" si="12"/>
        <v>2.5000000000000001E-2</v>
      </c>
      <c r="J48" s="35">
        <f t="shared" si="13"/>
        <v>43930</v>
      </c>
      <c r="K48" s="2">
        <f t="shared" si="14"/>
        <v>23</v>
      </c>
      <c r="L48" s="18">
        <f t="shared" si="15"/>
        <v>23</v>
      </c>
      <c r="M48" s="12">
        <f t="shared" si="3"/>
        <v>1.0022562319999999</v>
      </c>
      <c r="N48" s="12">
        <f t="shared" ca="1" si="4"/>
        <v>1.005367125</v>
      </c>
      <c r="O48" s="18">
        <f t="shared" si="16"/>
        <v>0</v>
      </c>
      <c r="P48" s="14">
        <f t="shared" ca="1" si="5"/>
        <v>53.671250000000001</v>
      </c>
      <c r="Q48" s="21">
        <f t="shared" si="6"/>
        <v>0</v>
      </c>
      <c r="R48" s="14">
        <f t="shared" si="7"/>
        <v>0</v>
      </c>
      <c r="S48" s="4" t="str">
        <f t="shared" si="17"/>
        <v>A+J=</v>
      </c>
      <c r="T48" s="35">
        <f t="shared" si="18"/>
        <v>44293</v>
      </c>
      <c r="U48" s="3"/>
      <c r="V48" s="4"/>
      <c r="W48" s="110">
        <v>39448</v>
      </c>
      <c r="X48" s="101" t="s">
        <v>67</v>
      </c>
      <c r="Y48" s="104"/>
      <c r="Z48" s="1"/>
      <c r="AA48" s="3"/>
      <c r="AB48" s="3"/>
      <c r="AC48" s="3"/>
      <c r="AD48" s="3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</row>
    <row r="49" spans="1:162" x14ac:dyDescent="0.15">
      <c r="A49" s="44">
        <f t="shared" si="9"/>
        <v>43967</v>
      </c>
      <c r="B49" s="96">
        <f t="shared" ca="1" si="24"/>
        <v>10055.797109990001</v>
      </c>
      <c r="C49" s="14">
        <f t="shared" si="10"/>
        <v>10000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1.00321768860708</v>
      </c>
      <c r="G49" s="14">
        <f t="shared" si="26"/>
        <v>1</v>
      </c>
      <c r="H49" s="14">
        <f t="shared" ca="1" si="27"/>
        <v>1.0032176900000001</v>
      </c>
      <c r="I49" s="13">
        <f t="shared" si="12"/>
        <v>2.5000000000000001E-2</v>
      </c>
      <c r="J49" s="35">
        <f t="shared" si="13"/>
        <v>43930</v>
      </c>
      <c r="K49" s="2">
        <f t="shared" si="14"/>
        <v>23</v>
      </c>
      <c r="L49" s="18">
        <f t="shared" si="15"/>
        <v>24</v>
      </c>
      <c r="M49" s="12">
        <f t="shared" si="3"/>
        <v>1.0023544449999999</v>
      </c>
      <c r="N49" s="12">
        <f t="shared" ca="1" si="4"/>
        <v>1.005579711</v>
      </c>
      <c r="O49" s="18">
        <f t="shared" si="16"/>
        <v>0</v>
      </c>
      <c r="P49" s="14">
        <f t="shared" ca="1" si="5"/>
        <v>55.797109990000003</v>
      </c>
      <c r="Q49" s="21">
        <f t="shared" si="6"/>
        <v>0</v>
      </c>
      <c r="R49" s="14">
        <f t="shared" si="7"/>
        <v>0</v>
      </c>
      <c r="S49" s="4" t="str">
        <f t="shared" si="17"/>
        <v>A+J=</v>
      </c>
      <c r="T49" s="35">
        <f t="shared" si="18"/>
        <v>44293</v>
      </c>
      <c r="U49" s="3"/>
      <c r="V49" s="4"/>
      <c r="W49" s="110">
        <v>39482</v>
      </c>
      <c r="X49" s="101" t="s">
        <v>61</v>
      </c>
      <c r="Y49" s="104"/>
      <c r="Z49" s="1"/>
      <c r="AA49" s="3"/>
      <c r="AB49" s="3"/>
      <c r="AC49" s="3"/>
      <c r="AD49" s="3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</row>
    <row r="50" spans="1:162" x14ac:dyDescent="0.15">
      <c r="A50" s="44">
        <f t="shared" si="9"/>
        <v>43968</v>
      </c>
      <c r="B50" s="96">
        <f t="shared" ca="1" si="24"/>
        <v>10055.797109990001</v>
      </c>
      <c r="C50" s="14">
        <f t="shared" si="10"/>
        <v>10000</v>
      </c>
      <c r="D50" s="13">
        <f ca="1">IF(A50&lt;$B$1,VLOOKUP(A50,[1]DI!$A$4:$B$15000,2,FALSE),0)</f>
        <v>0</v>
      </c>
      <c r="E50" s="14">
        <f t="shared" ca="1" si="25"/>
        <v>1</v>
      </c>
      <c r="F50" s="14">
        <f ca="1">(TRUNC(PRODUCT($E$12:$E49),16))</f>
        <v>1.00321768860708</v>
      </c>
      <c r="G50" s="14">
        <f t="shared" si="26"/>
        <v>1</v>
      </c>
      <c r="H50" s="14">
        <f t="shared" ca="1" si="27"/>
        <v>1.0032176900000001</v>
      </c>
      <c r="I50" s="13">
        <f t="shared" si="12"/>
        <v>2.5000000000000001E-2</v>
      </c>
      <c r="J50" s="35">
        <f t="shared" si="13"/>
        <v>43930</v>
      </c>
      <c r="K50" s="2">
        <f t="shared" si="14"/>
        <v>23</v>
      </c>
      <c r="L50" s="18">
        <f t="shared" si="15"/>
        <v>24</v>
      </c>
      <c r="M50" s="12">
        <f t="shared" si="3"/>
        <v>1.0023544449999999</v>
      </c>
      <c r="N50" s="12">
        <f t="shared" ca="1" si="4"/>
        <v>1.005579711</v>
      </c>
      <c r="O50" s="18">
        <f t="shared" si="16"/>
        <v>0</v>
      </c>
      <c r="P50" s="14">
        <f t="shared" ca="1" si="5"/>
        <v>55.797109990000003</v>
      </c>
      <c r="Q50" s="21">
        <f t="shared" si="6"/>
        <v>0</v>
      </c>
      <c r="R50" s="14">
        <f t="shared" si="7"/>
        <v>0</v>
      </c>
      <c r="S50" s="4" t="str">
        <f t="shared" si="17"/>
        <v>A+J=</v>
      </c>
      <c r="T50" s="35">
        <f t="shared" si="18"/>
        <v>44293</v>
      </c>
      <c r="U50" s="3"/>
      <c r="V50" s="4"/>
      <c r="W50" s="110">
        <v>39483</v>
      </c>
      <c r="X50" s="101" t="s">
        <v>61</v>
      </c>
      <c r="Y50" s="104"/>
      <c r="Z50" s="1"/>
      <c r="AA50" s="3"/>
      <c r="AB50" s="3"/>
      <c r="AC50" s="3"/>
      <c r="AD50" s="3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</row>
    <row r="51" spans="1:162" x14ac:dyDescent="0.15">
      <c r="A51" s="44">
        <f t="shared" si="9"/>
        <v>43969</v>
      </c>
      <c r="B51" s="96">
        <f t="shared" ca="1" si="24"/>
        <v>10055.797109990001</v>
      </c>
      <c r="C51" s="14">
        <f t="shared" si="10"/>
        <v>10000</v>
      </c>
      <c r="D51" s="13">
        <f ca="1">IF(A51&lt;$B$1,VLOOKUP(A51,[1]DI!$A$4:$B$15000,2,FALSE),0)</f>
        <v>2.9000000000000005E-2</v>
      </c>
      <c r="E51" s="14">
        <f t="shared" ca="1" si="25"/>
        <v>1.00011345</v>
      </c>
      <c r="F51" s="14">
        <f ca="1">(TRUNC(PRODUCT($E$12:$E50),16))</f>
        <v>1.00321768860708</v>
      </c>
      <c r="G51" s="14">
        <f t="shared" si="26"/>
        <v>1</v>
      </c>
      <c r="H51" s="14">
        <f t="shared" ca="1" si="27"/>
        <v>1.0032176900000001</v>
      </c>
      <c r="I51" s="13">
        <f t="shared" si="12"/>
        <v>2.5000000000000001E-2</v>
      </c>
      <c r="J51" s="35">
        <f t="shared" si="13"/>
        <v>43930</v>
      </c>
      <c r="K51" s="2">
        <f t="shared" si="14"/>
        <v>24</v>
      </c>
      <c r="L51" s="18">
        <f t="shared" si="15"/>
        <v>24</v>
      </c>
      <c r="M51" s="12">
        <f t="shared" si="3"/>
        <v>1.0023544449999999</v>
      </c>
      <c r="N51" s="12">
        <f t="shared" ca="1" si="4"/>
        <v>1.005579711</v>
      </c>
      <c r="O51" s="18">
        <f t="shared" si="16"/>
        <v>0</v>
      </c>
      <c r="P51" s="14">
        <f t="shared" ca="1" si="5"/>
        <v>55.797109990000003</v>
      </c>
      <c r="Q51" s="21">
        <f t="shared" si="6"/>
        <v>0</v>
      </c>
      <c r="R51" s="14">
        <f t="shared" si="7"/>
        <v>0</v>
      </c>
      <c r="S51" s="4" t="str">
        <f t="shared" si="17"/>
        <v>A+J=</v>
      </c>
      <c r="T51" s="35">
        <f t="shared" si="18"/>
        <v>44293</v>
      </c>
      <c r="U51" s="3"/>
      <c r="V51" s="4"/>
      <c r="W51" s="110">
        <v>39528</v>
      </c>
      <c r="X51" s="101" t="s">
        <v>62</v>
      </c>
      <c r="Y51" s="104"/>
      <c r="Z51" s="1"/>
      <c r="AA51" s="3"/>
      <c r="AB51" s="3"/>
      <c r="AC51" s="3"/>
      <c r="AD51" s="3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</row>
    <row r="52" spans="1:162" x14ac:dyDescent="0.15">
      <c r="A52" s="44">
        <f t="shared" si="9"/>
        <v>43970</v>
      </c>
      <c r="B52" s="96">
        <f t="shared" ca="1" si="24"/>
        <v>10057.92338</v>
      </c>
      <c r="C52" s="14">
        <f t="shared" si="10"/>
        <v>10000</v>
      </c>
      <c r="D52" s="13">
        <f ca="1">IF(A52&lt;$B$1,VLOOKUP(A52,[1]DI!$A$4:$B$15000,2,FALSE),0)</f>
        <v>2.9000000000000005E-2</v>
      </c>
      <c r="E52" s="14">
        <f t="shared" ca="1" si="25"/>
        <v>1.00011345</v>
      </c>
      <c r="F52" s="14">
        <f ca="1">(TRUNC(PRODUCT($E$12:$E51),16))</f>
        <v>1.0033315036538499</v>
      </c>
      <c r="G52" s="14">
        <f t="shared" si="26"/>
        <v>1</v>
      </c>
      <c r="H52" s="14">
        <f t="shared" ca="1" si="27"/>
        <v>1.0033315</v>
      </c>
      <c r="I52" s="13">
        <f t="shared" si="12"/>
        <v>2.5000000000000001E-2</v>
      </c>
      <c r="J52" s="35">
        <f t="shared" si="13"/>
        <v>43930</v>
      </c>
      <c r="K52" s="2">
        <f t="shared" si="14"/>
        <v>25</v>
      </c>
      <c r="L52" s="18">
        <f t="shared" si="15"/>
        <v>25</v>
      </c>
      <c r="M52" s="12">
        <f t="shared" si="3"/>
        <v>1.002452667</v>
      </c>
      <c r="N52" s="12">
        <f t="shared" ca="1" si="4"/>
        <v>1.005792338</v>
      </c>
      <c r="O52" s="18">
        <f t="shared" si="16"/>
        <v>0</v>
      </c>
      <c r="P52" s="14">
        <f t="shared" ca="1" si="5"/>
        <v>57.923380000000002</v>
      </c>
      <c r="Q52" s="21">
        <f t="shared" si="6"/>
        <v>0</v>
      </c>
      <c r="R52" s="14">
        <f t="shared" si="7"/>
        <v>0</v>
      </c>
      <c r="S52" s="4" t="str">
        <f t="shared" si="17"/>
        <v>A+J=</v>
      </c>
      <c r="T52" s="35">
        <f t="shared" si="18"/>
        <v>44293</v>
      </c>
      <c r="U52" s="3"/>
      <c r="V52" s="4"/>
      <c r="W52" s="110">
        <v>39559</v>
      </c>
      <c r="X52" s="101" t="s">
        <v>63</v>
      </c>
      <c r="Y52" s="104"/>
      <c r="Z52" s="1"/>
      <c r="AA52" s="3"/>
      <c r="AB52" s="3"/>
      <c r="AC52" s="3"/>
      <c r="AD52" s="3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</row>
    <row r="53" spans="1:162" x14ac:dyDescent="0.15">
      <c r="A53" s="44">
        <f t="shared" si="9"/>
        <v>43971</v>
      </c>
      <c r="B53" s="96">
        <f t="shared" ca="1" si="24"/>
        <v>10060.050179989999</v>
      </c>
      <c r="C53" s="14">
        <f t="shared" si="10"/>
        <v>10000</v>
      </c>
      <c r="D53" s="13">
        <f ca="1">IF(A53&lt;$B$1,VLOOKUP(A53,[1]DI!$A$4:$B$15000,2,FALSE),0)</f>
        <v>2.9000000000000005E-2</v>
      </c>
      <c r="E53" s="14">
        <f t="shared" ca="1" si="25"/>
        <v>1.00011345</v>
      </c>
      <c r="F53" s="14">
        <f ca="1">(TRUNC(PRODUCT($E$12:$E52),16))</f>
        <v>1.0034453316129399</v>
      </c>
      <c r="G53" s="14">
        <f t="shared" si="26"/>
        <v>1</v>
      </c>
      <c r="H53" s="14">
        <f t="shared" ca="1" si="27"/>
        <v>1.0034453299999999</v>
      </c>
      <c r="I53" s="13">
        <f t="shared" si="12"/>
        <v>2.5000000000000001E-2</v>
      </c>
      <c r="J53" s="35">
        <f t="shared" si="13"/>
        <v>43930</v>
      </c>
      <c r="K53" s="2">
        <f t="shared" si="14"/>
        <v>26</v>
      </c>
      <c r="L53" s="18">
        <f t="shared" si="15"/>
        <v>26</v>
      </c>
      <c r="M53" s="12">
        <f t="shared" si="3"/>
        <v>1.0025508990000001</v>
      </c>
      <c r="N53" s="12">
        <f t="shared" ca="1" si="4"/>
        <v>1.006005018</v>
      </c>
      <c r="O53" s="18">
        <f t="shared" si="16"/>
        <v>0</v>
      </c>
      <c r="P53" s="14">
        <f t="shared" ca="1" si="5"/>
        <v>60.050179989999997</v>
      </c>
      <c r="Q53" s="21">
        <f t="shared" si="6"/>
        <v>0</v>
      </c>
      <c r="R53" s="14">
        <f t="shared" si="7"/>
        <v>0</v>
      </c>
      <c r="S53" s="4" t="str">
        <f t="shared" si="17"/>
        <v>A+J=</v>
      </c>
      <c r="T53" s="35">
        <f t="shared" si="18"/>
        <v>44293</v>
      </c>
      <c r="U53" s="3"/>
      <c r="V53" s="4"/>
      <c r="W53" s="110">
        <v>39569</v>
      </c>
      <c r="X53" s="101" t="s">
        <v>64</v>
      </c>
      <c r="Y53" s="104"/>
      <c r="Z53" s="1"/>
      <c r="AA53" s="3"/>
      <c r="AB53" s="3"/>
      <c r="AC53" s="3"/>
      <c r="AD53" s="3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</row>
    <row r="54" spans="1:162" x14ac:dyDescent="0.15">
      <c r="A54" s="44">
        <f t="shared" si="9"/>
        <v>43972</v>
      </c>
      <c r="B54" s="96">
        <f t="shared" ca="1" si="24"/>
        <v>10062.177390000001</v>
      </c>
      <c r="C54" s="14">
        <f t="shared" si="10"/>
        <v>10000</v>
      </c>
      <c r="D54" s="13">
        <f ca="1">IF(A54&lt;$B$1,VLOOKUP(A54,[1]DI!$A$4:$B$15000,2,FALSE),0)</f>
        <v>2.9000000000000005E-2</v>
      </c>
      <c r="E54" s="14">
        <f t="shared" ca="1" si="25"/>
        <v>1.00011345</v>
      </c>
      <c r="F54" s="14">
        <f ca="1">(TRUNC(PRODUCT($E$12:$E53),16))</f>
        <v>1.0035591724858099</v>
      </c>
      <c r="G54" s="14">
        <f t="shared" si="26"/>
        <v>1</v>
      </c>
      <c r="H54" s="14">
        <f t="shared" ca="1" si="27"/>
        <v>1.0035591699999999</v>
      </c>
      <c r="I54" s="13">
        <f t="shared" si="12"/>
        <v>2.5000000000000001E-2</v>
      </c>
      <c r="J54" s="35">
        <f t="shared" si="13"/>
        <v>43930</v>
      </c>
      <c r="K54" s="2">
        <f t="shared" si="14"/>
        <v>27</v>
      </c>
      <c r="L54" s="18">
        <f t="shared" si="15"/>
        <v>27</v>
      </c>
      <c r="M54" s="12">
        <f t="shared" si="3"/>
        <v>1.0026491399999999</v>
      </c>
      <c r="N54" s="12">
        <f t="shared" ca="1" si="4"/>
        <v>1.006217739</v>
      </c>
      <c r="O54" s="18">
        <f t="shared" si="16"/>
        <v>0</v>
      </c>
      <c r="P54" s="14">
        <f t="shared" ca="1" si="5"/>
        <v>62.177390000000003</v>
      </c>
      <c r="Q54" s="21">
        <f t="shared" si="6"/>
        <v>0</v>
      </c>
      <c r="R54" s="14">
        <f t="shared" si="7"/>
        <v>0</v>
      </c>
      <c r="S54" s="4" t="str">
        <f t="shared" si="17"/>
        <v>A+J=</v>
      </c>
      <c r="T54" s="35">
        <f t="shared" si="18"/>
        <v>44293</v>
      </c>
      <c r="U54" s="3"/>
      <c r="V54" s="4"/>
      <c r="W54" s="110">
        <v>39590</v>
      </c>
      <c r="X54" s="101" t="s">
        <v>65</v>
      </c>
      <c r="Y54" s="104"/>
      <c r="Z54" s="1"/>
      <c r="AA54" s="3"/>
      <c r="AB54" s="3"/>
      <c r="AC54" s="3"/>
      <c r="AD54" s="3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</row>
    <row r="55" spans="1:162" x14ac:dyDescent="0.15">
      <c r="A55" s="44">
        <f t="shared" si="9"/>
        <v>43973</v>
      </c>
      <c r="B55" s="96">
        <f t="shared" ca="1" si="24"/>
        <v>10064.305120000001</v>
      </c>
      <c r="C55" s="14">
        <f t="shared" si="10"/>
        <v>10000</v>
      </c>
      <c r="D55" s="13">
        <f ca="1">IF(A55&lt;$B$1,VLOOKUP(A55,[1]DI!$A$4:$B$15000,2,FALSE),0)</f>
        <v>2.9000000000000005E-2</v>
      </c>
      <c r="E55" s="14">
        <f t="shared" ca="1" si="25"/>
        <v>1.00011345</v>
      </c>
      <c r="F55" s="14">
        <f ca="1">(TRUNC(PRODUCT($E$12:$E54),16))</f>
        <v>1.00367302627393</v>
      </c>
      <c r="G55" s="14">
        <f t="shared" si="26"/>
        <v>1</v>
      </c>
      <c r="H55" s="14">
        <f t="shared" ca="1" si="27"/>
        <v>1.0036730300000001</v>
      </c>
      <c r="I55" s="13">
        <f t="shared" si="12"/>
        <v>2.5000000000000001E-2</v>
      </c>
      <c r="J55" s="35">
        <f t="shared" si="13"/>
        <v>43930</v>
      </c>
      <c r="K55" s="2">
        <f t="shared" si="14"/>
        <v>28</v>
      </c>
      <c r="L55" s="18">
        <f t="shared" si="15"/>
        <v>28</v>
      </c>
      <c r="M55" s="12">
        <f t="shared" si="3"/>
        <v>1.002747391</v>
      </c>
      <c r="N55" s="12">
        <f t="shared" ca="1" si="4"/>
        <v>1.0064305120000001</v>
      </c>
      <c r="O55" s="18">
        <f t="shared" si="16"/>
        <v>0</v>
      </c>
      <c r="P55" s="14">
        <f t="shared" ca="1" si="5"/>
        <v>64.305120000000002</v>
      </c>
      <c r="Q55" s="21">
        <f t="shared" si="6"/>
        <v>0</v>
      </c>
      <c r="R55" s="14">
        <f t="shared" si="7"/>
        <v>0</v>
      </c>
      <c r="S55" s="4" t="str">
        <f t="shared" si="17"/>
        <v>A+J=</v>
      </c>
      <c r="T55" s="35">
        <f t="shared" si="18"/>
        <v>44293</v>
      </c>
      <c r="U55" s="3"/>
      <c r="V55" s="4"/>
      <c r="W55" s="110">
        <v>39807</v>
      </c>
      <c r="X55" s="101" t="s">
        <v>66</v>
      </c>
      <c r="Y55" s="104"/>
      <c r="Z55" s="1"/>
      <c r="AA55" s="3"/>
      <c r="AB55" s="3"/>
      <c r="AC55" s="3"/>
      <c r="AD55" s="3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</row>
    <row r="56" spans="1:162" x14ac:dyDescent="0.15">
      <c r="A56" s="44">
        <f t="shared" si="9"/>
        <v>43974</v>
      </c>
      <c r="B56" s="96">
        <f t="shared" ca="1" si="24"/>
        <v>10066.433169989999</v>
      </c>
      <c r="C56" s="14">
        <f t="shared" si="10"/>
        <v>10000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1.0037868929787599</v>
      </c>
      <c r="G56" s="14">
        <f t="shared" si="26"/>
        <v>1</v>
      </c>
      <c r="H56" s="14">
        <f t="shared" ca="1" si="27"/>
        <v>1.00378689</v>
      </c>
      <c r="I56" s="13">
        <f t="shared" si="12"/>
        <v>2.5000000000000001E-2</v>
      </c>
      <c r="J56" s="35">
        <f t="shared" si="13"/>
        <v>43930</v>
      </c>
      <c r="K56" s="2">
        <f t="shared" si="14"/>
        <v>28</v>
      </c>
      <c r="L56" s="18">
        <f t="shared" si="15"/>
        <v>29</v>
      </c>
      <c r="M56" s="12">
        <f t="shared" si="3"/>
        <v>1.0028456509999999</v>
      </c>
      <c r="N56" s="12">
        <f t="shared" ca="1" si="4"/>
        <v>1.006643317</v>
      </c>
      <c r="O56" s="18">
        <f t="shared" si="16"/>
        <v>0</v>
      </c>
      <c r="P56" s="14">
        <f t="shared" ca="1" si="5"/>
        <v>66.433169989999996</v>
      </c>
      <c r="Q56" s="21">
        <f t="shared" si="6"/>
        <v>0</v>
      </c>
      <c r="R56" s="14">
        <f t="shared" si="7"/>
        <v>0</v>
      </c>
      <c r="S56" s="4" t="str">
        <f t="shared" si="17"/>
        <v>A+J=</v>
      </c>
      <c r="T56" s="35">
        <f t="shared" si="18"/>
        <v>44293</v>
      </c>
      <c r="U56" s="3"/>
      <c r="V56" s="4"/>
      <c r="W56" s="110">
        <v>39814</v>
      </c>
      <c r="X56" s="101" t="s">
        <v>67</v>
      </c>
      <c r="Y56" s="104"/>
      <c r="Z56" s="1"/>
      <c r="AA56" s="3"/>
      <c r="AB56" s="3"/>
      <c r="AC56" s="3"/>
      <c r="AD56" s="3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</row>
    <row r="57" spans="1:162" x14ac:dyDescent="0.15">
      <c r="A57" s="44">
        <f t="shared" si="9"/>
        <v>43975</v>
      </c>
      <c r="B57" s="96">
        <f t="shared" ca="1" si="24"/>
        <v>10066.433169989999</v>
      </c>
      <c r="C57" s="14">
        <f t="shared" si="10"/>
        <v>10000</v>
      </c>
      <c r="D57" s="13">
        <f ca="1">IF(A57&lt;$B$1,VLOOKUP(A57,[1]DI!$A$4:$B$15000,2,FALSE),0)</f>
        <v>0</v>
      </c>
      <c r="E57" s="14">
        <f t="shared" ca="1" si="25"/>
        <v>1</v>
      </c>
      <c r="F57" s="14">
        <f ca="1">(TRUNC(PRODUCT($E$12:$E56),16))</f>
        <v>1.0037868929787599</v>
      </c>
      <c r="G57" s="14">
        <f t="shared" si="26"/>
        <v>1</v>
      </c>
      <c r="H57" s="14">
        <f t="shared" ca="1" si="27"/>
        <v>1.00378689</v>
      </c>
      <c r="I57" s="13">
        <f t="shared" si="12"/>
        <v>2.5000000000000001E-2</v>
      </c>
      <c r="J57" s="35">
        <f t="shared" si="13"/>
        <v>43930</v>
      </c>
      <c r="K57" s="2">
        <f t="shared" si="14"/>
        <v>28</v>
      </c>
      <c r="L57" s="18">
        <f t="shared" si="15"/>
        <v>29</v>
      </c>
      <c r="M57" s="12">
        <f t="shared" si="3"/>
        <v>1.0028456509999999</v>
      </c>
      <c r="N57" s="12">
        <f t="shared" ca="1" si="4"/>
        <v>1.006643317</v>
      </c>
      <c r="O57" s="18">
        <f t="shared" si="16"/>
        <v>0</v>
      </c>
      <c r="P57" s="14">
        <f t="shared" ca="1" si="5"/>
        <v>66.433169989999996</v>
      </c>
      <c r="Q57" s="21">
        <f t="shared" si="6"/>
        <v>0</v>
      </c>
      <c r="R57" s="14">
        <f t="shared" si="7"/>
        <v>0</v>
      </c>
      <c r="S57" s="4" t="str">
        <f t="shared" si="17"/>
        <v>A+J=</v>
      </c>
      <c r="T57" s="35">
        <f t="shared" si="18"/>
        <v>44293</v>
      </c>
      <c r="U57" s="3"/>
      <c r="V57" s="4"/>
      <c r="W57" s="110">
        <v>39867</v>
      </c>
      <c r="X57" s="101" t="s">
        <v>61</v>
      </c>
      <c r="Y57" s="104"/>
      <c r="Z57" s="1"/>
      <c r="AA57" s="3"/>
      <c r="AB57" s="3"/>
      <c r="AC57" s="3"/>
      <c r="AD57" s="3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</row>
    <row r="58" spans="1:162" x14ac:dyDescent="0.15">
      <c r="A58" s="44">
        <f t="shared" si="9"/>
        <v>43976</v>
      </c>
      <c r="B58" s="96">
        <f t="shared" ca="1" si="24"/>
        <v>10066.433169989999</v>
      </c>
      <c r="C58" s="14">
        <f t="shared" si="10"/>
        <v>10000</v>
      </c>
      <c r="D58" s="13">
        <f ca="1">IF(A58&lt;$B$1,VLOOKUP(A58,[1]DI!$A$4:$B$15000,2,FALSE),0)</f>
        <v>2.9000000000000005E-2</v>
      </c>
      <c r="E58" s="14">
        <f t="shared" ca="1" si="25"/>
        <v>1.00011345</v>
      </c>
      <c r="F58" s="14">
        <f ca="1">(TRUNC(PRODUCT($E$12:$E57),16))</f>
        <v>1.0037868929787599</v>
      </c>
      <c r="G58" s="14">
        <f t="shared" si="26"/>
        <v>1</v>
      </c>
      <c r="H58" s="14">
        <f t="shared" ca="1" si="27"/>
        <v>1.00378689</v>
      </c>
      <c r="I58" s="13">
        <f t="shared" si="12"/>
        <v>2.5000000000000001E-2</v>
      </c>
      <c r="J58" s="35">
        <f t="shared" si="13"/>
        <v>43930</v>
      </c>
      <c r="K58" s="2">
        <f t="shared" si="14"/>
        <v>29</v>
      </c>
      <c r="L58" s="18">
        <f t="shared" si="15"/>
        <v>29</v>
      </c>
      <c r="M58" s="12">
        <f t="shared" si="3"/>
        <v>1.0028456509999999</v>
      </c>
      <c r="N58" s="12">
        <f t="shared" ca="1" si="4"/>
        <v>1.006643317</v>
      </c>
      <c r="O58" s="18">
        <f t="shared" si="16"/>
        <v>0</v>
      </c>
      <c r="P58" s="14">
        <f t="shared" ca="1" si="5"/>
        <v>66.433169989999996</v>
      </c>
      <c r="Q58" s="21">
        <f t="shared" si="6"/>
        <v>0</v>
      </c>
      <c r="R58" s="14">
        <f t="shared" si="7"/>
        <v>0</v>
      </c>
      <c r="S58" s="4" t="str">
        <f t="shared" si="17"/>
        <v>A+J=</v>
      </c>
      <c r="T58" s="35">
        <f t="shared" si="18"/>
        <v>44293</v>
      </c>
      <c r="U58" s="3"/>
      <c r="V58" s="4"/>
      <c r="W58" s="110">
        <v>39868</v>
      </c>
      <c r="X58" s="101" t="s">
        <v>61</v>
      </c>
      <c r="Y58" s="104"/>
      <c r="Z58" s="1"/>
      <c r="AA58" s="3"/>
      <c r="AB58" s="3"/>
      <c r="AC58" s="3"/>
      <c r="AD58" s="3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</row>
    <row r="59" spans="1:162" x14ac:dyDescent="0.15">
      <c r="A59" s="44">
        <f t="shared" si="9"/>
        <v>43977</v>
      </c>
      <c r="B59" s="96">
        <f t="shared" ca="1" si="24"/>
        <v>10068.561760000001</v>
      </c>
      <c r="C59" s="14">
        <f t="shared" si="10"/>
        <v>10000</v>
      </c>
      <c r="D59" s="13">
        <f ca="1">IF(A59&lt;$B$1,VLOOKUP(A59,[1]DI!$A$4:$B$15000,2,FALSE),0)</f>
        <v>2.9000000000000005E-2</v>
      </c>
      <c r="E59" s="14">
        <f t="shared" ca="1" si="25"/>
        <v>1.00011345</v>
      </c>
      <c r="F59" s="14">
        <f ca="1">(TRUNC(PRODUCT($E$12:$E58),16))</f>
        <v>1.0039007726017699</v>
      </c>
      <c r="G59" s="14">
        <f t="shared" si="26"/>
        <v>1</v>
      </c>
      <c r="H59" s="14">
        <f t="shared" ca="1" si="27"/>
        <v>1.00390077</v>
      </c>
      <c r="I59" s="13">
        <f t="shared" si="12"/>
        <v>2.5000000000000001E-2</v>
      </c>
      <c r="J59" s="35">
        <f t="shared" si="13"/>
        <v>43930</v>
      </c>
      <c r="K59" s="2">
        <f t="shared" si="14"/>
        <v>30</v>
      </c>
      <c r="L59" s="18">
        <f t="shared" si="15"/>
        <v>30</v>
      </c>
      <c r="M59" s="12">
        <f t="shared" si="3"/>
        <v>1.002943922</v>
      </c>
      <c r="N59" s="12">
        <f t="shared" ca="1" si="4"/>
        <v>1.0068561760000001</v>
      </c>
      <c r="O59" s="18">
        <f t="shared" si="16"/>
        <v>0</v>
      </c>
      <c r="P59" s="14">
        <f t="shared" ca="1" si="5"/>
        <v>68.561760000000007</v>
      </c>
      <c r="Q59" s="21">
        <f t="shared" si="6"/>
        <v>0</v>
      </c>
      <c r="R59" s="14">
        <f t="shared" si="7"/>
        <v>0</v>
      </c>
      <c r="S59" s="4" t="str">
        <f t="shared" si="17"/>
        <v>A+J=</v>
      </c>
      <c r="T59" s="35">
        <f t="shared" si="18"/>
        <v>44293</v>
      </c>
      <c r="U59" s="3"/>
      <c r="V59" s="4"/>
      <c r="W59" s="110">
        <v>39913</v>
      </c>
      <c r="X59" s="101" t="s">
        <v>62</v>
      </c>
      <c r="Y59" s="104"/>
      <c r="Z59" s="1"/>
      <c r="AA59" s="3"/>
      <c r="AB59" s="3"/>
      <c r="AC59" s="3"/>
      <c r="AD59" s="3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</row>
    <row r="60" spans="1:162" x14ac:dyDescent="0.15">
      <c r="A60" s="44">
        <f t="shared" si="9"/>
        <v>43978</v>
      </c>
      <c r="B60" s="96">
        <f t="shared" ca="1" si="24"/>
        <v>10070.690839999999</v>
      </c>
      <c r="C60" s="14">
        <f t="shared" si="10"/>
        <v>10000</v>
      </c>
      <c r="D60" s="13">
        <f ca="1">IF(A60&lt;$B$1,VLOOKUP(A60,[1]DI!$A$4:$B$15000,2,FALSE),0)</f>
        <v>2.9000000000000005E-2</v>
      </c>
      <c r="E60" s="14">
        <f t="shared" ca="1" si="25"/>
        <v>1.00011345</v>
      </c>
      <c r="F60" s="14">
        <f ca="1">(TRUNC(PRODUCT($E$12:$E59),16))</f>
        <v>1.0040146651444199</v>
      </c>
      <c r="G60" s="14">
        <f t="shared" si="26"/>
        <v>1</v>
      </c>
      <c r="H60" s="14">
        <f t="shared" ca="1" si="27"/>
        <v>1.0040146700000001</v>
      </c>
      <c r="I60" s="13">
        <f t="shared" si="12"/>
        <v>2.5000000000000001E-2</v>
      </c>
      <c r="J60" s="35">
        <f t="shared" si="13"/>
        <v>43930</v>
      </c>
      <c r="K60" s="2">
        <f t="shared" si="14"/>
        <v>31</v>
      </c>
      <c r="L60" s="18">
        <f t="shared" si="15"/>
        <v>31</v>
      </c>
      <c r="M60" s="12">
        <f t="shared" si="3"/>
        <v>1.003042201</v>
      </c>
      <c r="N60" s="12">
        <f t="shared" ca="1" si="4"/>
        <v>1.0070690840000001</v>
      </c>
      <c r="O60" s="18">
        <f t="shared" si="16"/>
        <v>0</v>
      </c>
      <c r="P60" s="14">
        <f t="shared" ca="1" si="5"/>
        <v>70.690839999999994</v>
      </c>
      <c r="Q60" s="21">
        <f t="shared" si="6"/>
        <v>0</v>
      </c>
      <c r="R60" s="14">
        <f t="shared" si="7"/>
        <v>0</v>
      </c>
      <c r="S60" s="4" t="str">
        <f t="shared" si="17"/>
        <v>A+J=</v>
      </c>
      <c r="T60" s="35">
        <f t="shared" si="18"/>
        <v>44293</v>
      </c>
      <c r="U60" s="3"/>
      <c r="V60" s="4"/>
      <c r="W60" s="110">
        <v>39924</v>
      </c>
      <c r="X60" s="101" t="s">
        <v>63</v>
      </c>
      <c r="Y60" s="104"/>
      <c r="Z60" s="1"/>
      <c r="AA60" s="3"/>
      <c r="AB60" s="3"/>
      <c r="AC60" s="3"/>
      <c r="AD60" s="3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</row>
    <row r="61" spans="1:162" x14ac:dyDescent="0.15">
      <c r="A61" s="44">
        <f t="shared" si="9"/>
        <v>43979</v>
      </c>
      <c r="B61" s="96">
        <f t="shared" ca="1" si="24"/>
        <v>10072.82027</v>
      </c>
      <c r="C61" s="14">
        <f t="shared" si="10"/>
        <v>10000</v>
      </c>
      <c r="D61" s="13">
        <f ca="1">IF(A61&lt;$B$1,VLOOKUP(A61,[1]DI!$A$4:$B$15000,2,FALSE),0)</f>
        <v>2.9000000000000005E-2</v>
      </c>
      <c r="E61" s="14">
        <f t="shared" ca="1" si="25"/>
        <v>1.00011345</v>
      </c>
      <c r="F61" s="14">
        <f ca="1">(TRUNC(PRODUCT($E$12:$E60),16))</f>
        <v>1.0041285706081799</v>
      </c>
      <c r="G61" s="14">
        <f t="shared" si="26"/>
        <v>1</v>
      </c>
      <c r="H61" s="14">
        <f t="shared" ca="1" si="27"/>
        <v>1.00412857</v>
      </c>
      <c r="I61" s="13">
        <f t="shared" si="12"/>
        <v>2.5000000000000001E-2</v>
      </c>
      <c r="J61" s="35">
        <f t="shared" si="13"/>
        <v>43930</v>
      </c>
      <c r="K61" s="2">
        <f t="shared" si="14"/>
        <v>32</v>
      </c>
      <c r="L61" s="18">
        <f t="shared" si="15"/>
        <v>32</v>
      </c>
      <c r="M61" s="12">
        <f t="shared" si="3"/>
        <v>1.0031404909999999</v>
      </c>
      <c r="N61" s="12">
        <f t="shared" ca="1" si="4"/>
        <v>1.007282027</v>
      </c>
      <c r="O61" s="18">
        <f t="shared" si="16"/>
        <v>0</v>
      </c>
      <c r="P61" s="14">
        <f t="shared" ca="1" si="5"/>
        <v>72.820269999999994</v>
      </c>
      <c r="Q61" s="21">
        <f t="shared" si="6"/>
        <v>0</v>
      </c>
      <c r="R61" s="14">
        <f t="shared" si="7"/>
        <v>0</v>
      </c>
      <c r="S61" s="4" t="str">
        <f t="shared" si="17"/>
        <v>A+J=</v>
      </c>
      <c r="T61" s="35">
        <f t="shared" si="18"/>
        <v>44293</v>
      </c>
      <c r="U61" s="3"/>
      <c r="V61" s="4"/>
      <c r="W61" s="110">
        <v>39934</v>
      </c>
      <c r="X61" s="101" t="s">
        <v>64</v>
      </c>
      <c r="Y61" s="104"/>
      <c r="Z61" s="1"/>
      <c r="AA61" s="3"/>
      <c r="AB61" s="3"/>
      <c r="AC61" s="3"/>
      <c r="AD61" s="3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</row>
    <row r="62" spans="1:162" x14ac:dyDescent="0.15">
      <c r="A62" s="44">
        <f t="shared" si="9"/>
        <v>43980</v>
      </c>
      <c r="B62" s="96">
        <f t="shared" ca="1" si="24"/>
        <v>10074.95020999</v>
      </c>
      <c r="C62" s="14">
        <f t="shared" si="10"/>
        <v>10000</v>
      </c>
      <c r="D62" s="13">
        <f ca="1">IF(A62&lt;$B$1,VLOOKUP(A62,[1]DI!$A$4:$B$15000,2,FALSE),0)</f>
        <v>2.9000000000000005E-2</v>
      </c>
      <c r="E62" s="14">
        <f t="shared" ca="1" si="25"/>
        <v>1.00011345</v>
      </c>
      <c r="F62" s="14">
        <f ca="1">(TRUNC(PRODUCT($E$12:$E61),16))</f>
        <v>1.0042424889945201</v>
      </c>
      <c r="G62" s="14">
        <f t="shared" si="26"/>
        <v>1</v>
      </c>
      <c r="H62" s="14">
        <f t="shared" ca="1" si="27"/>
        <v>1.00424249</v>
      </c>
      <c r="I62" s="13">
        <f t="shared" si="12"/>
        <v>2.5000000000000001E-2</v>
      </c>
      <c r="J62" s="35">
        <f t="shared" si="13"/>
        <v>43930</v>
      </c>
      <c r="K62" s="2">
        <f t="shared" si="14"/>
        <v>33</v>
      </c>
      <c r="L62" s="18">
        <f t="shared" si="15"/>
        <v>33</v>
      </c>
      <c r="M62" s="12">
        <f t="shared" si="3"/>
        <v>1.0032387899999999</v>
      </c>
      <c r="N62" s="12">
        <f t="shared" ca="1" si="4"/>
        <v>1.007495021</v>
      </c>
      <c r="O62" s="18">
        <f t="shared" si="16"/>
        <v>0</v>
      </c>
      <c r="P62" s="14">
        <f t="shared" ca="1" si="5"/>
        <v>74.950209990000005</v>
      </c>
      <c r="Q62" s="21">
        <f t="shared" si="6"/>
        <v>0</v>
      </c>
      <c r="R62" s="14">
        <f t="shared" si="7"/>
        <v>0</v>
      </c>
      <c r="S62" s="4" t="str">
        <f t="shared" si="17"/>
        <v>A+J=</v>
      </c>
      <c r="T62" s="35">
        <f t="shared" si="18"/>
        <v>44293</v>
      </c>
      <c r="U62" s="3"/>
      <c r="V62" s="4"/>
      <c r="W62" s="110">
        <v>39975</v>
      </c>
      <c r="X62" s="101" t="s">
        <v>65</v>
      </c>
      <c r="Y62" s="104"/>
      <c r="Z62" s="1"/>
      <c r="AA62" s="3"/>
      <c r="AB62" s="3"/>
      <c r="AC62" s="3"/>
      <c r="AD62" s="3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</row>
    <row r="63" spans="1:162" x14ac:dyDescent="0.15">
      <c r="A63" s="44">
        <f t="shared" si="9"/>
        <v>43981</v>
      </c>
      <c r="B63" s="96">
        <f t="shared" ca="1" si="24"/>
        <v>10077.08057</v>
      </c>
      <c r="C63" s="14">
        <f t="shared" si="10"/>
        <v>10000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1.00435642030489</v>
      </c>
      <c r="G63" s="14">
        <f t="shared" si="26"/>
        <v>1</v>
      </c>
      <c r="H63" s="14">
        <f t="shared" ca="1" si="27"/>
        <v>1.0043564199999999</v>
      </c>
      <c r="I63" s="13">
        <f t="shared" si="12"/>
        <v>2.5000000000000001E-2</v>
      </c>
      <c r="J63" s="35">
        <f t="shared" si="13"/>
        <v>43930</v>
      </c>
      <c r="K63" s="2">
        <f t="shared" si="14"/>
        <v>33</v>
      </c>
      <c r="L63" s="18">
        <f t="shared" si="15"/>
        <v>34</v>
      </c>
      <c r="M63" s="12">
        <f t="shared" si="3"/>
        <v>1.0033370989999999</v>
      </c>
      <c r="N63" s="12">
        <f t="shared" ca="1" si="4"/>
        <v>1.0077080570000001</v>
      </c>
      <c r="O63" s="18">
        <f t="shared" si="16"/>
        <v>0</v>
      </c>
      <c r="P63" s="14">
        <f t="shared" ca="1" si="5"/>
        <v>77.080569999999994</v>
      </c>
      <c r="Q63" s="21">
        <f t="shared" si="6"/>
        <v>0</v>
      </c>
      <c r="R63" s="14">
        <f t="shared" si="7"/>
        <v>0</v>
      </c>
      <c r="S63" s="4" t="str">
        <f t="shared" si="17"/>
        <v>A+J=</v>
      </c>
      <c r="T63" s="35">
        <f t="shared" si="18"/>
        <v>44293</v>
      </c>
      <c r="U63" s="3"/>
      <c r="V63" s="4"/>
      <c r="W63" s="110">
        <v>40063</v>
      </c>
      <c r="X63" s="101" t="s">
        <v>57</v>
      </c>
      <c r="Y63" s="104"/>
      <c r="Z63" s="1"/>
      <c r="AA63" s="3"/>
      <c r="AB63" s="3"/>
      <c r="AC63" s="3"/>
      <c r="AD63" s="3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</row>
    <row r="64" spans="1:162" x14ac:dyDescent="0.15">
      <c r="A64" s="44">
        <f t="shared" si="9"/>
        <v>43982</v>
      </c>
      <c r="B64" s="96">
        <f t="shared" ca="1" si="24"/>
        <v>10077.08057</v>
      </c>
      <c r="C64" s="14">
        <f t="shared" si="10"/>
        <v>10000</v>
      </c>
      <c r="D64" s="13">
        <f ca="1">IF(A64&lt;$B$1,VLOOKUP(A64,[1]DI!$A$4:$B$15000,2,FALSE),0)</f>
        <v>0</v>
      </c>
      <c r="E64" s="14">
        <f t="shared" ca="1" si="25"/>
        <v>1</v>
      </c>
      <c r="F64" s="14">
        <f ca="1">(TRUNC(PRODUCT($E$12:$E63),16))</f>
        <v>1.00435642030489</v>
      </c>
      <c r="G64" s="14">
        <f t="shared" si="26"/>
        <v>1</v>
      </c>
      <c r="H64" s="14">
        <f t="shared" ca="1" si="27"/>
        <v>1.0043564199999999</v>
      </c>
      <c r="I64" s="13">
        <f t="shared" si="12"/>
        <v>2.5000000000000001E-2</v>
      </c>
      <c r="J64" s="35">
        <f t="shared" si="13"/>
        <v>43930</v>
      </c>
      <c r="K64" s="2">
        <f t="shared" si="14"/>
        <v>33</v>
      </c>
      <c r="L64" s="18">
        <f t="shared" si="15"/>
        <v>34</v>
      </c>
      <c r="M64" s="12">
        <f t="shared" si="3"/>
        <v>1.0033370989999999</v>
      </c>
      <c r="N64" s="12">
        <f t="shared" ca="1" si="4"/>
        <v>1.0077080570000001</v>
      </c>
      <c r="O64" s="18">
        <f t="shared" si="16"/>
        <v>0</v>
      </c>
      <c r="P64" s="14">
        <f t="shared" ca="1" si="5"/>
        <v>77.080569999999994</v>
      </c>
      <c r="Q64" s="21">
        <f t="shared" si="6"/>
        <v>0</v>
      </c>
      <c r="R64" s="14">
        <f t="shared" si="7"/>
        <v>0</v>
      </c>
      <c r="S64" s="4" t="str">
        <f t="shared" si="17"/>
        <v>A+J=</v>
      </c>
      <c r="T64" s="35">
        <f t="shared" si="18"/>
        <v>44293</v>
      </c>
      <c r="U64" s="3"/>
      <c r="V64" s="4"/>
      <c r="W64" s="110">
        <v>40098</v>
      </c>
      <c r="X64" s="101" t="s">
        <v>58</v>
      </c>
      <c r="Y64" s="104"/>
      <c r="Z64" s="1"/>
      <c r="AA64" s="3"/>
      <c r="AB64" s="3"/>
      <c r="AC64" s="3"/>
      <c r="AD64" s="3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</row>
    <row r="65" spans="1:162" x14ac:dyDescent="0.15">
      <c r="A65" s="44">
        <f t="shared" si="9"/>
        <v>43983</v>
      </c>
      <c r="B65" s="96">
        <f t="shared" ca="1" si="24"/>
        <v>10077.08057</v>
      </c>
      <c r="C65" s="14">
        <f t="shared" si="10"/>
        <v>10000</v>
      </c>
      <c r="D65" s="13">
        <f ca="1">IF(A65&lt;$B$1,VLOOKUP(A65,[1]DI!$A$4:$B$15000,2,FALSE),0)</f>
        <v>2.9000000000000005E-2</v>
      </c>
      <c r="E65" s="14">
        <f t="shared" ca="1" si="25"/>
        <v>1.00011345</v>
      </c>
      <c r="F65" s="14">
        <f ca="1">(TRUNC(PRODUCT($E$12:$E64),16))</f>
        <v>1.00435642030489</v>
      </c>
      <c r="G65" s="14">
        <f t="shared" si="26"/>
        <v>1</v>
      </c>
      <c r="H65" s="14">
        <f t="shared" ca="1" si="27"/>
        <v>1.0043564199999999</v>
      </c>
      <c r="I65" s="13">
        <f t="shared" si="12"/>
        <v>2.5000000000000001E-2</v>
      </c>
      <c r="J65" s="35">
        <f t="shared" si="13"/>
        <v>43930</v>
      </c>
      <c r="K65" s="2">
        <f t="shared" si="14"/>
        <v>34</v>
      </c>
      <c r="L65" s="18">
        <f t="shared" si="15"/>
        <v>34</v>
      </c>
      <c r="M65" s="12">
        <f t="shared" si="3"/>
        <v>1.0033370989999999</v>
      </c>
      <c r="N65" s="12">
        <f t="shared" ca="1" si="4"/>
        <v>1.0077080570000001</v>
      </c>
      <c r="O65" s="18">
        <f t="shared" si="16"/>
        <v>0</v>
      </c>
      <c r="P65" s="14">
        <f t="shared" ca="1" si="5"/>
        <v>77.080569999999994</v>
      </c>
      <c r="Q65" s="21">
        <f t="shared" si="6"/>
        <v>0</v>
      </c>
      <c r="R65" s="14">
        <f t="shared" si="7"/>
        <v>0</v>
      </c>
      <c r="S65" s="4" t="str">
        <f t="shared" si="17"/>
        <v>A+J=</v>
      </c>
      <c r="T65" s="35">
        <f t="shared" si="18"/>
        <v>44293</v>
      </c>
      <c r="U65" s="3"/>
      <c r="V65" s="4"/>
      <c r="W65" s="110">
        <v>40119</v>
      </c>
      <c r="X65" s="101" t="s">
        <v>59</v>
      </c>
      <c r="Y65" s="104"/>
      <c r="Z65" s="1"/>
      <c r="AA65" s="3"/>
      <c r="AB65" s="3"/>
      <c r="AC65" s="3"/>
      <c r="AD65" s="3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</row>
    <row r="66" spans="1:162" x14ac:dyDescent="0.15">
      <c r="A66" s="44">
        <f t="shared" si="9"/>
        <v>43984</v>
      </c>
      <c r="B66" s="96">
        <f t="shared" ca="1" si="24"/>
        <v>10079.211349990001</v>
      </c>
      <c r="C66" s="14">
        <f t="shared" si="10"/>
        <v>10000</v>
      </c>
      <c r="D66" s="13">
        <f ca="1">IF(A66&lt;$B$1,VLOOKUP(A66,[1]DI!$A$4:$B$15000,2,FALSE),0)</f>
        <v>2.9000000000000005E-2</v>
      </c>
      <c r="E66" s="14">
        <f t="shared" ca="1" si="25"/>
        <v>1.00011345</v>
      </c>
      <c r="F66" s="14">
        <f ca="1">(TRUNC(PRODUCT($E$12:$E65),16))</f>
        <v>1.00447036454078</v>
      </c>
      <c r="G66" s="14">
        <f t="shared" si="26"/>
        <v>1</v>
      </c>
      <c r="H66" s="14">
        <f t="shared" ca="1" si="27"/>
        <v>1.00447036</v>
      </c>
      <c r="I66" s="13">
        <f t="shared" si="12"/>
        <v>2.5000000000000001E-2</v>
      </c>
      <c r="J66" s="35">
        <f t="shared" si="13"/>
        <v>43930</v>
      </c>
      <c r="K66" s="2">
        <f t="shared" si="14"/>
        <v>35</v>
      </c>
      <c r="L66" s="18">
        <f t="shared" si="15"/>
        <v>35</v>
      </c>
      <c r="M66" s="12">
        <f t="shared" si="3"/>
        <v>1.0034354169999999</v>
      </c>
      <c r="N66" s="12">
        <f t="shared" ca="1" si="4"/>
        <v>1.0079211349999999</v>
      </c>
      <c r="O66" s="18">
        <f t="shared" si="16"/>
        <v>0</v>
      </c>
      <c r="P66" s="14">
        <f t="shared" ca="1" si="5"/>
        <v>79.211349990000002</v>
      </c>
      <c r="Q66" s="21">
        <f t="shared" si="6"/>
        <v>0</v>
      </c>
      <c r="R66" s="14">
        <f t="shared" si="7"/>
        <v>0</v>
      </c>
      <c r="S66" s="4" t="str">
        <f t="shared" si="17"/>
        <v>A+J=</v>
      </c>
      <c r="T66" s="35">
        <f t="shared" si="18"/>
        <v>44293</v>
      </c>
      <c r="U66" s="3"/>
      <c r="V66" s="4"/>
      <c r="W66" s="110">
        <v>40172</v>
      </c>
      <c r="X66" s="101" t="s">
        <v>66</v>
      </c>
      <c r="Y66" s="104"/>
      <c r="Z66" s="1"/>
      <c r="AA66" s="3"/>
      <c r="AB66" s="3"/>
      <c r="AC66" s="3"/>
      <c r="AD66" s="3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</row>
    <row r="67" spans="1:162" x14ac:dyDescent="0.15">
      <c r="A67" s="44">
        <f t="shared" si="9"/>
        <v>43985</v>
      </c>
      <c r="B67" s="96">
        <f t="shared" ca="1" si="24"/>
        <v>10081.342650000001</v>
      </c>
      <c r="C67" s="14">
        <f t="shared" si="10"/>
        <v>10000</v>
      </c>
      <c r="D67" s="13">
        <f ca="1">IF(A67&lt;$B$1,VLOOKUP(A67,[1]DI!$A$4:$B$15000,2,FALSE),0)</f>
        <v>2.9000000000000005E-2</v>
      </c>
      <c r="E67" s="14">
        <f t="shared" ca="1" si="25"/>
        <v>1.00011345</v>
      </c>
      <c r="F67" s="14">
        <f ca="1">(TRUNC(PRODUCT($E$12:$E66),16))</f>
        <v>1.0045843217036401</v>
      </c>
      <c r="G67" s="14">
        <f t="shared" si="26"/>
        <v>1</v>
      </c>
      <c r="H67" s="14">
        <f t="shared" ca="1" si="27"/>
        <v>1.00458432</v>
      </c>
      <c r="I67" s="13">
        <f t="shared" si="12"/>
        <v>2.5000000000000001E-2</v>
      </c>
      <c r="J67" s="35">
        <f t="shared" si="13"/>
        <v>43930</v>
      </c>
      <c r="K67" s="2">
        <f t="shared" si="14"/>
        <v>36</v>
      </c>
      <c r="L67" s="18">
        <f t="shared" si="15"/>
        <v>36</v>
      </c>
      <c r="M67" s="12">
        <f t="shared" si="3"/>
        <v>1.0035337449999999</v>
      </c>
      <c r="N67" s="12">
        <f t="shared" ca="1" si="4"/>
        <v>1.008134265</v>
      </c>
      <c r="O67" s="18">
        <f t="shared" si="16"/>
        <v>0</v>
      </c>
      <c r="P67" s="14">
        <f t="shared" ca="1" si="5"/>
        <v>81.342650000000006</v>
      </c>
      <c r="Q67" s="21">
        <f t="shared" si="6"/>
        <v>0</v>
      </c>
      <c r="R67" s="14">
        <f t="shared" si="7"/>
        <v>0</v>
      </c>
      <c r="S67" s="4" t="str">
        <f t="shared" si="17"/>
        <v>A+J=</v>
      </c>
      <c r="T67" s="35">
        <f t="shared" si="18"/>
        <v>44293</v>
      </c>
      <c r="U67" s="3"/>
      <c r="V67" s="4"/>
      <c r="W67" s="110">
        <v>40179</v>
      </c>
      <c r="X67" s="101" t="s">
        <v>67</v>
      </c>
      <c r="Y67" s="104"/>
      <c r="Z67" s="1"/>
      <c r="AA67" s="3"/>
      <c r="AB67" s="3"/>
      <c r="AC67" s="3"/>
      <c r="AD67" s="3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</row>
    <row r="68" spans="1:162" x14ac:dyDescent="0.15">
      <c r="A68" s="44">
        <f t="shared" si="9"/>
        <v>43986</v>
      </c>
      <c r="B68" s="96">
        <f t="shared" ca="1" si="24"/>
        <v>10083.474379990001</v>
      </c>
      <c r="C68" s="14">
        <f t="shared" si="10"/>
        <v>10000</v>
      </c>
      <c r="D68" s="13">
        <f ca="1">IF(A68&lt;$B$1,VLOOKUP(A68,[1]DI!$A$4:$B$15000,2,FALSE),0)</f>
        <v>2.9000000000000005E-2</v>
      </c>
      <c r="E68" s="14">
        <f t="shared" ca="1" si="25"/>
        <v>1.00011345</v>
      </c>
      <c r="F68" s="14">
        <f ca="1">(TRUNC(PRODUCT($E$12:$E67),16))</f>
        <v>1.0046982917949301</v>
      </c>
      <c r="G68" s="14">
        <f t="shared" si="26"/>
        <v>1</v>
      </c>
      <c r="H68" s="14">
        <f t="shared" ca="1" si="27"/>
        <v>1.0046982900000001</v>
      </c>
      <c r="I68" s="13">
        <f t="shared" si="12"/>
        <v>2.5000000000000001E-2</v>
      </c>
      <c r="J68" s="35">
        <f t="shared" si="13"/>
        <v>43930</v>
      </c>
      <c r="K68" s="2">
        <f t="shared" si="14"/>
        <v>37</v>
      </c>
      <c r="L68" s="18">
        <f t="shared" si="15"/>
        <v>37</v>
      </c>
      <c r="M68" s="12">
        <f t="shared" si="3"/>
        <v>1.0036320830000001</v>
      </c>
      <c r="N68" s="12">
        <f t="shared" ca="1" si="4"/>
        <v>1.0083474379999999</v>
      </c>
      <c r="O68" s="18">
        <f t="shared" si="16"/>
        <v>0</v>
      </c>
      <c r="P68" s="14">
        <f t="shared" ca="1" si="5"/>
        <v>83.474379990000003</v>
      </c>
      <c r="Q68" s="21">
        <f t="shared" si="6"/>
        <v>0</v>
      </c>
      <c r="R68" s="14">
        <f t="shared" si="7"/>
        <v>0</v>
      </c>
      <c r="S68" s="4" t="str">
        <f t="shared" si="17"/>
        <v>A+J=</v>
      </c>
      <c r="T68" s="35">
        <f t="shared" si="18"/>
        <v>44293</v>
      </c>
      <c r="U68" s="3"/>
      <c r="V68" s="4"/>
      <c r="W68" s="110">
        <v>40224</v>
      </c>
      <c r="X68" s="101" t="s">
        <v>61</v>
      </c>
      <c r="Y68" s="104"/>
      <c r="Z68" s="1"/>
      <c r="AA68" s="3"/>
      <c r="AB68" s="3"/>
      <c r="AC68" s="3"/>
      <c r="AD68" s="3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</row>
    <row r="69" spans="1:162" x14ac:dyDescent="0.15">
      <c r="A69" s="44">
        <f t="shared" si="9"/>
        <v>43987</v>
      </c>
      <c r="B69" s="96">
        <f t="shared" ca="1" si="24"/>
        <v>10085.60651999</v>
      </c>
      <c r="C69" s="14">
        <f t="shared" si="10"/>
        <v>10000</v>
      </c>
      <c r="D69" s="13">
        <f ca="1">IF(A69&lt;$B$1,VLOOKUP(A69,[1]DI!$A$4:$B$15000,2,FALSE),0)</f>
        <v>2.9000000000000005E-2</v>
      </c>
      <c r="E69" s="14">
        <f t="shared" ca="1" si="25"/>
        <v>1.00011345</v>
      </c>
      <c r="F69" s="14">
        <f ca="1">(TRUNC(PRODUCT($E$12:$E68),16))</f>
        <v>1.0048122748161401</v>
      </c>
      <c r="G69" s="14">
        <f t="shared" si="26"/>
        <v>1</v>
      </c>
      <c r="H69" s="14">
        <f t="shared" ca="1" si="27"/>
        <v>1.00481227</v>
      </c>
      <c r="I69" s="13">
        <f t="shared" si="12"/>
        <v>2.5000000000000001E-2</v>
      </c>
      <c r="J69" s="35">
        <f t="shared" si="13"/>
        <v>43930</v>
      </c>
      <c r="K69" s="2">
        <f t="shared" si="14"/>
        <v>38</v>
      </c>
      <c r="L69" s="18">
        <f t="shared" si="15"/>
        <v>38</v>
      </c>
      <c r="M69" s="12">
        <f t="shared" si="3"/>
        <v>1.0037304300000001</v>
      </c>
      <c r="N69" s="12">
        <f t="shared" ca="1" si="4"/>
        <v>1.0085606519999999</v>
      </c>
      <c r="O69" s="18">
        <f t="shared" si="16"/>
        <v>0</v>
      </c>
      <c r="P69" s="14">
        <f t="shared" ca="1" si="5"/>
        <v>85.606519989999995</v>
      </c>
      <c r="Q69" s="21">
        <f t="shared" si="6"/>
        <v>0</v>
      </c>
      <c r="R69" s="14">
        <f t="shared" si="7"/>
        <v>0</v>
      </c>
      <c r="S69" s="4" t="str">
        <f t="shared" si="17"/>
        <v>A+J=</v>
      </c>
      <c r="T69" s="35">
        <f t="shared" si="18"/>
        <v>44293</v>
      </c>
      <c r="U69" s="3"/>
      <c r="V69" s="4"/>
      <c r="W69" s="110">
        <v>40225</v>
      </c>
      <c r="X69" s="101" t="s">
        <v>61</v>
      </c>
      <c r="Y69" s="104"/>
      <c r="Z69" s="1"/>
      <c r="AA69" s="3"/>
      <c r="AB69" s="3"/>
      <c r="AC69" s="3"/>
      <c r="AD69" s="3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</row>
    <row r="70" spans="1:162" x14ac:dyDescent="0.15">
      <c r="A70" s="44">
        <f t="shared" si="9"/>
        <v>43988</v>
      </c>
      <c r="B70" s="96">
        <f t="shared" ca="1" si="24"/>
        <v>10087.73919</v>
      </c>
      <c r="C70" s="14">
        <f t="shared" si="10"/>
        <v>10000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1.0049262707687101</v>
      </c>
      <c r="G70" s="14">
        <f t="shared" si="26"/>
        <v>1</v>
      </c>
      <c r="H70" s="14">
        <f t="shared" ca="1" si="27"/>
        <v>1.0049262699999999</v>
      </c>
      <c r="I70" s="13">
        <f t="shared" si="12"/>
        <v>2.5000000000000001E-2</v>
      </c>
      <c r="J70" s="35">
        <f t="shared" si="13"/>
        <v>43930</v>
      </c>
      <c r="K70" s="2">
        <f t="shared" si="14"/>
        <v>38</v>
      </c>
      <c r="L70" s="18">
        <f t="shared" si="15"/>
        <v>39</v>
      </c>
      <c r="M70" s="12">
        <f t="shared" si="3"/>
        <v>1.003828787</v>
      </c>
      <c r="N70" s="12">
        <f t="shared" ca="1" si="4"/>
        <v>1.008773919</v>
      </c>
      <c r="O70" s="18">
        <f t="shared" si="16"/>
        <v>0</v>
      </c>
      <c r="P70" s="14">
        <f t="shared" ca="1" si="5"/>
        <v>87.739189999999994</v>
      </c>
      <c r="Q70" s="21">
        <f t="shared" si="6"/>
        <v>0</v>
      </c>
      <c r="R70" s="14">
        <f t="shared" si="7"/>
        <v>0</v>
      </c>
      <c r="S70" s="4" t="str">
        <f t="shared" si="17"/>
        <v>A+J=</v>
      </c>
      <c r="T70" s="35">
        <f t="shared" si="18"/>
        <v>44293</v>
      </c>
      <c r="U70" s="3"/>
      <c r="V70" s="4"/>
      <c r="W70" s="110">
        <v>40270</v>
      </c>
      <c r="X70" s="101" t="s">
        <v>62</v>
      </c>
      <c r="Y70" s="104"/>
      <c r="Z70" s="1"/>
      <c r="AA70" s="3"/>
      <c r="AB70" s="3"/>
      <c r="AC70" s="3"/>
      <c r="AD70" s="3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</row>
    <row r="71" spans="1:162" x14ac:dyDescent="0.15">
      <c r="A71" s="44">
        <f t="shared" si="9"/>
        <v>43989</v>
      </c>
      <c r="B71" s="96">
        <f t="shared" ca="1" si="24"/>
        <v>10087.73919</v>
      </c>
      <c r="C71" s="14">
        <f t="shared" si="10"/>
        <v>10000</v>
      </c>
      <c r="D71" s="13">
        <f ca="1">IF(A71&lt;$B$1,VLOOKUP(A71,[1]DI!$A$4:$B$15000,2,FALSE),0)</f>
        <v>0</v>
      </c>
      <c r="E71" s="14">
        <f t="shared" ca="1" si="25"/>
        <v>1</v>
      </c>
      <c r="F71" s="14">
        <f ca="1">(TRUNC(PRODUCT($E$12:$E70),16))</f>
        <v>1.0049262707687101</v>
      </c>
      <c r="G71" s="14">
        <f t="shared" si="26"/>
        <v>1</v>
      </c>
      <c r="H71" s="14">
        <f t="shared" ca="1" si="27"/>
        <v>1.0049262699999999</v>
      </c>
      <c r="I71" s="13">
        <f t="shared" si="12"/>
        <v>2.5000000000000001E-2</v>
      </c>
      <c r="J71" s="35">
        <f t="shared" si="13"/>
        <v>43930</v>
      </c>
      <c r="K71" s="2">
        <f t="shared" si="14"/>
        <v>38</v>
      </c>
      <c r="L71" s="18">
        <f t="shared" si="15"/>
        <v>39</v>
      </c>
      <c r="M71" s="12">
        <f t="shared" si="3"/>
        <v>1.003828787</v>
      </c>
      <c r="N71" s="12">
        <f t="shared" ca="1" si="4"/>
        <v>1.008773919</v>
      </c>
      <c r="O71" s="18">
        <f t="shared" si="16"/>
        <v>0</v>
      </c>
      <c r="P71" s="14">
        <f t="shared" ca="1" si="5"/>
        <v>87.739189999999994</v>
      </c>
      <c r="Q71" s="21">
        <f t="shared" si="6"/>
        <v>0</v>
      </c>
      <c r="R71" s="14">
        <f t="shared" si="7"/>
        <v>0</v>
      </c>
      <c r="S71" s="4" t="str">
        <f t="shared" si="17"/>
        <v>A+J=</v>
      </c>
      <c r="T71" s="35">
        <f t="shared" si="18"/>
        <v>44293</v>
      </c>
      <c r="U71" s="3"/>
      <c r="V71" s="4"/>
      <c r="W71" s="110">
        <v>40289</v>
      </c>
      <c r="X71" s="101" t="s">
        <v>63</v>
      </c>
      <c r="Y71" s="104"/>
      <c r="Z71" s="1"/>
      <c r="AA71" s="3"/>
      <c r="AB71" s="3"/>
      <c r="AC71" s="3"/>
      <c r="AD71" s="3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</row>
    <row r="72" spans="1:162" x14ac:dyDescent="0.15">
      <c r="A72" s="44">
        <f t="shared" si="9"/>
        <v>43990</v>
      </c>
      <c r="B72" s="96">
        <f t="shared" ca="1" si="24"/>
        <v>10087.73919</v>
      </c>
      <c r="C72" s="14">
        <f t="shared" si="10"/>
        <v>10000</v>
      </c>
      <c r="D72" s="13">
        <f ca="1">IF(A72&lt;$B$1,VLOOKUP(A72,[1]DI!$A$4:$B$15000,2,FALSE),0)</f>
        <v>2.9000000000000005E-2</v>
      </c>
      <c r="E72" s="14">
        <f t="shared" ca="1" si="25"/>
        <v>1.00011345</v>
      </c>
      <c r="F72" s="14">
        <f ca="1">(TRUNC(PRODUCT($E$12:$E71),16))</f>
        <v>1.0049262707687101</v>
      </c>
      <c r="G72" s="14">
        <f t="shared" si="26"/>
        <v>1</v>
      </c>
      <c r="H72" s="14">
        <f t="shared" ca="1" si="27"/>
        <v>1.0049262699999999</v>
      </c>
      <c r="I72" s="13">
        <f t="shared" si="12"/>
        <v>2.5000000000000001E-2</v>
      </c>
      <c r="J72" s="35">
        <f t="shared" si="13"/>
        <v>43930</v>
      </c>
      <c r="K72" s="2">
        <f t="shared" si="14"/>
        <v>39</v>
      </c>
      <c r="L72" s="18">
        <f t="shared" si="15"/>
        <v>39</v>
      </c>
      <c r="M72" s="12">
        <f t="shared" si="3"/>
        <v>1.003828787</v>
      </c>
      <c r="N72" s="12">
        <f t="shared" ca="1" si="4"/>
        <v>1.008773919</v>
      </c>
      <c r="O72" s="18">
        <f t="shared" si="16"/>
        <v>0</v>
      </c>
      <c r="P72" s="14">
        <f t="shared" ca="1" si="5"/>
        <v>87.739189999999994</v>
      </c>
      <c r="Q72" s="21">
        <f t="shared" si="6"/>
        <v>0</v>
      </c>
      <c r="R72" s="14">
        <f t="shared" si="7"/>
        <v>0</v>
      </c>
      <c r="S72" s="4" t="str">
        <f t="shared" si="17"/>
        <v>A+J=</v>
      </c>
      <c r="T72" s="35">
        <f t="shared" si="18"/>
        <v>44293</v>
      </c>
      <c r="U72" s="3"/>
      <c r="V72" s="4"/>
      <c r="W72" s="110">
        <v>40332</v>
      </c>
      <c r="X72" s="101" t="s">
        <v>65</v>
      </c>
      <c r="Y72" s="105"/>
      <c r="Z72" s="1"/>
      <c r="AA72" s="3"/>
      <c r="AB72" s="3"/>
      <c r="AC72" s="3"/>
      <c r="AD72" s="3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</row>
    <row r="73" spans="1:162" x14ac:dyDescent="0.15">
      <c r="A73" s="44">
        <f t="shared" si="9"/>
        <v>43991</v>
      </c>
      <c r="B73" s="96">
        <f t="shared" ca="1" si="24"/>
        <v>10089.872269990001</v>
      </c>
      <c r="C73" s="14">
        <f t="shared" si="10"/>
        <v>10000</v>
      </c>
      <c r="D73" s="13">
        <f ca="1">IF(A73&lt;$B$1,VLOOKUP(A73,[1]DI!$A$4:$B$15000,2,FALSE),0)</f>
        <v>2.9000000000000005E-2</v>
      </c>
      <c r="E73" s="14">
        <f t="shared" ca="1" si="25"/>
        <v>1.00011345</v>
      </c>
      <c r="F73" s="14">
        <f ca="1">(TRUNC(PRODUCT($E$12:$E72),16))</f>
        <v>1.00504027965413</v>
      </c>
      <c r="G73" s="14">
        <f t="shared" si="26"/>
        <v>1</v>
      </c>
      <c r="H73" s="14">
        <f t="shared" ca="1" si="27"/>
        <v>1.00504028</v>
      </c>
      <c r="I73" s="13">
        <f t="shared" si="12"/>
        <v>2.5000000000000001E-2</v>
      </c>
      <c r="J73" s="35">
        <f t="shared" si="13"/>
        <v>43930</v>
      </c>
      <c r="K73" s="2">
        <f t="shared" si="14"/>
        <v>40</v>
      </c>
      <c r="L73" s="18">
        <f t="shared" si="15"/>
        <v>40</v>
      </c>
      <c r="M73" s="12">
        <f t="shared" si="3"/>
        <v>1.003927153</v>
      </c>
      <c r="N73" s="12">
        <f t="shared" ca="1" si="4"/>
        <v>1.008987227</v>
      </c>
      <c r="O73" s="18">
        <f t="shared" si="16"/>
        <v>0</v>
      </c>
      <c r="P73" s="14">
        <f t="shared" ca="1" si="5"/>
        <v>89.872269990000007</v>
      </c>
      <c r="Q73" s="21">
        <f t="shared" si="6"/>
        <v>0</v>
      </c>
      <c r="R73" s="14">
        <f t="shared" si="7"/>
        <v>0</v>
      </c>
      <c r="S73" s="4" t="str">
        <f t="shared" si="17"/>
        <v>A+J=</v>
      </c>
      <c r="T73" s="35">
        <f t="shared" si="18"/>
        <v>44293</v>
      </c>
      <c r="U73" s="3"/>
      <c r="V73" s="4"/>
      <c r="W73" s="110">
        <v>40428</v>
      </c>
      <c r="X73" s="101" t="s">
        <v>57</v>
      </c>
      <c r="Y73" s="105"/>
      <c r="Z73" s="1"/>
      <c r="AA73" s="3"/>
      <c r="AB73" s="3"/>
      <c r="AC73" s="3"/>
      <c r="AD73" s="3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</row>
    <row r="74" spans="1:162" x14ac:dyDescent="0.15">
      <c r="A74" s="44">
        <f t="shared" si="9"/>
        <v>43992</v>
      </c>
      <c r="B74" s="96">
        <f t="shared" ca="1" si="24"/>
        <v>10092.005789999999</v>
      </c>
      <c r="C74" s="14">
        <f t="shared" si="10"/>
        <v>10000</v>
      </c>
      <c r="D74" s="13">
        <f ca="1">IF(A74&lt;$B$1,VLOOKUP(A74,[1]DI!$A$4:$B$15000,2,FALSE),0)</f>
        <v>2.9000000000000005E-2</v>
      </c>
      <c r="E74" s="14">
        <f t="shared" ca="1" si="25"/>
        <v>1.00011345</v>
      </c>
      <c r="F74" s="14">
        <f ca="1">(TRUNC(PRODUCT($E$12:$E73),16))</f>
        <v>1.00515430147386</v>
      </c>
      <c r="G74" s="14">
        <f t="shared" si="26"/>
        <v>1</v>
      </c>
      <c r="H74" s="14">
        <f t="shared" ca="1" si="27"/>
        <v>1.0051543000000001</v>
      </c>
      <c r="I74" s="13">
        <f t="shared" si="12"/>
        <v>2.5000000000000001E-2</v>
      </c>
      <c r="J74" s="35">
        <f t="shared" si="13"/>
        <v>43930</v>
      </c>
      <c r="K74" s="2">
        <f t="shared" si="14"/>
        <v>41</v>
      </c>
      <c r="L74" s="18">
        <f t="shared" si="15"/>
        <v>41</v>
      </c>
      <c r="M74" s="12">
        <f t="shared" si="3"/>
        <v>1.0040255300000001</v>
      </c>
      <c r="N74" s="12">
        <f t="shared" ca="1" si="4"/>
        <v>1.009200579</v>
      </c>
      <c r="O74" s="18">
        <f t="shared" si="16"/>
        <v>0</v>
      </c>
      <c r="P74" s="14">
        <f t="shared" ca="1" si="5"/>
        <v>92.005790000000005</v>
      </c>
      <c r="Q74" s="21">
        <f t="shared" si="6"/>
        <v>0</v>
      </c>
      <c r="R74" s="14">
        <f t="shared" si="7"/>
        <v>0</v>
      </c>
      <c r="S74" s="4" t="str">
        <f t="shared" si="17"/>
        <v>A+J=</v>
      </c>
      <c r="T74" s="35">
        <f t="shared" si="18"/>
        <v>44293</v>
      </c>
      <c r="U74" s="3"/>
      <c r="V74" s="4"/>
      <c r="W74" s="110">
        <v>40463</v>
      </c>
      <c r="X74" s="101" t="s">
        <v>58</v>
      </c>
      <c r="Y74" s="104"/>
      <c r="Z74" s="1"/>
      <c r="AA74" s="3"/>
      <c r="AB74" s="3"/>
      <c r="AC74" s="3"/>
      <c r="AD74" s="3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</row>
    <row r="75" spans="1:162" x14ac:dyDescent="0.15">
      <c r="A75" s="44">
        <f t="shared" si="9"/>
        <v>43993</v>
      </c>
      <c r="B75" s="96">
        <f t="shared" ca="1" si="24"/>
        <v>10094.139810000001</v>
      </c>
      <c r="C75" s="14">
        <f t="shared" si="10"/>
        <v>10000</v>
      </c>
      <c r="D75" s="13">
        <f ca="1">IF(A75&lt;$B$1,VLOOKUP(A75,[1]DI!$A$4:$B$15000,2,FALSE),0)</f>
        <v>0</v>
      </c>
      <c r="E75" s="14">
        <f t="shared" ca="1" si="25"/>
        <v>1</v>
      </c>
      <c r="F75" s="14">
        <f ca="1">(TRUNC(PRODUCT($E$12:$E74),16))</f>
        <v>1.00526833622936</v>
      </c>
      <c r="G75" s="14">
        <f t="shared" si="26"/>
        <v>1</v>
      </c>
      <c r="H75" s="14">
        <f t="shared" ca="1" si="27"/>
        <v>1.00526834</v>
      </c>
      <c r="I75" s="13">
        <f t="shared" si="12"/>
        <v>2.5000000000000001E-2</v>
      </c>
      <c r="J75" s="35">
        <f t="shared" si="13"/>
        <v>43930</v>
      </c>
      <c r="K75" s="2">
        <f t="shared" si="14"/>
        <v>41</v>
      </c>
      <c r="L75" s="18">
        <f t="shared" si="15"/>
        <v>42</v>
      </c>
      <c r="M75" s="12">
        <f t="shared" si="3"/>
        <v>1.0041239150000001</v>
      </c>
      <c r="N75" s="12">
        <f t="shared" ca="1" si="4"/>
        <v>1.009413981</v>
      </c>
      <c r="O75" s="18">
        <f t="shared" si="16"/>
        <v>0</v>
      </c>
      <c r="P75" s="14">
        <f t="shared" ca="1" si="5"/>
        <v>94.139809999999997</v>
      </c>
      <c r="Q75" s="21">
        <f t="shared" si="6"/>
        <v>0</v>
      </c>
      <c r="R75" s="14">
        <f t="shared" si="7"/>
        <v>0</v>
      </c>
      <c r="S75" s="4" t="str">
        <f t="shared" si="17"/>
        <v>A+J=</v>
      </c>
      <c r="T75" s="35">
        <f t="shared" si="18"/>
        <v>44293</v>
      </c>
      <c r="U75" s="3"/>
      <c r="V75" s="4"/>
      <c r="W75" s="110">
        <v>40484</v>
      </c>
      <c r="X75" s="101" t="s">
        <v>59</v>
      </c>
      <c r="Y75" s="104"/>
      <c r="Z75" s="1"/>
      <c r="AA75" s="3"/>
      <c r="AB75" s="3"/>
      <c r="AC75" s="3"/>
      <c r="AD75" s="3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</row>
    <row r="76" spans="1:162" x14ac:dyDescent="0.15">
      <c r="A76" s="44">
        <f t="shared" si="9"/>
        <v>43994</v>
      </c>
      <c r="B76" s="96">
        <f t="shared" ca="1" si="24"/>
        <v>10094.139810000001</v>
      </c>
      <c r="C76" s="14">
        <f t="shared" si="10"/>
        <v>10000</v>
      </c>
      <c r="D76" s="13">
        <f ca="1">IF(A76&lt;$B$1,VLOOKUP(A76,[1]DI!$A$4:$B$15000,2,FALSE),0)</f>
        <v>2.9000000000000005E-2</v>
      </c>
      <c r="E76" s="14">
        <f t="shared" ca="1" si="25"/>
        <v>1.00011345</v>
      </c>
      <c r="F76" s="14">
        <f ca="1">(TRUNC(PRODUCT($E$12:$E75),16))</f>
        <v>1.00526833622936</v>
      </c>
      <c r="G76" s="14">
        <f t="shared" si="26"/>
        <v>1</v>
      </c>
      <c r="H76" s="14">
        <f t="shared" ca="1" si="27"/>
        <v>1.00526834</v>
      </c>
      <c r="I76" s="13">
        <f t="shared" si="12"/>
        <v>2.5000000000000001E-2</v>
      </c>
      <c r="J76" s="35">
        <f t="shared" si="13"/>
        <v>43930</v>
      </c>
      <c r="K76" s="2">
        <f t="shared" si="14"/>
        <v>42</v>
      </c>
      <c r="L76" s="18">
        <f t="shared" si="15"/>
        <v>42</v>
      </c>
      <c r="M76" s="12">
        <f t="shared" ref="M76:M139" si="28">ROUND((I76+1)^(L76/252),9)</f>
        <v>1.0041239150000001</v>
      </c>
      <c r="N76" s="12">
        <f t="shared" ref="N76:N139" ca="1" si="29">ROUND(H76*M76,9)</f>
        <v>1.009413981</v>
      </c>
      <c r="O76" s="18">
        <f t="shared" si="16"/>
        <v>0</v>
      </c>
      <c r="P76" s="14">
        <f t="shared" ref="P76:P139" ca="1" si="30">TRUNC(((N76-1)*C76),8)</f>
        <v>94.139809999999997</v>
      </c>
      <c r="Q76" s="21">
        <f t="shared" ref="Q76:Q139" si="31">IF($O76&gt;0,VLOOKUP($O76,$W$12:$AC$19,7),0)</f>
        <v>0</v>
      </c>
      <c r="R76" s="14">
        <f t="shared" ref="R76:R139" si="32">IF(Q76&gt;0,TRUNC(Q76*C$12,8),0)</f>
        <v>0</v>
      </c>
      <c r="S76" s="4" t="str">
        <f t="shared" si="17"/>
        <v>A+J=</v>
      </c>
      <c r="T76" s="35">
        <f t="shared" si="18"/>
        <v>44293</v>
      </c>
      <c r="U76" s="3"/>
      <c r="V76" s="4"/>
      <c r="W76" s="110">
        <v>40497</v>
      </c>
      <c r="X76" s="101" t="s">
        <v>60</v>
      </c>
      <c r="Y76" s="104"/>
      <c r="Z76" s="1"/>
      <c r="AA76" s="3"/>
      <c r="AB76" s="3"/>
      <c r="AC76" s="3"/>
      <c r="AD76" s="3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</row>
    <row r="77" spans="1:162" x14ac:dyDescent="0.15">
      <c r="A77" s="44">
        <f t="shared" ref="A77:A140" si="33">(A76+1)</f>
        <v>43995</v>
      </c>
      <c r="B77" s="96">
        <f t="shared" ca="1" si="24"/>
        <v>10096.27416999</v>
      </c>
      <c r="C77" s="14">
        <f t="shared" ref="C77:C140" si="34">(C76-R76)</f>
        <v>10000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1.0053823839221101</v>
      </c>
      <c r="G77" s="14">
        <f t="shared" si="26"/>
        <v>1</v>
      </c>
      <c r="H77" s="14">
        <f t="shared" ca="1" si="27"/>
        <v>1.0053823799999999</v>
      </c>
      <c r="I77" s="13">
        <f t="shared" ref="I77:I140" si="35">I76</f>
        <v>2.5000000000000001E-2</v>
      </c>
      <c r="J77" s="35">
        <f t="shared" ref="J77:J140" si="36">IF(O76&gt;0,VLOOKUP(O76,W$12:AG$150,2),J76)</f>
        <v>43930</v>
      </c>
      <c r="K77" s="2">
        <f t="shared" ref="K77:K140" si="37">IF(A77&gt;J77,IF(NETWORKDAYS(J77,A77,$W$22:$W$406)-1=0,1,NETWORKDAYS(J77,A77,$W$22:$W$406)-1),0)</f>
        <v>42</v>
      </c>
      <c r="L77" s="18">
        <f t="shared" ref="L77:L140" si="38">IF(AND(K77=1,K76=1),1,IF(K77&gt;0,IF(K77=K76,K77+1,K77),0))</f>
        <v>43</v>
      </c>
      <c r="M77" s="12">
        <f t="shared" si="28"/>
        <v>1.0042223109999999</v>
      </c>
      <c r="N77" s="12">
        <f t="shared" ca="1" si="29"/>
        <v>1.0096274169999999</v>
      </c>
      <c r="O77" s="18">
        <f t="shared" ref="O77:O140" si="39">IF(VLOOKUP(A77,X$12:AE$150,8)=VLOOKUP(A76,X$12:AE$150,8),0,VLOOKUP(A77,X$12:AE$150,8))</f>
        <v>0</v>
      </c>
      <c r="P77" s="14">
        <f t="shared" ca="1" si="30"/>
        <v>96.274169990000004</v>
      </c>
      <c r="Q77" s="21">
        <f t="shared" si="31"/>
        <v>0</v>
      </c>
      <c r="R77" s="14">
        <f t="shared" si="32"/>
        <v>0</v>
      </c>
      <c r="S77" s="4" t="str">
        <f t="shared" ref="S77:S140" si="40">IF(O76&gt;0,VLOOKUP(O76,W$12:AG$150,10),S76)</f>
        <v>A+J=</v>
      </c>
      <c r="T77" s="35">
        <f t="shared" ref="T77:T140" si="41">IF(O76&gt;0,VLOOKUP(O76,W$12:AG$150,11),T76)</f>
        <v>44293</v>
      </c>
      <c r="U77" s="3"/>
      <c r="V77" s="4"/>
      <c r="W77" s="110">
        <v>40609</v>
      </c>
      <c r="X77" s="101" t="s">
        <v>68</v>
      </c>
      <c r="Y77" s="104"/>
      <c r="Z77" s="1"/>
      <c r="AA77" s="3"/>
      <c r="AB77" s="3"/>
      <c r="AC77" s="3"/>
      <c r="AD77" s="3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</row>
    <row r="78" spans="1:162" x14ac:dyDescent="0.15">
      <c r="A78" s="44">
        <f t="shared" si="33"/>
        <v>43996</v>
      </c>
      <c r="B78" s="96">
        <f t="shared" ref="B78:B141" ca="1" si="42">IF(A78&lt;=TODAY(),C78+P78,IF(AND(A78&gt;TODAY(),A78&lt;=$B$1),IF(VLOOKUP(TODAY(),$A$10:$D$5000,4,FALSE)=0,"n.d",C78+P78),"n.d"))</f>
        <v>10096.27416999</v>
      </c>
      <c r="C78" s="14">
        <f t="shared" si="34"/>
        <v>10000</v>
      </c>
      <c r="D78" s="13">
        <f ca="1">IF(A78&lt;$B$1,VLOOKUP(A78,[1]DI!$A$4:$B$15000,2,FALSE),0)</f>
        <v>0</v>
      </c>
      <c r="E78" s="14">
        <f t="shared" ref="E78:E141" ca="1" si="43">ROUND(((1+D78)^(1/252)),8)</f>
        <v>1</v>
      </c>
      <c r="F78" s="14">
        <f ca="1">(TRUNC(PRODUCT($E$12:$E77),16))</f>
        <v>1.0053823839221101</v>
      </c>
      <c r="G78" s="14">
        <f t="shared" ref="G78:G141" si="44">IF(O77&gt;0,F77,G77)</f>
        <v>1</v>
      </c>
      <c r="H78" s="14">
        <f t="shared" ref="H78:H141" ca="1" si="45">ROUND(F78/G78,8)</f>
        <v>1.0053823799999999</v>
      </c>
      <c r="I78" s="13">
        <f t="shared" si="35"/>
        <v>2.5000000000000001E-2</v>
      </c>
      <c r="J78" s="35">
        <f t="shared" si="36"/>
        <v>43930</v>
      </c>
      <c r="K78" s="2">
        <f t="shared" si="37"/>
        <v>42</v>
      </c>
      <c r="L78" s="18">
        <f t="shared" si="38"/>
        <v>43</v>
      </c>
      <c r="M78" s="12">
        <f t="shared" si="28"/>
        <v>1.0042223109999999</v>
      </c>
      <c r="N78" s="12">
        <f t="shared" ca="1" si="29"/>
        <v>1.0096274169999999</v>
      </c>
      <c r="O78" s="18">
        <f t="shared" si="39"/>
        <v>0</v>
      </c>
      <c r="P78" s="14">
        <f t="shared" ca="1" si="30"/>
        <v>96.274169990000004</v>
      </c>
      <c r="Q78" s="21">
        <f t="shared" si="31"/>
        <v>0</v>
      </c>
      <c r="R78" s="14">
        <f t="shared" si="32"/>
        <v>0</v>
      </c>
      <c r="S78" s="4" t="str">
        <f t="shared" si="40"/>
        <v>A+J=</v>
      </c>
      <c r="T78" s="35">
        <f t="shared" si="41"/>
        <v>44293</v>
      </c>
      <c r="U78" s="3"/>
      <c r="V78" s="4"/>
      <c r="W78" s="110">
        <v>40610</v>
      </c>
      <c r="X78" s="101" t="s">
        <v>69</v>
      </c>
      <c r="Y78" s="104"/>
      <c r="Z78" s="1"/>
      <c r="AA78" s="3"/>
      <c r="AB78" s="3"/>
      <c r="AC78" s="3"/>
      <c r="AD78" s="3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</row>
    <row r="79" spans="1:162" x14ac:dyDescent="0.15">
      <c r="A79" s="44">
        <f t="shared" si="33"/>
        <v>43997</v>
      </c>
      <c r="B79" s="96">
        <f t="shared" ca="1" si="42"/>
        <v>10096.27416999</v>
      </c>
      <c r="C79" s="14">
        <f t="shared" si="34"/>
        <v>10000</v>
      </c>
      <c r="D79" s="13">
        <f ca="1">IF(A79&lt;$B$1,VLOOKUP(A79,[1]DI!$A$4:$B$15000,2,FALSE),0)</f>
        <v>2.9000000000000005E-2</v>
      </c>
      <c r="E79" s="14">
        <f t="shared" ca="1" si="43"/>
        <v>1.00011345</v>
      </c>
      <c r="F79" s="14">
        <f ca="1">(TRUNC(PRODUCT($E$12:$E78),16))</f>
        <v>1.0053823839221101</v>
      </c>
      <c r="G79" s="14">
        <f t="shared" si="44"/>
        <v>1</v>
      </c>
      <c r="H79" s="14">
        <f t="shared" ca="1" si="45"/>
        <v>1.0053823799999999</v>
      </c>
      <c r="I79" s="13">
        <f t="shared" si="35"/>
        <v>2.5000000000000001E-2</v>
      </c>
      <c r="J79" s="35">
        <f t="shared" si="36"/>
        <v>43930</v>
      </c>
      <c r="K79" s="2">
        <f t="shared" si="37"/>
        <v>43</v>
      </c>
      <c r="L79" s="18">
        <f t="shared" si="38"/>
        <v>43</v>
      </c>
      <c r="M79" s="12">
        <f t="shared" si="28"/>
        <v>1.0042223109999999</v>
      </c>
      <c r="N79" s="12">
        <f t="shared" ca="1" si="29"/>
        <v>1.0096274169999999</v>
      </c>
      <c r="O79" s="18">
        <f t="shared" si="39"/>
        <v>0</v>
      </c>
      <c r="P79" s="14">
        <f t="shared" ca="1" si="30"/>
        <v>96.274169990000004</v>
      </c>
      <c r="Q79" s="21">
        <f t="shared" si="31"/>
        <v>0</v>
      </c>
      <c r="R79" s="14">
        <f t="shared" si="32"/>
        <v>0</v>
      </c>
      <c r="S79" s="4" t="str">
        <f t="shared" si="40"/>
        <v>A+J=</v>
      </c>
      <c r="T79" s="35">
        <f t="shared" si="41"/>
        <v>44293</v>
      </c>
      <c r="U79" s="3"/>
      <c r="V79" s="4"/>
      <c r="W79" s="110">
        <v>40654</v>
      </c>
      <c r="X79" s="101" t="s">
        <v>70</v>
      </c>
      <c r="Y79" s="104"/>
      <c r="Z79" s="1"/>
      <c r="AA79" s="3"/>
      <c r="AB79" s="3"/>
      <c r="AC79" s="3"/>
      <c r="AD79" s="3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</row>
    <row r="80" spans="1:162" x14ac:dyDescent="0.15">
      <c r="A80" s="44">
        <f t="shared" si="33"/>
        <v>43998</v>
      </c>
      <c r="B80" s="96">
        <f t="shared" ca="1" si="42"/>
        <v>10098.409049989999</v>
      </c>
      <c r="C80" s="14">
        <f t="shared" si="34"/>
        <v>10000</v>
      </c>
      <c r="D80" s="13">
        <f ca="1">IF(A80&lt;$B$1,VLOOKUP(A80,[1]DI!$A$4:$B$15000,2,FALSE),0)</f>
        <v>2.9000000000000005E-2</v>
      </c>
      <c r="E80" s="14">
        <f t="shared" ca="1" si="43"/>
        <v>1.00011345</v>
      </c>
      <c r="F80" s="14">
        <f ca="1">(TRUNC(PRODUCT($E$12:$E79),16))</f>
        <v>1.0054964445535599</v>
      </c>
      <c r="G80" s="14">
        <f t="shared" si="44"/>
        <v>1</v>
      </c>
      <c r="H80" s="14">
        <f t="shared" ca="1" si="45"/>
        <v>1.0054964399999999</v>
      </c>
      <c r="I80" s="13">
        <f t="shared" si="35"/>
        <v>2.5000000000000001E-2</v>
      </c>
      <c r="J80" s="35">
        <f t="shared" si="36"/>
        <v>43930</v>
      </c>
      <c r="K80" s="2">
        <f t="shared" si="37"/>
        <v>44</v>
      </c>
      <c r="L80" s="18">
        <f t="shared" si="38"/>
        <v>44</v>
      </c>
      <c r="M80" s="12">
        <f t="shared" si="28"/>
        <v>1.0043207160000001</v>
      </c>
      <c r="N80" s="12">
        <f t="shared" ca="1" si="29"/>
        <v>1.0098409049999999</v>
      </c>
      <c r="O80" s="18">
        <f t="shared" si="39"/>
        <v>0</v>
      </c>
      <c r="P80" s="14">
        <f t="shared" ca="1" si="30"/>
        <v>98.40904999</v>
      </c>
      <c r="Q80" s="21">
        <f t="shared" si="31"/>
        <v>0</v>
      </c>
      <c r="R80" s="14">
        <f t="shared" si="32"/>
        <v>0</v>
      </c>
      <c r="S80" s="4" t="str">
        <f t="shared" si="40"/>
        <v>A+J=</v>
      </c>
      <c r="T80" s="35">
        <f t="shared" si="41"/>
        <v>44293</v>
      </c>
      <c r="U80" s="3"/>
      <c r="V80" s="4"/>
      <c r="W80" s="110">
        <v>40655</v>
      </c>
      <c r="X80" s="101" t="s">
        <v>71</v>
      </c>
      <c r="Y80" s="104"/>
      <c r="Z80" s="1"/>
      <c r="AA80" s="3"/>
      <c r="AB80" s="3"/>
      <c r="AC80" s="3"/>
      <c r="AD80" s="3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</row>
    <row r="81" spans="1:162" x14ac:dyDescent="0.15">
      <c r="A81" s="44">
        <f t="shared" si="33"/>
        <v>43999</v>
      </c>
      <c r="B81" s="96">
        <f t="shared" ca="1" si="42"/>
        <v>10100.544449999999</v>
      </c>
      <c r="C81" s="14">
        <f t="shared" si="34"/>
        <v>10000</v>
      </c>
      <c r="D81" s="13">
        <f ca="1">IF(A81&lt;$B$1,VLOOKUP(A81,[1]DI!$A$4:$B$15000,2,FALSE),0)</f>
        <v>2.9000000000000005E-2</v>
      </c>
      <c r="E81" s="14">
        <f t="shared" ca="1" si="43"/>
        <v>1.00011345</v>
      </c>
      <c r="F81" s="14">
        <f ca="1">(TRUNC(PRODUCT($E$12:$E80),16))</f>
        <v>1.0056105181252</v>
      </c>
      <c r="G81" s="14">
        <f t="shared" si="44"/>
        <v>1</v>
      </c>
      <c r="H81" s="14">
        <f t="shared" ca="1" si="45"/>
        <v>1.0056105200000001</v>
      </c>
      <c r="I81" s="13">
        <f t="shared" si="35"/>
        <v>2.5000000000000001E-2</v>
      </c>
      <c r="J81" s="35">
        <f t="shared" si="36"/>
        <v>43930</v>
      </c>
      <c r="K81" s="2">
        <f t="shared" si="37"/>
        <v>45</v>
      </c>
      <c r="L81" s="18">
        <f t="shared" si="38"/>
        <v>45</v>
      </c>
      <c r="M81" s="12">
        <f t="shared" si="28"/>
        <v>1.0044191309999999</v>
      </c>
      <c r="N81" s="12">
        <f t="shared" ca="1" si="29"/>
        <v>1.010054445</v>
      </c>
      <c r="O81" s="18">
        <f t="shared" si="39"/>
        <v>0</v>
      </c>
      <c r="P81" s="14">
        <f t="shared" ca="1" si="30"/>
        <v>100.54445</v>
      </c>
      <c r="Q81" s="21">
        <f t="shared" si="31"/>
        <v>0</v>
      </c>
      <c r="R81" s="14">
        <f t="shared" si="32"/>
        <v>0</v>
      </c>
      <c r="S81" s="4" t="str">
        <f t="shared" si="40"/>
        <v>A+J=</v>
      </c>
      <c r="T81" s="35">
        <f t="shared" si="41"/>
        <v>44293</v>
      </c>
      <c r="U81" s="3"/>
      <c r="V81" s="4"/>
      <c r="W81" s="110">
        <v>40717</v>
      </c>
      <c r="X81" s="101" t="s">
        <v>65</v>
      </c>
      <c r="Y81" s="104"/>
      <c r="Z81" s="1"/>
      <c r="AA81" s="3"/>
      <c r="AB81" s="3"/>
      <c r="AC81" s="3"/>
      <c r="AD81" s="3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</row>
    <row r="82" spans="1:162" x14ac:dyDescent="0.15">
      <c r="A82" s="44">
        <f t="shared" si="33"/>
        <v>44000</v>
      </c>
      <c r="B82" s="96">
        <f t="shared" ca="1" si="42"/>
        <v>10102.680159990001</v>
      </c>
      <c r="C82" s="14">
        <f t="shared" si="34"/>
        <v>10000</v>
      </c>
      <c r="D82" s="13">
        <f ca="1">IF(A82&lt;$B$1,VLOOKUP(A82,[1]DI!$A$4:$B$15000,2,FALSE),0)</f>
        <v>2.1500000000000005E-2</v>
      </c>
      <c r="E82" s="14">
        <f t="shared" ca="1" si="43"/>
        <v>1.0000844200000001</v>
      </c>
      <c r="F82" s="14">
        <f ca="1">(TRUNC(PRODUCT($E$12:$E81),16))</f>
        <v>1.00572460463848</v>
      </c>
      <c r="G82" s="14">
        <f t="shared" si="44"/>
        <v>1</v>
      </c>
      <c r="H82" s="14">
        <f t="shared" ca="1" si="45"/>
        <v>1.0057246</v>
      </c>
      <c r="I82" s="13">
        <f t="shared" si="35"/>
        <v>2.5000000000000001E-2</v>
      </c>
      <c r="J82" s="35">
        <f t="shared" si="36"/>
        <v>43930</v>
      </c>
      <c r="K82" s="2">
        <f t="shared" si="37"/>
        <v>46</v>
      </c>
      <c r="L82" s="18">
        <f t="shared" si="38"/>
        <v>46</v>
      </c>
      <c r="M82" s="12">
        <f t="shared" si="28"/>
        <v>1.0045175550000001</v>
      </c>
      <c r="N82" s="12">
        <f t="shared" ca="1" si="29"/>
        <v>1.0102680159999999</v>
      </c>
      <c r="O82" s="18">
        <f t="shared" si="39"/>
        <v>0</v>
      </c>
      <c r="P82" s="14">
        <f t="shared" ca="1" si="30"/>
        <v>102.68015999000001</v>
      </c>
      <c r="Q82" s="21">
        <f t="shared" si="31"/>
        <v>0</v>
      </c>
      <c r="R82" s="14">
        <f t="shared" si="32"/>
        <v>0</v>
      </c>
      <c r="S82" s="4" t="str">
        <f t="shared" si="40"/>
        <v>A+J=</v>
      </c>
      <c r="T82" s="35">
        <f t="shared" si="41"/>
        <v>44293</v>
      </c>
      <c r="U82" s="3"/>
      <c r="V82" s="4"/>
      <c r="W82" s="110">
        <v>40793</v>
      </c>
      <c r="X82" s="101" t="s">
        <v>72</v>
      </c>
      <c r="Y82" s="104"/>
      <c r="Z82" s="1"/>
      <c r="AA82" s="3"/>
      <c r="AB82" s="3"/>
      <c r="AC82" s="3"/>
      <c r="AD82" s="3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</row>
    <row r="83" spans="1:162" x14ac:dyDescent="0.15">
      <c r="A83" s="44">
        <f t="shared" si="33"/>
        <v>44001</v>
      </c>
      <c r="B83" s="96">
        <f t="shared" ca="1" si="42"/>
        <v>10104.523160000001</v>
      </c>
      <c r="C83" s="14">
        <f t="shared" si="34"/>
        <v>10000</v>
      </c>
      <c r="D83" s="13">
        <f ca="1">IF(A83&lt;$B$1,VLOOKUP(A83,[1]DI!$A$4:$B$15000,2,FALSE),0)</f>
        <v>2.1500000000000005E-2</v>
      </c>
      <c r="E83" s="14">
        <f t="shared" ca="1" si="43"/>
        <v>1.0000844200000001</v>
      </c>
      <c r="F83" s="14">
        <f ca="1">(TRUNC(PRODUCT($E$12:$E82),16))</f>
        <v>1.0058095079096001</v>
      </c>
      <c r="G83" s="14">
        <f t="shared" si="44"/>
        <v>1</v>
      </c>
      <c r="H83" s="14">
        <f t="shared" ca="1" si="45"/>
        <v>1.00580951</v>
      </c>
      <c r="I83" s="13">
        <f t="shared" si="35"/>
        <v>2.5000000000000001E-2</v>
      </c>
      <c r="J83" s="35">
        <f t="shared" si="36"/>
        <v>43930</v>
      </c>
      <c r="K83" s="2">
        <f t="shared" si="37"/>
        <v>47</v>
      </c>
      <c r="L83" s="18">
        <f t="shared" si="38"/>
        <v>47</v>
      </c>
      <c r="M83" s="12">
        <f t="shared" si="28"/>
        <v>1.0046159889999999</v>
      </c>
      <c r="N83" s="12">
        <f t="shared" ca="1" si="29"/>
        <v>1.0104523160000001</v>
      </c>
      <c r="O83" s="18">
        <f t="shared" si="39"/>
        <v>0</v>
      </c>
      <c r="P83" s="14">
        <f t="shared" ca="1" si="30"/>
        <v>104.52316</v>
      </c>
      <c r="Q83" s="21">
        <f t="shared" si="31"/>
        <v>0</v>
      </c>
      <c r="R83" s="14">
        <f t="shared" si="32"/>
        <v>0</v>
      </c>
      <c r="S83" s="4" t="str">
        <f t="shared" si="40"/>
        <v>A+J=</v>
      </c>
      <c r="T83" s="35">
        <f t="shared" si="41"/>
        <v>44293</v>
      </c>
      <c r="U83" s="3"/>
      <c r="V83" s="4"/>
      <c r="W83" s="110">
        <v>40828</v>
      </c>
      <c r="X83" s="101" t="s">
        <v>58</v>
      </c>
      <c r="Y83" s="104"/>
      <c r="Z83" s="1"/>
      <c r="AA83" s="3"/>
      <c r="AB83" s="3"/>
      <c r="AC83" s="3"/>
      <c r="AD83" s="3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</row>
    <row r="84" spans="1:162" x14ac:dyDescent="0.15">
      <c r="A84" s="44">
        <f t="shared" si="33"/>
        <v>44002</v>
      </c>
      <c r="B84" s="96">
        <f t="shared" ca="1" si="42"/>
        <v>10106.366419989999</v>
      </c>
      <c r="C84" s="14">
        <f t="shared" si="34"/>
        <v>10000</v>
      </c>
      <c r="D84" s="13">
        <f ca="1">IF(A84&lt;$B$1,VLOOKUP(A84,[1]DI!$A$4:$B$15000,2,FALSE),0)</f>
        <v>0</v>
      </c>
      <c r="E84" s="14">
        <f t="shared" ca="1" si="43"/>
        <v>1</v>
      </c>
      <c r="F84" s="14">
        <f ca="1">(TRUNC(PRODUCT($E$12:$E83),16))</f>
        <v>1.0058944183482601</v>
      </c>
      <c r="G84" s="14">
        <f t="shared" si="44"/>
        <v>1</v>
      </c>
      <c r="H84" s="14">
        <f t="shared" ca="1" si="45"/>
        <v>1.00589442</v>
      </c>
      <c r="I84" s="13">
        <f t="shared" si="35"/>
        <v>2.5000000000000001E-2</v>
      </c>
      <c r="J84" s="35">
        <f t="shared" si="36"/>
        <v>43930</v>
      </c>
      <c r="K84" s="2">
        <f t="shared" si="37"/>
        <v>47</v>
      </c>
      <c r="L84" s="18">
        <f t="shared" si="38"/>
        <v>48</v>
      </c>
      <c r="M84" s="12">
        <f t="shared" si="28"/>
        <v>1.004714433</v>
      </c>
      <c r="N84" s="12">
        <f t="shared" ca="1" si="29"/>
        <v>1.0106366419999999</v>
      </c>
      <c r="O84" s="18">
        <f t="shared" si="39"/>
        <v>0</v>
      </c>
      <c r="P84" s="14">
        <f t="shared" ca="1" si="30"/>
        <v>106.36641999</v>
      </c>
      <c r="Q84" s="21">
        <f t="shared" si="31"/>
        <v>0</v>
      </c>
      <c r="R84" s="14">
        <f t="shared" si="32"/>
        <v>0</v>
      </c>
      <c r="S84" s="4" t="str">
        <f t="shared" si="40"/>
        <v>A+J=</v>
      </c>
      <c r="T84" s="35">
        <f t="shared" si="41"/>
        <v>44293</v>
      </c>
      <c r="U84" s="3"/>
      <c r="V84" s="4"/>
      <c r="W84" s="110">
        <v>40849</v>
      </c>
      <c r="X84" s="101" t="s">
        <v>59</v>
      </c>
      <c r="Y84" s="104"/>
      <c r="Z84" s="1"/>
      <c r="AA84" s="3"/>
      <c r="AB84" s="3"/>
      <c r="AC84" s="3"/>
      <c r="AD84" s="3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</row>
    <row r="85" spans="1:162" x14ac:dyDescent="0.15">
      <c r="A85" s="44">
        <f t="shared" si="33"/>
        <v>44003</v>
      </c>
      <c r="B85" s="96">
        <f t="shared" ca="1" si="42"/>
        <v>10106.366419989999</v>
      </c>
      <c r="C85" s="14">
        <f t="shared" si="34"/>
        <v>10000</v>
      </c>
      <c r="D85" s="13">
        <f ca="1">IF(A85&lt;$B$1,VLOOKUP(A85,[1]DI!$A$4:$B$15000,2,FALSE),0)</f>
        <v>0</v>
      </c>
      <c r="E85" s="14">
        <f t="shared" ca="1" si="43"/>
        <v>1</v>
      </c>
      <c r="F85" s="14">
        <f ca="1">(TRUNC(PRODUCT($E$12:$E84),16))</f>
        <v>1.0058944183482601</v>
      </c>
      <c r="G85" s="14">
        <f t="shared" si="44"/>
        <v>1</v>
      </c>
      <c r="H85" s="14">
        <f t="shared" ca="1" si="45"/>
        <v>1.00589442</v>
      </c>
      <c r="I85" s="13">
        <f t="shared" si="35"/>
        <v>2.5000000000000001E-2</v>
      </c>
      <c r="J85" s="35">
        <f t="shared" si="36"/>
        <v>43930</v>
      </c>
      <c r="K85" s="2">
        <f t="shared" si="37"/>
        <v>47</v>
      </c>
      <c r="L85" s="18">
        <f t="shared" si="38"/>
        <v>48</v>
      </c>
      <c r="M85" s="12">
        <f t="shared" si="28"/>
        <v>1.004714433</v>
      </c>
      <c r="N85" s="12">
        <f t="shared" ca="1" si="29"/>
        <v>1.0106366419999999</v>
      </c>
      <c r="O85" s="18">
        <f t="shared" si="39"/>
        <v>0</v>
      </c>
      <c r="P85" s="14">
        <f t="shared" ca="1" si="30"/>
        <v>106.36641999</v>
      </c>
      <c r="Q85" s="21">
        <f t="shared" si="31"/>
        <v>0</v>
      </c>
      <c r="R85" s="14">
        <f t="shared" si="32"/>
        <v>0</v>
      </c>
      <c r="S85" s="4" t="str">
        <f t="shared" si="40"/>
        <v>A+J=</v>
      </c>
      <c r="T85" s="35">
        <f t="shared" si="41"/>
        <v>44293</v>
      </c>
      <c r="U85" s="3"/>
      <c r="V85" s="4"/>
      <c r="W85" s="110">
        <v>40862</v>
      </c>
      <c r="X85" s="101" t="s">
        <v>73</v>
      </c>
      <c r="Y85" s="104"/>
      <c r="Z85" s="1"/>
      <c r="AA85" s="3"/>
      <c r="AB85" s="3"/>
      <c r="AC85" s="3"/>
      <c r="AD85" s="3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</row>
    <row r="86" spans="1:162" x14ac:dyDescent="0.15">
      <c r="A86" s="44">
        <f t="shared" si="33"/>
        <v>44004</v>
      </c>
      <c r="B86" s="96">
        <f t="shared" ca="1" si="42"/>
        <v>10106.366419989999</v>
      </c>
      <c r="C86" s="14">
        <f t="shared" si="34"/>
        <v>10000</v>
      </c>
      <c r="D86" s="13">
        <f ca="1">IF(A86&lt;$B$1,VLOOKUP(A86,[1]DI!$A$4:$B$15000,2,FALSE),0)</f>
        <v>2.1500000000000005E-2</v>
      </c>
      <c r="E86" s="14">
        <f t="shared" ca="1" si="43"/>
        <v>1.0000844200000001</v>
      </c>
      <c r="F86" s="14">
        <f ca="1">(TRUNC(PRODUCT($E$12:$E85),16))</f>
        <v>1.0058944183482601</v>
      </c>
      <c r="G86" s="14">
        <f t="shared" si="44"/>
        <v>1</v>
      </c>
      <c r="H86" s="14">
        <f t="shared" ca="1" si="45"/>
        <v>1.00589442</v>
      </c>
      <c r="I86" s="13">
        <f t="shared" si="35"/>
        <v>2.5000000000000001E-2</v>
      </c>
      <c r="J86" s="35">
        <f t="shared" si="36"/>
        <v>43930</v>
      </c>
      <c r="K86" s="2">
        <f t="shared" si="37"/>
        <v>48</v>
      </c>
      <c r="L86" s="18">
        <f t="shared" si="38"/>
        <v>48</v>
      </c>
      <c r="M86" s="12">
        <f t="shared" si="28"/>
        <v>1.004714433</v>
      </c>
      <c r="N86" s="12">
        <f t="shared" ca="1" si="29"/>
        <v>1.0106366419999999</v>
      </c>
      <c r="O86" s="18">
        <f t="shared" si="39"/>
        <v>0</v>
      </c>
      <c r="P86" s="14">
        <f t="shared" ca="1" si="30"/>
        <v>106.36641999</v>
      </c>
      <c r="Q86" s="21">
        <f t="shared" si="31"/>
        <v>0</v>
      </c>
      <c r="R86" s="14">
        <f t="shared" si="32"/>
        <v>0</v>
      </c>
      <c r="S86" s="4" t="str">
        <f t="shared" si="40"/>
        <v>A+J=</v>
      </c>
      <c r="T86" s="35">
        <f t="shared" si="41"/>
        <v>44293</v>
      </c>
      <c r="U86" s="3"/>
      <c r="V86" s="4"/>
      <c r="W86" s="110">
        <v>40959</v>
      </c>
      <c r="X86" s="101" t="s">
        <v>61</v>
      </c>
      <c r="Y86" s="104"/>
      <c r="Z86" s="1"/>
      <c r="AA86" s="3"/>
      <c r="AB86" s="3"/>
      <c r="AC86" s="3"/>
      <c r="AD86" s="3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</row>
    <row r="87" spans="1:162" x14ac:dyDescent="0.15">
      <c r="A87" s="44">
        <f t="shared" si="33"/>
        <v>44005</v>
      </c>
      <c r="B87" s="96">
        <f t="shared" ca="1" si="42"/>
        <v>10108.21004</v>
      </c>
      <c r="C87" s="14">
        <f t="shared" si="34"/>
        <v>10000</v>
      </c>
      <c r="D87" s="13">
        <f ca="1">IF(A87&lt;$B$1,VLOOKUP(A87,[1]DI!$A$4:$B$15000,2,FALSE),0)</f>
        <v>2.1500000000000005E-2</v>
      </c>
      <c r="E87" s="14">
        <f t="shared" ca="1" si="43"/>
        <v>1.0000844200000001</v>
      </c>
      <c r="F87" s="14">
        <f ca="1">(TRUNC(PRODUCT($E$12:$E86),16))</f>
        <v>1.00597933595506</v>
      </c>
      <c r="G87" s="14">
        <f t="shared" si="44"/>
        <v>1</v>
      </c>
      <c r="H87" s="14">
        <f t="shared" ca="1" si="45"/>
        <v>1.0059793400000001</v>
      </c>
      <c r="I87" s="13">
        <f t="shared" si="35"/>
        <v>2.5000000000000001E-2</v>
      </c>
      <c r="J87" s="35">
        <f t="shared" si="36"/>
        <v>43930</v>
      </c>
      <c r="K87" s="2">
        <f t="shared" si="37"/>
        <v>49</v>
      </c>
      <c r="L87" s="18">
        <f t="shared" si="38"/>
        <v>49</v>
      </c>
      <c r="M87" s="12">
        <f t="shared" si="28"/>
        <v>1.0048128860000001</v>
      </c>
      <c r="N87" s="12">
        <f t="shared" ca="1" si="29"/>
        <v>1.0108210040000001</v>
      </c>
      <c r="O87" s="18">
        <f t="shared" si="39"/>
        <v>0</v>
      </c>
      <c r="P87" s="14">
        <f t="shared" ca="1" si="30"/>
        <v>108.21004000000001</v>
      </c>
      <c r="Q87" s="21">
        <f t="shared" si="31"/>
        <v>0</v>
      </c>
      <c r="R87" s="14">
        <f t="shared" si="32"/>
        <v>0</v>
      </c>
      <c r="S87" s="4" t="str">
        <f t="shared" si="40"/>
        <v>A+J=</v>
      </c>
      <c r="T87" s="35">
        <f t="shared" si="41"/>
        <v>44293</v>
      </c>
      <c r="U87" s="3"/>
      <c r="V87" s="4"/>
      <c r="W87" s="110">
        <v>40960</v>
      </c>
      <c r="X87" s="101" t="s">
        <v>61</v>
      </c>
      <c r="Y87" s="104"/>
      <c r="Z87" s="1"/>
      <c r="AA87" s="3"/>
      <c r="AB87" s="3"/>
      <c r="AC87" s="3"/>
      <c r="AD87" s="3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</row>
    <row r="88" spans="1:162" x14ac:dyDescent="0.15">
      <c r="A88" s="44">
        <f t="shared" si="33"/>
        <v>44006</v>
      </c>
      <c r="B88" s="96">
        <f t="shared" ca="1" si="42"/>
        <v>10110.05393</v>
      </c>
      <c r="C88" s="14">
        <f t="shared" si="34"/>
        <v>10000</v>
      </c>
      <c r="D88" s="13">
        <f ca="1">IF(A88&lt;$B$1,VLOOKUP(A88,[1]DI!$A$4:$B$15000,2,FALSE),0)</f>
        <v>2.1500000000000005E-2</v>
      </c>
      <c r="E88" s="14">
        <f t="shared" ca="1" si="43"/>
        <v>1.0000844200000001</v>
      </c>
      <c r="F88" s="14">
        <f ca="1">(TRUNC(PRODUCT($E$12:$E87),16))</f>
        <v>1.0060642607306001</v>
      </c>
      <c r="G88" s="14">
        <f t="shared" si="44"/>
        <v>1</v>
      </c>
      <c r="H88" s="14">
        <f t="shared" ca="1" si="45"/>
        <v>1.00606426</v>
      </c>
      <c r="I88" s="13">
        <f t="shared" si="35"/>
        <v>2.5000000000000001E-2</v>
      </c>
      <c r="J88" s="35">
        <f t="shared" si="36"/>
        <v>43930</v>
      </c>
      <c r="K88" s="2">
        <f t="shared" si="37"/>
        <v>50</v>
      </c>
      <c r="L88" s="18">
        <f t="shared" si="38"/>
        <v>50</v>
      </c>
      <c r="M88" s="12">
        <f t="shared" si="28"/>
        <v>1.0049113489999999</v>
      </c>
      <c r="N88" s="12">
        <f t="shared" ca="1" si="29"/>
        <v>1.011005393</v>
      </c>
      <c r="O88" s="18">
        <f t="shared" si="39"/>
        <v>0</v>
      </c>
      <c r="P88" s="14">
        <f t="shared" ca="1" si="30"/>
        <v>110.05392999999999</v>
      </c>
      <c r="Q88" s="21">
        <f t="shared" si="31"/>
        <v>0</v>
      </c>
      <c r="R88" s="14">
        <f t="shared" si="32"/>
        <v>0</v>
      </c>
      <c r="S88" s="4" t="str">
        <f t="shared" si="40"/>
        <v>A+J=</v>
      </c>
      <c r="T88" s="35">
        <f t="shared" si="41"/>
        <v>44293</v>
      </c>
      <c r="U88" s="3"/>
      <c r="V88" s="4"/>
      <c r="W88" s="110">
        <v>41005</v>
      </c>
      <c r="X88" s="101" t="s">
        <v>62</v>
      </c>
      <c r="Y88" s="104"/>
      <c r="Z88" s="1"/>
      <c r="AA88" s="3"/>
      <c r="AB88" s="3"/>
      <c r="AC88" s="3"/>
      <c r="AD88" s="3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</row>
    <row r="89" spans="1:162" x14ac:dyDescent="0.15">
      <c r="A89" s="44">
        <f t="shared" si="33"/>
        <v>44007</v>
      </c>
      <c r="B89" s="96">
        <f t="shared" ca="1" si="42"/>
        <v>10111.89818</v>
      </c>
      <c r="C89" s="14">
        <f t="shared" si="34"/>
        <v>10000</v>
      </c>
      <c r="D89" s="13">
        <f ca="1">IF(A89&lt;$B$1,VLOOKUP(A89,[1]DI!$A$4:$B$15000,2,FALSE),0)</f>
        <v>2.1500000000000005E-2</v>
      </c>
      <c r="E89" s="14">
        <f t="shared" ca="1" si="43"/>
        <v>1.0000844200000001</v>
      </c>
      <c r="F89" s="14">
        <f ca="1">(TRUNC(PRODUCT($E$12:$E88),16))</f>
        <v>1.00614919267549</v>
      </c>
      <c r="G89" s="14">
        <f t="shared" si="44"/>
        <v>1</v>
      </c>
      <c r="H89" s="14">
        <f t="shared" ca="1" si="45"/>
        <v>1.0061491899999999</v>
      </c>
      <c r="I89" s="13">
        <f t="shared" si="35"/>
        <v>2.5000000000000001E-2</v>
      </c>
      <c r="J89" s="35">
        <f t="shared" si="36"/>
        <v>43930</v>
      </c>
      <c r="K89" s="2">
        <f t="shared" si="37"/>
        <v>51</v>
      </c>
      <c r="L89" s="18">
        <f t="shared" si="38"/>
        <v>51</v>
      </c>
      <c r="M89" s="12">
        <f t="shared" si="28"/>
        <v>1.0050098220000001</v>
      </c>
      <c r="N89" s="12">
        <f t="shared" ca="1" si="29"/>
        <v>1.0111898180000001</v>
      </c>
      <c r="O89" s="18">
        <f t="shared" si="39"/>
        <v>0</v>
      </c>
      <c r="P89" s="14">
        <f t="shared" ca="1" si="30"/>
        <v>111.89818</v>
      </c>
      <c r="Q89" s="21">
        <f t="shared" si="31"/>
        <v>0</v>
      </c>
      <c r="R89" s="14">
        <f t="shared" si="32"/>
        <v>0</v>
      </c>
      <c r="S89" s="4" t="str">
        <f t="shared" si="40"/>
        <v>A+J=</v>
      </c>
      <c r="T89" s="35">
        <f t="shared" si="41"/>
        <v>44293</v>
      </c>
      <c r="U89" s="3"/>
      <c r="V89" s="4"/>
      <c r="W89" s="110">
        <v>41030</v>
      </c>
      <c r="X89" s="101" t="s">
        <v>64</v>
      </c>
      <c r="Y89" s="104"/>
      <c r="Z89" s="1"/>
      <c r="AA89" s="3"/>
      <c r="AB89" s="3"/>
      <c r="AC89" s="3"/>
      <c r="AD89" s="3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</row>
    <row r="90" spans="1:162" x14ac:dyDescent="0.15">
      <c r="A90" s="44">
        <f t="shared" si="33"/>
        <v>44008</v>
      </c>
      <c r="B90" s="96">
        <f t="shared" ca="1" si="42"/>
        <v>10113.7428</v>
      </c>
      <c r="C90" s="14">
        <f t="shared" si="34"/>
        <v>10000</v>
      </c>
      <c r="D90" s="13">
        <f ca="1">IF(A90&lt;$B$1,VLOOKUP(A90,[1]DI!$A$4:$B$15000,2,FALSE),0)</f>
        <v>2.1500000000000005E-2</v>
      </c>
      <c r="E90" s="14">
        <f t="shared" ca="1" si="43"/>
        <v>1.0000844200000001</v>
      </c>
      <c r="F90" s="14">
        <f ca="1">(TRUNC(PRODUCT($E$12:$E89),16))</f>
        <v>1.00623413179034</v>
      </c>
      <c r="G90" s="14">
        <f t="shared" si="44"/>
        <v>1</v>
      </c>
      <c r="H90" s="14">
        <f t="shared" ca="1" si="45"/>
        <v>1.0062341299999999</v>
      </c>
      <c r="I90" s="13">
        <f t="shared" si="35"/>
        <v>2.5000000000000001E-2</v>
      </c>
      <c r="J90" s="35">
        <f t="shared" si="36"/>
        <v>43930</v>
      </c>
      <c r="K90" s="2">
        <f t="shared" si="37"/>
        <v>52</v>
      </c>
      <c r="L90" s="18">
        <f t="shared" si="38"/>
        <v>52</v>
      </c>
      <c r="M90" s="12">
        <f t="shared" si="28"/>
        <v>1.005108304</v>
      </c>
      <c r="N90" s="12">
        <f t="shared" ca="1" si="29"/>
        <v>1.0113742800000001</v>
      </c>
      <c r="O90" s="18">
        <f t="shared" si="39"/>
        <v>0</v>
      </c>
      <c r="P90" s="14">
        <f t="shared" ca="1" si="30"/>
        <v>113.7428</v>
      </c>
      <c r="Q90" s="21">
        <f t="shared" si="31"/>
        <v>0</v>
      </c>
      <c r="R90" s="14">
        <f t="shared" si="32"/>
        <v>0</v>
      </c>
      <c r="S90" s="4" t="str">
        <f t="shared" si="40"/>
        <v>A+J=</v>
      </c>
      <c r="T90" s="35">
        <f t="shared" si="41"/>
        <v>44293</v>
      </c>
      <c r="U90" s="3"/>
      <c r="V90" s="4"/>
      <c r="W90" s="110">
        <v>41067</v>
      </c>
      <c r="X90" s="101" t="s">
        <v>65</v>
      </c>
      <c r="Y90" s="104"/>
      <c r="Z90" s="1"/>
      <c r="AA90" s="3"/>
      <c r="AB90" s="3"/>
      <c r="AC90" s="3"/>
      <c r="AD90" s="3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</row>
    <row r="91" spans="1:162" x14ac:dyDescent="0.15">
      <c r="A91" s="44">
        <f t="shared" si="33"/>
        <v>44009</v>
      </c>
      <c r="B91" s="96">
        <f t="shared" ca="1" si="42"/>
        <v>10115.587779990001</v>
      </c>
      <c r="C91" s="14">
        <f t="shared" si="34"/>
        <v>10000</v>
      </c>
      <c r="D91" s="13">
        <f ca="1">IF(A91&lt;$B$1,VLOOKUP(A91,[1]DI!$A$4:$B$15000,2,FALSE),0)</f>
        <v>0</v>
      </c>
      <c r="E91" s="14">
        <f t="shared" ca="1" si="43"/>
        <v>1</v>
      </c>
      <c r="F91" s="14">
        <f ca="1">(TRUNC(PRODUCT($E$12:$E90),16))</f>
        <v>1.0063190780757401</v>
      </c>
      <c r="G91" s="14">
        <f t="shared" si="44"/>
        <v>1</v>
      </c>
      <c r="H91" s="14">
        <f t="shared" ca="1" si="45"/>
        <v>1.0063190799999999</v>
      </c>
      <c r="I91" s="13">
        <f t="shared" si="35"/>
        <v>2.5000000000000001E-2</v>
      </c>
      <c r="J91" s="35">
        <f t="shared" si="36"/>
        <v>43930</v>
      </c>
      <c r="K91" s="2">
        <f t="shared" si="37"/>
        <v>52</v>
      </c>
      <c r="L91" s="18">
        <f t="shared" si="38"/>
        <v>53</v>
      </c>
      <c r="M91" s="12">
        <f t="shared" si="28"/>
        <v>1.005206796</v>
      </c>
      <c r="N91" s="12">
        <f t="shared" ca="1" si="29"/>
        <v>1.0115587779999999</v>
      </c>
      <c r="O91" s="18">
        <f t="shared" si="39"/>
        <v>0</v>
      </c>
      <c r="P91" s="14">
        <f t="shared" ca="1" si="30"/>
        <v>115.58777999</v>
      </c>
      <c r="Q91" s="21">
        <f t="shared" si="31"/>
        <v>0</v>
      </c>
      <c r="R91" s="14">
        <f t="shared" si="32"/>
        <v>0</v>
      </c>
      <c r="S91" s="4" t="str">
        <f t="shared" si="40"/>
        <v>A+J=</v>
      </c>
      <c r="T91" s="35">
        <f t="shared" si="41"/>
        <v>44293</v>
      </c>
      <c r="U91" s="3"/>
      <c r="V91" s="4"/>
      <c r="W91" s="110">
        <v>41159</v>
      </c>
      <c r="X91" s="101" t="s">
        <v>72</v>
      </c>
      <c r="Y91" s="104"/>
      <c r="Z91" s="1"/>
      <c r="AA91" s="3"/>
      <c r="AB91" s="3"/>
      <c r="AC91" s="3"/>
      <c r="AD91" s="3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</row>
    <row r="92" spans="1:162" x14ac:dyDescent="0.15">
      <c r="A92" s="44">
        <f t="shared" si="33"/>
        <v>44010</v>
      </c>
      <c r="B92" s="96">
        <f t="shared" ca="1" si="42"/>
        <v>10115.587779990001</v>
      </c>
      <c r="C92" s="14">
        <f t="shared" si="34"/>
        <v>10000</v>
      </c>
      <c r="D92" s="13">
        <f ca="1">IF(A92&lt;$B$1,VLOOKUP(A92,[1]DI!$A$4:$B$15000,2,FALSE),0)</f>
        <v>0</v>
      </c>
      <c r="E92" s="14">
        <f t="shared" ca="1" si="43"/>
        <v>1</v>
      </c>
      <c r="F92" s="14">
        <f ca="1">(TRUNC(PRODUCT($E$12:$E91),16))</f>
        <v>1.0063190780757401</v>
      </c>
      <c r="G92" s="14">
        <f t="shared" si="44"/>
        <v>1</v>
      </c>
      <c r="H92" s="14">
        <f t="shared" ca="1" si="45"/>
        <v>1.0063190799999999</v>
      </c>
      <c r="I92" s="13">
        <f t="shared" si="35"/>
        <v>2.5000000000000001E-2</v>
      </c>
      <c r="J92" s="35">
        <f t="shared" si="36"/>
        <v>43930</v>
      </c>
      <c r="K92" s="2">
        <f t="shared" si="37"/>
        <v>52</v>
      </c>
      <c r="L92" s="18">
        <f t="shared" si="38"/>
        <v>53</v>
      </c>
      <c r="M92" s="12">
        <f t="shared" si="28"/>
        <v>1.005206796</v>
      </c>
      <c r="N92" s="12">
        <f t="shared" ca="1" si="29"/>
        <v>1.0115587779999999</v>
      </c>
      <c r="O92" s="18">
        <f t="shared" si="39"/>
        <v>0</v>
      </c>
      <c r="P92" s="14">
        <f t="shared" ca="1" si="30"/>
        <v>115.58777999</v>
      </c>
      <c r="Q92" s="21">
        <f t="shared" si="31"/>
        <v>0</v>
      </c>
      <c r="R92" s="14">
        <f t="shared" si="32"/>
        <v>0</v>
      </c>
      <c r="S92" s="4" t="str">
        <f t="shared" si="40"/>
        <v>A+J=</v>
      </c>
      <c r="T92" s="35">
        <f t="shared" si="41"/>
        <v>44293</v>
      </c>
      <c r="U92" s="3"/>
      <c r="V92" s="4"/>
      <c r="W92" s="110">
        <v>41194</v>
      </c>
      <c r="X92" s="101" t="s">
        <v>74</v>
      </c>
      <c r="Y92" s="104"/>
      <c r="Z92" s="1"/>
      <c r="AA92" s="3"/>
      <c r="AB92" s="3"/>
      <c r="AC92" s="3"/>
      <c r="AD92" s="3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</row>
    <row r="93" spans="1:162" x14ac:dyDescent="0.15">
      <c r="A93" s="44">
        <f t="shared" si="33"/>
        <v>44011</v>
      </c>
      <c r="B93" s="96">
        <f t="shared" ca="1" si="42"/>
        <v>10115.587779990001</v>
      </c>
      <c r="C93" s="14">
        <f t="shared" si="34"/>
        <v>10000</v>
      </c>
      <c r="D93" s="13">
        <f ca="1">IF(A93&lt;$B$1,VLOOKUP(A93,[1]DI!$A$4:$B$15000,2,FALSE),0)</f>
        <v>2.1500000000000005E-2</v>
      </c>
      <c r="E93" s="14">
        <f t="shared" ca="1" si="43"/>
        <v>1.0000844200000001</v>
      </c>
      <c r="F93" s="14">
        <f ca="1">(TRUNC(PRODUCT($E$12:$E92),16))</f>
        <v>1.0063190780757401</v>
      </c>
      <c r="G93" s="14">
        <f t="shared" si="44"/>
        <v>1</v>
      </c>
      <c r="H93" s="14">
        <f t="shared" ca="1" si="45"/>
        <v>1.0063190799999999</v>
      </c>
      <c r="I93" s="13">
        <f t="shared" si="35"/>
        <v>2.5000000000000001E-2</v>
      </c>
      <c r="J93" s="35">
        <f t="shared" si="36"/>
        <v>43930</v>
      </c>
      <c r="K93" s="2">
        <f t="shared" si="37"/>
        <v>53</v>
      </c>
      <c r="L93" s="18">
        <f t="shared" si="38"/>
        <v>53</v>
      </c>
      <c r="M93" s="12">
        <f t="shared" si="28"/>
        <v>1.005206796</v>
      </c>
      <c r="N93" s="12">
        <f t="shared" ca="1" si="29"/>
        <v>1.0115587779999999</v>
      </c>
      <c r="O93" s="18">
        <f t="shared" si="39"/>
        <v>0</v>
      </c>
      <c r="P93" s="14">
        <f t="shared" ca="1" si="30"/>
        <v>115.58777999</v>
      </c>
      <c r="Q93" s="21">
        <f t="shared" si="31"/>
        <v>0</v>
      </c>
      <c r="R93" s="14">
        <f t="shared" si="32"/>
        <v>0</v>
      </c>
      <c r="S93" s="4" t="str">
        <f t="shared" si="40"/>
        <v>A+J=</v>
      </c>
      <c r="T93" s="35">
        <f t="shared" si="41"/>
        <v>44293</v>
      </c>
      <c r="U93" s="3"/>
      <c r="V93" s="4"/>
      <c r="W93" s="110">
        <v>41215</v>
      </c>
      <c r="X93" s="101" t="s">
        <v>59</v>
      </c>
      <c r="Y93" s="104"/>
      <c r="Z93" s="1"/>
      <c r="AA93" s="3"/>
      <c r="AB93" s="3"/>
      <c r="AC93" s="3"/>
      <c r="AD93" s="3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</row>
    <row r="94" spans="1:162" x14ac:dyDescent="0.15">
      <c r="A94" s="44">
        <f t="shared" si="33"/>
        <v>44012</v>
      </c>
      <c r="B94" s="96">
        <f t="shared" ca="1" si="42"/>
        <v>10117.43303</v>
      </c>
      <c r="C94" s="14">
        <f t="shared" si="34"/>
        <v>10000</v>
      </c>
      <c r="D94" s="13">
        <f ca="1">IF(A94&lt;$B$1,VLOOKUP(A94,[1]DI!$A$4:$B$15000,2,FALSE),0)</f>
        <v>2.1500000000000005E-2</v>
      </c>
      <c r="E94" s="14">
        <f t="shared" ca="1" si="43"/>
        <v>1.0000844200000001</v>
      </c>
      <c r="F94" s="14">
        <f ca="1">(TRUNC(PRODUCT($E$12:$E93),16))</f>
        <v>1.00640403153231</v>
      </c>
      <c r="G94" s="14">
        <f t="shared" si="44"/>
        <v>1</v>
      </c>
      <c r="H94" s="14">
        <f t="shared" ca="1" si="45"/>
        <v>1.0064040299999999</v>
      </c>
      <c r="I94" s="13">
        <f t="shared" si="35"/>
        <v>2.5000000000000001E-2</v>
      </c>
      <c r="J94" s="35">
        <f t="shared" si="36"/>
        <v>43930</v>
      </c>
      <c r="K94" s="2">
        <f t="shared" si="37"/>
        <v>54</v>
      </c>
      <c r="L94" s="18">
        <f t="shared" si="38"/>
        <v>54</v>
      </c>
      <c r="M94" s="12">
        <f t="shared" si="28"/>
        <v>1.0053052979999999</v>
      </c>
      <c r="N94" s="12">
        <f t="shared" ca="1" si="29"/>
        <v>1.011743303</v>
      </c>
      <c r="O94" s="18">
        <f t="shared" si="39"/>
        <v>0</v>
      </c>
      <c r="P94" s="14">
        <f t="shared" ca="1" si="30"/>
        <v>117.43303</v>
      </c>
      <c r="Q94" s="21">
        <f t="shared" si="31"/>
        <v>0</v>
      </c>
      <c r="R94" s="14">
        <f t="shared" si="32"/>
        <v>0</v>
      </c>
      <c r="S94" s="4" t="str">
        <f t="shared" si="40"/>
        <v>A+J=</v>
      </c>
      <c r="T94" s="35">
        <f t="shared" si="41"/>
        <v>44293</v>
      </c>
      <c r="U94" s="3"/>
      <c r="V94" s="4"/>
      <c r="W94" s="110">
        <v>41228</v>
      </c>
      <c r="X94" s="101" t="s">
        <v>60</v>
      </c>
      <c r="Y94" s="104"/>
      <c r="Z94" s="1"/>
      <c r="AA94" s="3"/>
      <c r="AB94" s="3"/>
      <c r="AC94" s="3"/>
      <c r="AD94" s="3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</row>
    <row r="95" spans="1:162" x14ac:dyDescent="0.15">
      <c r="A95" s="44">
        <f t="shared" si="33"/>
        <v>44013</v>
      </c>
      <c r="B95" s="96">
        <f t="shared" ca="1" si="42"/>
        <v>10119.27864</v>
      </c>
      <c r="C95" s="14">
        <f t="shared" si="34"/>
        <v>10000</v>
      </c>
      <c r="D95" s="13">
        <f ca="1">IF(A95&lt;$B$1,VLOOKUP(A95,[1]DI!$A$4:$B$15000,2,FALSE),0)</f>
        <v>2.1500000000000005E-2</v>
      </c>
      <c r="E95" s="14">
        <f t="shared" ca="1" si="43"/>
        <v>1.0000844200000001</v>
      </c>
      <c r="F95" s="14">
        <f ca="1">(TRUNC(PRODUCT($E$12:$E94),16))</f>
        <v>1.0064889921606499</v>
      </c>
      <c r="G95" s="14">
        <f t="shared" si="44"/>
        <v>1</v>
      </c>
      <c r="H95" s="14">
        <f t="shared" ca="1" si="45"/>
        <v>1.00648899</v>
      </c>
      <c r="I95" s="13">
        <f t="shared" si="35"/>
        <v>2.5000000000000001E-2</v>
      </c>
      <c r="J95" s="35">
        <f t="shared" si="36"/>
        <v>43930</v>
      </c>
      <c r="K95" s="2">
        <f t="shared" si="37"/>
        <v>55</v>
      </c>
      <c r="L95" s="18">
        <f t="shared" si="38"/>
        <v>55</v>
      </c>
      <c r="M95" s="12">
        <f t="shared" si="28"/>
        <v>1.0054038089999999</v>
      </c>
      <c r="N95" s="12">
        <f t="shared" ca="1" si="29"/>
        <v>1.011927864</v>
      </c>
      <c r="O95" s="18">
        <f t="shared" si="39"/>
        <v>0</v>
      </c>
      <c r="P95" s="14">
        <f t="shared" ca="1" si="30"/>
        <v>119.27864</v>
      </c>
      <c r="Q95" s="21">
        <f t="shared" si="31"/>
        <v>0</v>
      </c>
      <c r="R95" s="14">
        <f t="shared" si="32"/>
        <v>0</v>
      </c>
      <c r="S95" s="4" t="str">
        <f t="shared" si="40"/>
        <v>A+J=</v>
      </c>
      <c r="T95" s="35">
        <f t="shared" si="41"/>
        <v>44293</v>
      </c>
      <c r="U95" s="3"/>
      <c r="V95" s="4"/>
      <c r="W95" s="110">
        <v>41268</v>
      </c>
      <c r="X95" s="101" t="s">
        <v>66</v>
      </c>
      <c r="Y95" s="104"/>
      <c r="Z95" s="1"/>
      <c r="AA95" s="3"/>
      <c r="AB95" s="3"/>
      <c r="AC95" s="3"/>
      <c r="AD95" s="3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</row>
    <row r="96" spans="1:162" x14ac:dyDescent="0.15">
      <c r="A96" s="44">
        <f t="shared" si="33"/>
        <v>44014</v>
      </c>
      <c r="B96" s="96">
        <f t="shared" ca="1" si="42"/>
        <v>10121.12461999</v>
      </c>
      <c r="C96" s="14">
        <f t="shared" si="34"/>
        <v>10000</v>
      </c>
      <c r="D96" s="13">
        <f ca="1">IF(A96&lt;$B$1,VLOOKUP(A96,[1]DI!$A$4:$B$15000,2,FALSE),0)</f>
        <v>2.1500000000000005E-2</v>
      </c>
      <c r="E96" s="14">
        <f t="shared" ca="1" si="43"/>
        <v>1.0000844200000001</v>
      </c>
      <c r="F96" s="14">
        <f ca="1">(TRUNC(PRODUCT($E$12:$E95),16))</f>
        <v>1.0065739599613699</v>
      </c>
      <c r="G96" s="14">
        <f t="shared" si="44"/>
        <v>1</v>
      </c>
      <c r="H96" s="14">
        <f t="shared" ca="1" si="45"/>
        <v>1.0065739600000001</v>
      </c>
      <c r="I96" s="13">
        <f t="shared" si="35"/>
        <v>2.5000000000000001E-2</v>
      </c>
      <c r="J96" s="35">
        <f t="shared" si="36"/>
        <v>43930</v>
      </c>
      <c r="K96" s="2">
        <f t="shared" si="37"/>
        <v>56</v>
      </c>
      <c r="L96" s="18">
        <f t="shared" si="38"/>
        <v>56</v>
      </c>
      <c r="M96" s="12">
        <f t="shared" si="28"/>
        <v>1.0055023300000001</v>
      </c>
      <c r="N96" s="12">
        <f t="shared" ca="1" si="29"/>
        <v>1.0121124619999999</v>
      </c>
      <c r="O96" s="18">
        <f t="shared" si="39"/>
        <v>0</v>
      </c>
      <c r="P96" s="14">
        <f t="shared" ca="1" si="30"/>
        <v>121.12461999</v>
      </c>
      <c r="Q96" s="21">
        <f t="shared" si="31"/>
        <v>0</v>
      </c>
      <c r="R96" s="14">
        <f t="shared" si="32"/>
        <v>0</v>
      </c>
      <c r="S96" s="4" t="str">
        <f t="shared" si="40"/>
        <v>A+J=</v>
      </c>
      <c r="T96" s="35">
        <f t="shared" si="41"/>
        <v>44293</v>
      </c>
      <c r="U96" s="3"/>
      <c r="V96" s="4"/>
      <c r="W96" s="110">
        <v>41275</v>
      </c>
      <c r="X96" s="101" t="s">
        <v>67</v>
      </c>
      <c r="Y96" s="104"/>
      <c r="Z96" s="1"/>
      <c r="AA96" s="3"/>
      <c r="AB96" s="3"/>
      <c r="AC96" s="3"/>
      <c r="AD96" s="3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</row>
    <row r="97" spans="1:162" x14ac:dyDescent="0.15">
      <c r="A97" s="44">
        <f t="shared" si="33"/>
        <v>44015</v>
      </c>
      <c r="B97" s="96">
        <f t="shared" ca="1" si="42"/>
        <v>10122.970859999999</v>
      </c>
      <c r="C97" s="14">
        <f t="shared" si="34"/>
        <v>10000</v>
      </c>
      <c r="D97" s="13">
        <f ca="1">IF(A97&lt;$B$1,VLOOKUP(A97,[1]DI!$A$4:$B$15000,2,FALSE),0)</f>
        <v>2.1500000000000005E-2</v>
      </c>
      <c r="E97" s="14">
        <f t="shared" ca="1" si="43"/>
        <v>1.0000844200000001</v>
      </c>
      <c r="F97" s="14">
        <f ca="1">(TRUNC(PRODUCT($E$12:$E96),16))</f>
        <v>1.0066589349350701</v>
      </c>
      <c r="G97" s="14">
        <f t="shared" si="44"/>
        <v>1</v>
      </c>
      <c r="H97" s="14">
        <f t="shared" ca="1" si="45"/>
        <v>1.00665893</v>
      </c>
      <c r="I97" s="13">
        <f t="shared" si="35"/>
        <v>2.5000000000000001E-2</v>
      </c>
      <c r="J97" s="35">
        <f t="shared" si="36"/>
        <v>43930</v>
      </c>
      <c r="K97" s="2">
        <f t="shared" si="37"/>
        <v>57</v>
      </c>
      <c r="L97" s="18">
        <f t="shared" si="38"/>
        <v>57</v>
      </c>
      <c r="M97" s="12">
        <f t="shared" si="28"/>
        <v>1.0056008599999999</v>
      </c>
      <c r="N97" s="12">
        <f t="shared" ca="1" si="29"/>
        <v>1.012297086</v>
      </c>
      <c r="O97" s="18">
        <f t="shared" si="39"/>
        <v>0</v>
      </c>
      <c r="P97" s="14">
        <f t="shared" ca="1" si="30"/>
        <v>122.97086</v>
      </c>
      <c r="Q97" s="21">
        <f t="shared" si="31"/>
        <v>0</v>
      </c>
      <c r="R97" s="14">
        <f t="shared" si="32"/>
        <v>0</v>
      </c>
      <c r="S97" s="4" t="str">
        <f t="shared" si="40"/>
        <v>A+J=</v>
      </c>
      <c r="T97" s="35">
        <f t="shared" si="41"/>
        <v>44293</v>
      </c>
      <c r="U97" s="3"/>
      <c r="V97" s="4"/>
      <c r="W97" s="110">
        <v>41316</v>
      </c>
      <c r="X97" s="101" t="s">
        <v>61</v>
      </c>
      <c r="Y97" s="104"/>
      <c r="Z97" s="1"/>
      <c r="AA97" s="3"/>
      <c r="AB97" s="3"/>
      <c r="AC97" s="3"/>
      <c r="AD97" s="3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</row>
    <row r="98" spans="1:162" x14ac:dyDescent="0.15">
      <c r="A98" s="44">
        <f t="shared" si="33"/>
        <v>44016</v>
      </c>
      <c r="B98" s="96">
        <f t="shared" ca="1" si="42"/>
        <v>10124.817559990001</v>
      </c>
      <c r="C98" s="14">
        <f t="shared" si="34"/>
        <v>10000</v>
      </c>
      <c r="D98" s="13">
        <f ca="1">IF(A98&lt;$B$1,VLOOKUP(A98,[1]DI!$A$4:$B$15000,2,FALSE),0)</f>
        <v>0</v>
      </c>
      <c r="E98" s="14">
        <f t="shared" ca="1" si="43"/>
        <v>1</v>
      </c>
      <c r="F98" s="14">
        <f ca="1">(TRUNC(PRODUCT($E$12:$E97),16))</f>
        <v>1.00674391708236</v>
      </c>
      <c r="G98" s="14">
        <f t="shared" si="44"/>
        <v>1</v>
      </c>
      <c r="H98" s="14">
        <f t="shared" ca="1" si="45"/>
        <v>1.0067439199999999</v>
      </c>
      <c r="I98" s="13">
        <f t="shared" si="35"/>
        <v>2.5000000000000001E-2</v>
      </c>
      <c r="J98" s="35">
        <f t="shared" si="36"/>
        <v>43930</v>
      </c>
      <c r="K98" s="2">
        <f t="shared" si="37"/>
        <v>57</v>
      </c>
      <c r="L98" s="18">
        <f t="shared" si="38"/>
        <v>58</v>
      </c>
      <c r="M98" s="12">
        <f t="shared" si="28"/>
        <v>1.0056993999999999</v>
      </c>
      <c r="N98" s="12">
        <f t="shared" ca="1" si="29"/>
        <v>1.0124817559999999</v>
      </c>
      <c r="O98" s="18">
        <f t="shared" si="39"/>
        <v>0</v>
      </c>
      <c r="P98" s="14">
        <f t="shared" ca="1" si="30"/>
        <v>124.81755999000001</v>
      </c>
      <c r="Q98" s="21">
        <f t="shared" si="31"/>
        <v>0</v>
      </c>
      <c r="R98" s="14">
        <f t="shared" si="32"/>
        <v>0</v>
      </c>
      <c r="S98" s="4" t="str">
        <f t="shared" si="40"/>
        <v>A+J=</v>
      </c>
      <c r="T98" s="35">
        <f t="shared" si="41"/>
        <v>44293</v>
      </c>
      <c r="U98" s="3"/>
      <c r="V98" s="4"/>
      <c r="W98" s="110">
        <v>41317</v>
      </c>
      <c r="X98" s="101" t="s">
        <v>61</v>
      </c>
      <c r="Y98" s="104"/>
      <c r="Z98" s="1"/>
      <c r="AA98" s="3"/>
      <c r="AB98" s="3"/>
      <c r="AC98" s="3"/>
      <c r="AD98" s="3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</row>
    <row r="99" spans="1:162" x14ac:dyDescent="0.15">
      <c r="A99" s="44">
        <f t="shared" si="33"/>
        <v>44017</v>
      </c>
      <c r="B99" s="96">
        <f t="shared" ca="1" si="42"/>
        <v>10124.817559990001</v>
      </c>
      <c r="C99" s="14">
        <f t="shared" si="34"/>
        <v>10000</v>
      </c>
      <c r="D99" s="13">
        <f ca="1">IF(A99&lt;$B$1,VLOOKUP(A99,[1]DI!$A$4:$B$15000,2,FALSE),0)</f>
        <v>0</v>
      </c>
      <c r="E99" s="14">
        <f t="shared" ca="1" si="43"/>
        <v>1</v>
      </c>
      <c r="F99" s="14">
        <f ca="1">(TRUNC(PRODUCT($E$12:$E98),16))</f>
        <v>1.00674391708236</v>
      </c>
      <c r="G99" s="14">
        <f t="shared" si="44"/>
        <v>1</v>
      </c>
      <c r="H99" s="14">
        <f t="shared" ca="1" si="45"/>
        <v>1.0067439199999999</v>
      </c>
      <c r="I99" s="13">
        <f t="shared" si="35"/>
        <v>2.5000000000000001E-2</v>
      </c>
      <c r="J99" s="35">
        <f t="shared" si="36"/>
        <v>43930</v>
      </c>
      <c r="K99" s="2">
        <f t="shared" si="37"/>
        <v>57</v>
      </c>
      <c r="L99" s="18">
        <f t="shared" si="38"/>
        <v>58</v>
      </c>
      <c r="M99" s="12">
        <f t="shared" si="28"/>
        <v>1.0056993999999999</v>
      </c>
      <c r="N99" s="12">
        <f t="shared" ca="1" si="29"/>
        <v>1.0124817559999999</v>
      </c>
      <c r="O99" s="18">
        <f t="shared" si="39"/>
        <v>0</v>
      </c>
      <c r="P99" s="14">
        <f t="shared" ca="1" si="30"/>
        <v>124.81755999000001</v>
      </c>
      <c r="Q99" s="21">
        <f t="shared" si="31"/>
        <v>0</v>
      </c>
      <c r="R99" s="14">
        <f t="shared" si="32"/>
        <v>0</v>
      </c>
      <c r="S99" s="4" t="str">
        <f t="shared" si="40"/>
        <v>A+J=</v>
      </c>
      <c r="T99" s="35">
        <f t="shared" si="41"/>
        <v>44293</v>
      </c>
      <c r="U99" s="3"/>
      <c r="V99" s="4"/>
      <c r="W99" s="110">
        <v>41362</v>
      </c>
      <c r="X99" s="101" t="s">
        <v>62</v>
      </c>
      <c r="Y99" s="104"/>
      <c r="Z99" s="1"/>
      <c r="AA99" s="3"/>
      <c r="AB99" s="3"/>
      <c r="AC99" s="3"/>
      <c r="AD99" s="3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</row>
    <row r="100" spans="1:162" x14ac:dyDescent="0.15">
      <c r="A100" s="44">
        <f t="shared" si="33"/>
        <v>44018</v>
      </c>
      <c r="B100" s="96">
        <f t="shared" ca="1" si="42"/>
        <v>10124.817559990001</v>
      </c>
      <c r="C100" s="14">
        <f t="shared" si="34"/>
        <v>10000</v>
      </c>
      <c r="D100" s="13">
        <f ca="1">IF(A100&lt;$B$1,VLOOKUP(A100,[1]DI!$A$4:$B$15000,2,FALSE),0)</f>
        <v>2.1500000000000005E-2</v>
      </c>
      <c r="E100" s="14">
        <f t="shared" ca="1" si="43"/>
        <v>1.0000844200000001</v>
      </c>
      <c r="F100" s="14">
        <f ca="1">(TRUNC(PRODUCT($E$12:$E99),16))</f>
        <v>1.00674391708236</v>
      </c>
      <c r="G100" s="14">
        <f t="shared" si="44"/>
        <v>1</v>
      </c>
      <c r="H100" s="14">
        <f t="shared" ca="1" si="45"/>
        <v>1.0067439199999999</v>
      </c>
      <c r="I100" s="13">
        <f t="shared" si="35"/>
        <v>2.5000000000000001E-2</v>
      </c>
      <c r="J100" s="35">
        <f t="shared" si="36"/>
        <v>43930</v>
      </c>
      <c r="K100" s="2">
        <f t="shared" si="37"/>
        <v>58</v>
      </c>
      <c r="L100" s="18">
        <f t="shared" si="38"/>
        <v>58</v>
      </c>
      <c r="M100" s="12">
        <f t="shared" si="28"/>
        <v>1.0056993999999999</v>
      </c>
      <c r="N100" s="12">
        <f t="shared" ca="1" si="29"/>
        <v>1.0124817559999999</v>
      </c>
      <c r="O100" s="18">
        <f t="shared" si="39"/>
        <v>0</v>
      </c>
      <c r="P100" s="14">
        <f t="shared" ca="1" si="30"/>
        <v>124.81755999000001</v>
      </c>
      <c r="Q100" s="21">
        <f t="shared" si="31"/>
        <v>0</v>
      </c>
      <c r="R100" s="14">
        <f t="shared" si="32"/>
        <v>0</v>
      </c>
      <c r="S100" s="4" t="str">
        <f t="shared" si="40"/>
        <v>A+J=</v>
      </c>
      <c r="T100" s="35">
        <f t="shared" si="41"/>
        <v>44293</v>
      </c>
      <c r="U100" s="3"/>
      <c r="V100" s="4"/>
      <c r="W100" s="110">
        <v>41395</v>
      </c>
      <c r="X100" s="101" t="s">
        <v>64</v>
      </c>
      <c r="Y100" s="104"/>
      <c r="Z100" s="1"/>
      <c r="AA100" s="3"/>
      <c r="AB100" s="3"/>
      <c r="AC100" s="3"/>
      <c r="AD100" s="3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</row>
    <row r="101" spans="1:162" x14ac:dyDescent="0.15">
      <c r="A101" s="44">
        <f t="shared" si="33"/>
        <v>44019</v>
      </c>
      <c r="B101" s="96">
        <f t="shared" ca="1" si="42"/>
        <v>10126.66454</v>
      </c>
      <c r="C101" s="14">
        <f t="shared" si="34"/>
        <v>10000</v>
      </c>
      <c r="D101" s="13">
        <f ca="1">IF(A101&lt;$B$1,VLOOKUP(A101,[1]DI!$A$4:$B$15000,2,FALSE),0)</f>
        <v>2.1500000000000005E-2</v>
      </c>
      <c r="E101" s="14">
        <f t="shared" ca="1" si="43"/>
        <v>1.0000844200000001</v>
      </c>
      <c r="F101" s="14">
        <f ca="1">(TRUNC(PRODUCT($E$12:$E100),16))</f>
        <v>1.00682890640384</v>
      </c>
      <c r="G101" s="14">
        <f t="shared" si="44"/>
        <v>1</v>
      </c>
      <c r="H101" s="14">
        <f t="shared" ca="1" si="45"/>
        <v>1.0068289100000001</v>
      </c>
      <c r="I101" s="13">
        <f t="shared" si="35"/>
        <v>2.5000000000000001E-2</v>
      </c>
      <c r="J101" s="35">
        <f t="shared" si="36"/>
        <v>43930</v>
      </c>
      <c r="K101" s="2">
        <f t="shared" si="37"/>
        <v>59</v>
      </c>
      <c r="L101" s="18">
        <f t="shared" si="38"/>
        <v>59</v>
      </c>
      <c r="M101" s="12">
        <f t="shared" si="28"/>
        <v>1.0057979500000001</v>
      </c>
      <c r="N101" s="12">
        <f t="shared" ca="1" si="29"/>
        <v>1.0126664540000001</v>
      </c>
      <c r="O101" s="18">
        <f t="shared" si="39"/>
        <v>0</v>
      </c>
      <c r="P101" s="14">
        <f t="shared" ca="1" si="30"/>
        <v>126.66454</v>
      </c>
      <c r="Q101" s="21">
        <f t="shared" si="31"/>
        <v>0</v>
      </c>
      <c r="R101" s="14">
        <f t="shared" si="32"/>
        <v>0</v>
      </c>
      <c r="S101" s="4" t="str">
        <f t="shared" si="40"/>
        <v>A+J=</v>
      </c>
      <c r="T101" s="35">
        <f t="shared" si="41"/>
        <v>44293</v>
      </c>
      <c r="U101" s="3"/>
      <c r="V101" s="4"/>
      <c r="W101" s="110">
        <v>41424</v>
      </c>
      <c r="X101" s="101" t="s">
        <v>65</v>
      </c>
      <c r="Y101" s="104"/>
      <c r="Z101" s="1"/>
      <c r="AA101" s="3"/>
      <c r="AB101" s="3"/>
      <c r="AC101" s="3"/>
      <c r="AD101" s="3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</row>
    <row r="102" spans="1:162" x14ac:dyDescent="0.15">
      <c r="A102" s="44">
        <f t="shared" si="33"/>
        <v>44020</v>
      </c>
      <c r="B102" s="96">
        <f t="shared" ca="1" si="42"/>
        <v>10128.511780000001</v>
      </c>
      <c r="C102" s="14">
        <f t="shared" si="34"/>
        <v>10000</v>
      </c>
      <c r="D102" s="13">
        <f ca="1">IF(A102&lt;$B$1,VLOOKUP(A102,[1]DI!$A$4:$B$15000,2,FALSE),0)</f>
        <v>2.1500000000000005E-2</v>
      </c>
      <c r="E102" s="14">
        <f t="shared" ca="1" si="43"/>
        <v>1.0000844200000001</v>
      </c>
      <c r="F102" s="14">
        <f ca="1">(TRUNC(PRODUCT($E$12:$E101),16))</f>
        <v>1.00691390290012</v>
      </c>
      <c r="G102" s="14">
        <f t="shared" si="44"/>
        <v>1</v>
      </c>
      <c r="H102" s="14">
        <f t="shared" ca="1" si="45"/>
        <v>1.0069139</v>
      </c>
      <c r="I102" s="13">
        <f t="shared" si="35"/>
        <v>2.5000000000000001E-2</v>
      </c>
      <c r="J102" s="35">
        <f t="shared" si="36"/>
        <v>43930</v>
      </c>
      <c r="K102" s="2">
        <f t="shared" si="37"/>
        <v>60</v>
      </c>
      <c r="L102" s="18">
        <f t="shared" si="38"/>
        <v>60</v>
      </c>
      <c r="M102" s="12">
        <f t="shared" si="28"/>
        <v>1.0058965099999999</v>
      </c>
      <c r="N102" s="12">
        <f t="shared" ca="1" si="29"/>
        <v>1.012851178</v>
      </c>
      <c r="O102" s="18">
        <f t="shared" si="39"/>
        <v>0</v>
      </c>
      <c r="P102" s="14">
        <f t="shared" ca="1" si="30"/>
        <v>128.51177999999999</v>
      </c>
      <c r="Q102" s="21">
        <f t="shared" si="31"/>
        <v>0</v>
      </c>
      <c r="R102" s="14">
        <f t="shared" si="32"/>
        <v>0</v>
      </c>
      <c r="S102" s="4" t="str">
        <f t="shared" si="40"/>
        <v>A+J=</v>
      </c>
      <c r="T102" s="35">
        <f t="shared" si="41"/>
        <v>44293</v>
      </c>
      <c r="U102" s="3"/>
      <c r="V102" s="4"/>
      <c r="W102" s="110">
        <v>41593</v>
      </c>
      <c r="X102" s="101" t="s">
        <v>60</v>
      </c>
      <c r="Y102" s="104"/>
      <c r="Z102" s="1"/>
      <c r="AA102" s="3"/>
      <c r="AB102" s="3"/>
      <c r="AC102" s="3"/>
      <c r="AD102" s="3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</row>
    <row r="103" spans="1:162" x14ac:dyDescent="0.15">
      <c r="A103" s="44">
        <f t="shared" si="33"/>
        <v>44021</v>
      </c>
      <c r="B103" s="96">
        <f t="shared" ca="1" si="42"/>
        <v>10130.359479999999</v>
      </c>
      <c r="C103" s="14">
        <f t="shared" si="34"/>
        <v>10000</v>
      </c>
      <c r="D103" s="13">
        <f ca="1">IF(A103&lt;$B$1,VLOOKUP(A103,[1]DI!$A$4:$B$15000,2,FALSE),0)</f>
        <v>2.1500000000000005E-2</v>
      </c>
      <c r="E103" s="14">
        <f t="shared" ca="1" si="43"/>
        <v>1.0000844200000001</v>
      </c>
      <c r="F103" s="14">
        <f ca="1">(TRUNC(PRODUCT($E$12:$E102),16))</f>
        <v>1.0069989065717999</v>
      </c>
      <c r="G103" s="14">
        <f t="shared" si="44"/>
        <v>1</v>
      </c>
      <c r="H103" s="14">
        <f t="shared" ca="1" si="45"/>
        <v>1.0069989100000001</v>
      </c>
      <c r="I103" s="13">
        <f t="shared" si="35"/>
        <v>2.5000000000000001E-2</v>
      </c>
      <c r="J103" s="35">
        <f t="shared" si="36"/>
        <v>43930</v>
      </c>
      <c r="K103" s="2">
        <f t="shared" si="37"/>
        <v>61</v>
      </c>
      <c r="L103" s="18">
        <f t="shared" si="38"/>
        <v>61</v>
      </c>
      <c r="M103" s="12">
        <f t="shared" si="28"/>
        <v>1.0059950790000001</v>
      </c>
      <c r="N103" s="12">
        <f t="shared" ca="1" si="29"/>
        <v>1.013035948</v>
      </c>
      <c r="O103" s="18">
        <f t="shared" si="39"/>
        <v>0</v>
      </c>
      <c r="P103" s="14">
        <f t="shared" ca="1" si="30"/>
        <v>130.35947999999999</v>
      </c>
      <c r="Q103" s="21">
        <f t="shared" si="31"/>
        <v>0</v>
      </c>
      <c r="R103" s="14">
        <f t="shared" si="32"/>
        <v>0</v>
      </c>
      <c r="S103" s="4" t="str">
        <f t="shared" si="40"/>
        <v>A+J=</v>
      </c>
      <c r="T103" s="35">
        <f t="shared" si="41"/>
        <v>44293</v>
      </c>
      <c r="U103" s="3"/>
      <c r="V103" s="4"/>
      <c r="W103" s="110">
        <v>41633</v>
      </c>
      <c r="X103" s="101" t="s">
        <v>66</v>
      </c>
      <c r="Y103" s="104"/>
      <c r="Z103" s="1"/>
      <c r="AA103" s="3"/>
      <c r="AB103" s="3"/>
      <c r="AC103" s="3"/>
      <c r="AD103" s="3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</row>
    <row r="104" spans="1:162" x14ac:dyDescent="0.15">
      <c r="A104" s="44">
        <f t="shared" si="33"/>
        <v>44022</v>
      </c>
      <c r="B104" s="96">
        <f t="shared" ca="1" si="42"/>
        <v>10132.207449990001</v>
      </c>
      <c r="C104" s="14">
        <f t="shared" si="34"/>
        <v>10000</v>
      </c>
      <c r="D104" s="13">
        <f ca="1">IF(A104&lt;$B$1,VLOOKUP(A104,[1]DI!$A$4:$B$15000,2,FALSE),0)</f>
        <v>2.1500000000000005E-2</v>
      </c>
      <c r="E104" s="14">
        <f t="shared" ca="1" si="43"/>
        <v>1.0000844200000001</v>
      </c>
      <c r="F104" s="14">
        <f ca="1">(TRUNC(PRODUCT($E$12:$E103),16))</f>
        <v>1.0070839174194901</v>
      </c>
      <c r="G104" s="14">
        <f t="shared" si="44"/>
        <v>1</v>
      </c>
      <c r="H104" s="14">
        <f t="shared" ca="1" si="45"/>
        <v>1.0070839199999999</v>
      </c>
      <c r="I104" s="13">
        <f t="shared" si="35"/>
        <v>2.5000000000000001E-2</v>
      </c>
      <c r="J104" s="35">
        <f t="shared" si="36"/>
        <v>43930</v>
      </c>
      <c r="K104" s="2">
        <f t="shared" si="37"/>
        <v>62</v>
      </c>
      <c r="L104" s="18">
        <f t="shared" si="38"/>
        <v>62</v>
      </c>
      <c r="M104" s="12">
        <f t="shared" si="28"/>
        <v>1.0060936579999999</v>
      </c>
      <c r="N104" s="12">
        <f t="shared" ca="1" si="29"/>
        <v>1.0132207449999999</v>
      </c>
      <c r="O104" s="18">
        <f t="shared" si="39"/>
        <v>0</v>
      </c>
      <c r="P104" s="14">
        <f t="shared" ca="1" si="30"/>
        <v>132.20744998999999</v>
      </c>
      <c r="Q104" s="21">
        <f t="shared" si="31"/>
        <v>0</v>
      </c>
      <c r="R104" s="14">
        <f t="shared" si="32"/>
        <v>0</v>
      </c>
      <c r="S104" s="4" t="str">
        <f t="shared" si="40"/>
        <v>A+J=</v>
      </c>
      <c r="T104" s="35">
        <f t="shared" si="41"/>
        <v>44293</v>
      </c>
      <c r="U104" s="3"/>
      <c r="V104" s="11"/>
      <c r="W104" s="110">
        <v>41640</v>
      </c>
      <c r="X104" s="101" t="s">
        <v>67</v>
      </c>
      <c r="Y104" s="104"/>
      <c r="Z104" s="1"/>
      <c r="AA104" s="3"/>
      <c r="AB104" s="3"/>
      <c r="AC104" s="3"/>
      <c r="AD104" s="3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</row>
    <row r="105" spans="1:162" x14ac:dyDescent="0.15">
      <c r="A105" s="44">
        <f t="shared" si="33"/>
        <v>44023</v>
      </c>
      <c r="B105" s="96">
        <f t="shared" ca="1" si="42"/>
        <v>10134.055780000001</v>
      </c>
      <c r="C105" s="14">
        <f t="shared" si="34"/>
        <v>10000</v>
      </c>
      <c r="D105" s="13">
        <f ca="1">IF(A105&lt;$B$1,VLOOKUP(A105,[1]DI!$A$4:$B$15000,2,FALSE),0)</f>
        <v>0</v>
      </c>
      <c r="E105" s="14">
        <f t="shared" ca="1" si="43"/>
        <v>1</v>
      </c>
      <c r="F105" s="14">
        <f ca="1">(TRUNC(PRODUCT($E$12:$E104),16))</f>
        <v>1.0071689354438</v>
      </c>
      <c r="G105" s="14">
        <f t="shared" si="44"/>
        <v>1</v>
      </c>
      <c r="H105" s="14">
        <f t="shared" ca="1" si="45"/>
        <v>1.0071689399999999</v>
      </c>
      <c r="I105" s="13">
        <f t="shared" si="35"/>
        <v>2.5000000000000001E-2</v>
      </c>
      <c r="J105" s="35">
        <f t="shared" si="36"/>
        <v>43930</v>
      </c>
      <c r="K105" s="2">
        <f t="shared" si="37"/>
        <v>62</v>
      </c>
      <c r="L105" s="18">
        <f t="shared" si="38"/>
        <v>63</v>
      </c>
      <c r="M105" s="12">
        <f t="shared" si="28"/>
        <v>1.0061922459999999</v>
      </c>
      <c r="N105" s="12">
        <f t="shared" ca="1" si="29"/>
        <v>1.013405578</v>
      </c>
      <c r="O105" s="18">
        <f t="shared" si="39"/>
        <v>0</v>
      </c>
      <c r="P105" s="14">
        <f t="shared" ca="1" si="30"/>
        <v>134.05578</v>
      </c>
      <c r="Q105" s="21">
        <f t="shared" si="31"/>
        <v>0</v>
      </c>
      <c r="R105" s="14">
        <f t="shared" si="32"/>
        <v>0</v>
      </c>
      <c r="S105" s="4" t="str">
        <f t="shared" si="40"/>
        <v>A+J=</v>
      </c>
      <c r="T105" s="35">
        <f t="shared" si="41"/>
        <v>44293</v>
      </c>
      <c r="U105" s="3"/>
      <c r="V105" s="4"/>
      <c r="W105" s="110">
        <v>41701</v>
      </c>
      <c r="X105" s="101" t="s">
        <v>61</v>
      </c>
      <c r="Y105" s="104"/>
      <c r="Z105" s="1"/>
      <c r="AA105" s="3"/>
      <c r="AB105" s="3"/>
      <c r="AC105" s="3"/>
      <c r="AD105" s="3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</row>
    <row r="106" spans="1:162" x14ac:dyDescent="0.15">
      <c r="A106" s="44">
        <f t="shared" si="33"/>
        <v>44024</v>
      </c>
      <c r="B106" s="96">
        <f t="shared" ca="1" si="42"/>
        <v>10134.055780000001</v>
      </c>
      <c r="C106" s="14">
        <f t="shared" si="34"/>
        <v>10000</v>
      </c>
      <c r="D106" s="13">
        <f ca="1">IF(A106&lt;$B$1,VLOOKUP(A106,[1]DI!$A$4:$B$15000,2,FALSE),0)</f>
        <v>0</v>
      </c>
      <c r="E106" s="14">
        <f t="shared" ca="1" si="43"/>
        <v>1</v>
      </c>
      <c r="F106" s="14">
        <f ca="1">(TRUNC(PRODUCT($E$12:$E105),16))</f>
        <v>1.0071689354438</v>
      </c>
      <c r="G106" s="14">
        <f t="shared" si="44"/>
        <v>1</v>
      </c>
      <c r="H106" s="14">
        <f t="shared" ca="1" si="45"/>
        <v>1.0071689399999999</v>
      </c>
      <c r="I106" s="13">
        <f t="shared" si="35"/>
        <v>2.5000000000000001E-2</v>
      </c>
      <c r="J106" s="35">
        <f t="shared" si="36"/>
        <v>43930</v>
      </c>
      <c r="K106" s="2">
        <f t="shared" si="37"/>
        <v>62</v>
      </c>
      <c r="L106" s="18">
        <f t="shared" si="38"/>
        <v>63</v>
      </c>
      <c r="M106" s="12">
        <f t="shared" si="28"/>
        <v>1.0061922459999999</v>
      </c>
      <c r="N106" s="12">
        <f t="shared" ca="1" si="29"/>
        <v>1.013405578</v>
      </c>
      <c r="O106" s="18">
        <f t="shared" si="39"/>
        <v>0</v>
      </c>
      <c r="P106" s="14">
        <f t="shared" ca="1" si="30"/>
        <v>134.05578</v>
      </c>
      <c r="Q106" s="21">
        <f t="shared" si="31"/>
        <v>0</v>
      </c>
      <c r="R106" s="14">
        <f t="shared" si="32"/>
        <v>0</v>
      </c>
      <c r="S106" s="4" t="str">
        <f t="shared" si="40"/>
        <v>A+J=</v>
      </c>
      <c r="T106" s="35">
        <f t="shared" si="41"/>
        <v>44293</v>
      </c>
      <c r="U106" s="3"/>
      <c r="V106" s="4"/>
      <c r="W106" s="110">
        <v>41702</v>
      </c>
      <c r="X106" s="101" t="s">
        <v>61</v>
      </c>
      <c r="Y106" s="104"/>
      <c r="Z106" s="1"/>
      <c r="AA106" s="3"/>
      <c r="AB106" s="3"/>
      <c r="AC106" s="3"/>
      <c r="AD106" s="3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</row>
    <row r="107" spans="1:162" x14ac:dyDescent="0.15">
      <c r="A107" s="44">
        <f t="shared" si="33"/>
        <v>44025</v>
      </c>
      <c r="B107" s="96">
        <f t="shared" ca="1" si="42"/>
        <v>10134.055780000001</v>
      </c>
      <c r="C107" s="14">
        <f t="shared" si="34"/>
        <v>10000</v>
      </c>
      <c r="D107" s="13">
        <f ca="1">IF(A107&lt;$B$1,VLOOKUP(A107,[1]DI!$A$4:$B$15000,2,FALSE),0)</f>
        <v>2.1500000000000005E-2</v>
      </c>
      <c r="E107" s="14">
        <f t="shared" ca="1" si="43"/>
        <v>1.0000844200000001</v>
      </c>
      <c r="F107" s="14">
        <f ca="1">(TRUNC(PRODUCT($E$12:$E106),16))</f>
        <v>1.0071689354438</v>
      </c>
      <c r="G107" s="14">
        <f t="shared" si="44"/>
        <v>1</v>
      </c>
      <c r="H107" s="14">
        <f t="shared" ca="1" si="45"/>
        <v>1.0071689399999999</v>
      </c>
      <c r="I107" s="13">
        <f t="shared" si="35"/>
        <v>2.5000000000000001E-2</v>
      </c>
      <c r="J107" s="35">
        <f t="shared" si="36"/>
        <v>43930</v>
      </c>
      <c r="K107" s="2">
        <f t="shared" si="37"/>
        <v>63</v>
      </c>
      <c r="L107" s="18">
        <f t="shared" si="38"/>
        <v>63</v>
      </c>
      <c r="M107" s="12">
        <f t="shared" si="28"/>
        <v>1.0061922459999999</v>
      </c>
      <c r="N107" s="12">
        <f t="shared" ca="1" si="29"/>
        <v>1.013405578</v>
      </c>
      <c r="O107" s="18">
        <f t="shared" si="39"/>
        <v>0</v>
      </c>
      <c r="P107" s="14">
        <f t="shared" ca="1" si="30"/>
        <v>134.05578</v>
      </c>
      <c r="Q107" s="21">
        <f t="shared" si="31"/>
        <v>0</v>
      </c>
      <c r="R107" s="14">
        <f t="shared" si="32"/>
        <v>0</v>
      </c>
      <c r="S107" s="4" t="str">
        <f t="shared" si="40"/>
        <v>A+J=</v>
      </c>
      <c r="T107" s="35">
        <f t="shared" si="41"/>
        <v>44293</v>
      </c>
      <c r="U107" s="3"/>
      <c r="V107" s="4"/>
      <c r="W107" s="110">
        <v>41747</v>
      </c>
      <c r="X107" s="101" t="s">
        <v>62</v>
      </c>
      <c r="Y107" s="104"/>
      <c r="Z107" s="1"/>
      <c r="AA107" s="3"/>
      <c r="AB107" s="3"/>
      <c r="AC107" s="3"/>
      <c r="AD107" s="3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</row>
    <row r="108" spans="1:162" x14ac:dyDescent="0.15">
      <c r="A108" s="44">
        <f t="shared" si="33"/>
        <v>44026</v>
      </c>
      <c r="B108" s="96">
        <f t="shared" ca="1" si="42"/>
        <v>10135.90438</v>
      </c>
      <c r="C108" s="14">
        <f t="shared" si="34"/>
        <v>10000</v>
      </c>
      <c r="D108" s="13">
        <f ca="1">IF(A108&lt;$B$1,VLOOKUP(A108,[1]DI!$A$4:$B$15000,2,FALSE),0)</f>
        <v>2.1500000000000005E-2</v>
      </c>
      <c r="E108" s="14">
        <f t="shared" ca="1" si="43"/>
        <v>1.0000844200000001</v>
      </c>
      <c r="F108" s="14">
        <f ca="1">(TRUNC(PRODUCT($E$12:$E107),16))</f>
        <v>1.0072539606453299</v>
      </c>
      <c r="G108" s="14">
        <f t="shared" si="44"/>
        <v>1</v>
      </c>
      <c r="H108" s="14">
        <f t="shared" ca="1" si="45"/>
        <v>1.0072539599999999</v>
      </c>
      <c r="I108" s="13">
        <f t="shared" si="35"/>
        <v>2.5000000000000001E-2</v>
      </c>
      <c r="J108" s="35">
        <f t="shared" si="36"/>
        <v>43930</v>
      </c>
      <c r="K108" s="2">
        <f t="shared" si="37"/>
        <v>64</v>
      </c>
      <c r="L108" s="18">
        <f t="shared" si="38"/>
        <v>64</v>
      </c>
      <c r="M108" s="12">
        <f t="shared" si="28"/>
        <v>1.006290844</v>
      </c>
      <c r="N108" s="12">
        <f t="shared" ca="1" si="29"/>
        <v>1.013590438</v>
      </c>
      <c r="O108" s="18">
        <f t="shared" si="39"/>
        <v>0</v>
      </c>
      <c r="P108" s="14">
        <f t="shared" ca="1" si="30"/>
        <v>135.90438</v>
      </c>
      <c r="Q108" s="21">
        <f t="shared" si="31"/>
        <v>0</v>
      </c>
      <c r="R108" s="14">
        <f t="shared" si="32"/>
        <v>0</v>
      </c>
      <c r="S108" s="4" t="str">
        <f t="shared" si="40"/>
        <v>A+J=</v>
      </c>
      <c r="T108" s="35">
        <f t="shared" si="41"/>
        <v>44293</v>
      </c>
      <c r="U108" s="3"/>
      <c r="V108" s="4"/>
      <c r="W108" s="110">
        <v>41750</v>
      </c>
      <c r="X108" s="101" t="s">
        <v>63</v>
      </c>
      <c r="Y108" s="104"/>
      <c r="Z108" s="1"/>
      <c r="AA108" s="3"/>
      <c r="AB108" s="3"/>
      <c r="AC108" s="3"/>
      <c r="AD108" s="3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</row>
    <row r="109" spans="1:162" x14ac:dyDescent="0.15">
      <c r="A109" s="44">
        <f t="shared" si="33"/>
        <v>44027</v>
      </c>
      <c r="B109" s="96">
        <f t="shared" ca="1" si="42"/>
        <v>10137.753339999999</v>
      </c>
      <c r="C109" s="14">
        <f t="shared" si="34"/>
        <v>10000</v>
      </c>
      <c r="D109" s="13">
        <f ca="1">IF(A109&lt;$B$1,VLOOKUP(A109,[1]DI!$A$4:$B$15000,2,FALSE),0)</f>
        <v>2.1500000000000005E-2</v>
      </c>
      <c r="E109" s="14">
        <f t="shared" ca="1" si="43"/>
        <v>1.0000844200000001</v>
      </c>
      <c r="F109" s="14">
        <f ca="1">(TRUNC(PRODUCT($E$12:$E108),16))</f>
        <v>1.0073389930246901</v>
      </c>
      <c r="G109" s="14">
        <f t="shared" si="44"/>
        <v>1</v>
      </c>
      <c r="H109" s="14">
        <f t="shared" ca="1" si="45"/>
        <v>1.00733899</v>
      </c>
      <c r="I109" s="13">
        <f t="shared" si="35"/>
        <v>2.5000000000000001E-2</v>
      </c>
      <c r="J109" s="35">
        <f t="shared" si="36"/>
        <v>43930</v>
      </c>
      <c r="K109" s="2">
        <f t="shared" si="37"/>
        <v>65</v>
      </c>
      <c r="L109" s="18">
        <f t="shared" si="38"/>
        <v>65</v>
      </c>
      <c r="M109" s="12">
        <f t="shared" si="28"/>
        <v>1.0063894520000001</v>
      </c>
      <c r="N109" s="12">
        <f t="shared" ca="1" si="29"/>
        <v>1.013775334</v>
      </c>
      <c r="O109" s="18">
        <f t="shared" si="39"/>
        <v>0</v>
      </c>
      <c r="P109" s="14">
        <f t="shared" ca="1" si="30"/>
        <v>137.75334000000001</v>
      </c>
      <c r="Q109" s="21">
        <f t="shared" si="31"/>
        <v>0</v>
      </c>
      <c r="R109" s="14">
        <f t="shared" si="32"/>
        <v>0</v>
      </c>
      <c r="S109" s="4" t="str">
        <f t="shared" si="40"/>
        <v>A+J=</v>
      </c>
      <c r="T109" s="35">
        <f t="shared" si="41"/>
        <v>44293</v>
      </c>
      <c r="U109" s="3"/>
      <c r="V109" s="4"/>
      <c r="W109" s="110">
        <v>41760</v>
      </c>
      <c r="X109" s="101" t="s">
        <v>64</v>
      </c>
      <c r="Y109" s="104"/>
      <c r="Z109" s="1"/>
      <c r="AA109" s="3"/>
      <c r="AB109" s="3"/>
      <c r="AC109" s="3"/>
      <c r="AD109" s="3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</row>
    <row r="110" spans="1:162" x14ac:dyDescent="0.15">
      <c r="A110" s="44">
        <f t="shared" si="33"/>
        <v>44028</v>
      </c>
      <c r="B110" s="96">
        <f t="shared" ca="1" si="42"/>
        <v>10139.602679989999</v>
      </c>
      <c r="C110" s="14">
        <f t="shared" si="34"/>
        <v>10000</v>
      </c>
      <c r="D110" s="13">
        <f ca="1">IF(A110&lt;$B$1,VLOOKUP(A110,[1]DI!$A$4:$B$15000,2,FALSE),0)</f>
        <v>2.1500000000000005E-2</v>
      </c>
      <c r="E110" s="14">
        <f t="shared" ca="1" si="43"/>
        <v>1.0000844200000001</v>
      </c>
      <c r="F110" s="14">
        <f ca="1">(TRUNC(PRODUCT($E$12:$E109),16))</f>
        <v>1.0074240325824799</v>
      </c>
      <c r="G110" s="14">
        <f t="shared" si="44"/>
        <v>1</v>
      </c>
      <c r="H110" s="14">
        <f t="shared" ca="1" si="45"/>
        <v>1.0074240299999999</v>
      </c>
      <c r="I110" s="13">
        <f t="shared" si="35"/>
        <v>2.5000000000000001E-2</v>
      </c>
      <c r="J110" s="35">
        <f t="shared" si="36"/>
        <v>43930</v>
      </c>
      <c r="K110" s="2">
        <f t="shared" si="37"/>
        <v>66</v>
      </c>
      <c r="L110" s="18">
        <f t="shared" si="38"/>
        <v>66</v>
      </c>
      <c r="M110" s="12">
        <f t="shared" si="28"/>
        <v>1.0064880700000001</v>
      </c>
      <c r="N110" s="12">
        <f t="shared" ca="1" si="29"/>
        <v>1.0139602679999999</v>
      </c>
      <c r="O110" s="18">
        <f t="shared" si="39"/>
        <v>0</v>
      </c>
      <c r="P110" s="14">
        <f t="shared" ca="1" si="30"/>
        <v>139.60267999000001</v>
      </c>
      <c r="Q110" s="21">
        <f t="shared" si="31"/>
        <v>0</v>
      </c>
      <c r="R110" s="14">
        <f t="shared" si="32"/>
        <v>0</v>
      </c>
      <c r="S110" s="4" t="str">
        <f t="shared" si="40"/>
        <v>A+J=</v>
      </c>
      <c r="T110" s="35">
        <f t="shared" si="41"/>
        <v>44293</v>
      </c>
      <c r="U110" s="3"/>
      <c r="V110" s="4"/>
      <c r="W110" s="110">
        <v>41809</v>
      </c>
      <c r="X110" s="101" t="s">
        <v>65</v>
      </c>
      <c r="Y110" s="104"/>
      <c r="Z110" s="1"/>
      <c r="AA110" s="3"/>
      <c r="AB110" s="3"/>
      <c r="AC110" s="3"/>
      <c r="AD110" s="3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</row>
    <row r="111" spans="1:162" x14ac:dyDescent="0.15">
      <c r="A111" s="44">
        <f t="shared" si="33"/>
        <v>44029</v>
      </c>
      <c r="B111" s="96">
        <f t="shared" ca="1" si="42"/>
        <v>10141.45236999</v>
      </c>
      <c r="C111" s="14">
        <f t="shared" si="34"/>
        <v>10000</v>
      </c>
      <c r="D111" s="13">
        <f ca="1">IF(A111&lt;$B$1,VLOOKUP(A111,[1]DI!$A$4:$B$15000,2,FALSE),0)</f>
        <v>2.1500000000000005E-2</v>
      </c>
      <c r="E111" s="14">
        <f t="shared" ca="1" si="43"/>
        <v>1.0000844200000001</v>
      </c>
      <c r="F111" s="14">
        <f ca="1">(TRUNC(PRODUCT($E$12:$E110),16))</f>
        <v>1.00750907931931</v>
      </c>
      <c r="G111" s="14">
        <f t="shared" si="44"/>
        <v>1</v>
      </c>
      <c r="H111" s="14">
        <f t="shared" ca="1" si="45"/>
        <v>1.0075090799999999</v>
      </c>
      <c r="I111" s="13">
        <f t="shared" si="35"/>
        <v>2.5000000000000001E-2</v>
      </c>
      <c r="J111" s="35">
        <f t="shared" si="36"/>
        <v>43930</v>
      </c>
      <c r="K111" s="2">
        <f t="shared" si="37"/>
        <v>67</v>
      </c>
      <c r="L111" s="18">
        <f t="shared" si="38"/>
        <v>67</v>
      </c>
      <c r="M111" s="12">
        <f t="shared" si="28"/>
        <v>1.0065866969999999</v>
      </c>
      <c r="N111" s="12">
        <f t="shared" ca="1" si="29"/>
        <v>1.0141452369999999</v>
      </c>
      <c r="O111" s="18">
        <f t="shared" si="39"/>
        <v>0</v>
      </c>
      <c r="P111" s="14">
        <f t="shared" ca="1" si="30"/>
        <v>141.45236998999999</v>
      </c>
      <c r="Q111" s="21">
        <f t="shared" si="31"/>
        <v>0</v>
      </c>
      <c r="R111" s="14">
        <f t="shared" si="32"/>
        <v>0</v>
      </c>
      <c r="S111" s="4" t="str">
        <f t="shared" si="40"/>
        <v>A+J=</v>
      </c>
      <c r="T111" s="35">
        <f t="shared" si="41"/>
        <v>44293</v>
      </c>
      <c r="U111" s="3"/>
      <c r="V111" s="4"/>
      <c r="W111" s="110">
        <v>41998</v>
      </c>
      <c r="X111" s="101" t="s">
        <v>66</v>
      </c>
      <c r="Y111" s="104"/>
      <c r="Z111" s="1"/>
      <c r="AA111" s="3"/>
      <c r="AB111" s="3"/>
      <c r="AC111" s="3"/>
      <c r="AD111" s="3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</row>
    <row r="112" spans="1:162" x14ac:dyDescent="0.15">
      <c r="A112" s="44">
        <f t="shared" si="33"/>
        <v>44030</v>
      </c>
      <c r="B112" s="96">
        <f t="shared" ca="1" si="42"/>
        <v>10143.30232999</v>
      </c>
      <c r="C112" s="14">
        <f t="shared" si="34"/>
        <v>10000</v>
      </c>
      <c r="D112" s="13">
        <f ca="1">IF(A112&lt;$B$1,VLOOKUP(A112,[1]DI!$A$4:$B$15000,2,FALSE),0)</f>
        <v>0</v>
      </c>
      <c r="E112" s="14">
        <f t="shared" ca="1" si="43"/>
        <v>1</v>
      </c>
      <c r="F112" s="14">
        <f ca="1">(TRUNC(PRODUCT($E$12:$E111),16))</f>
        <v>1.0075941332357901</v>
      </c>
      <c r="G112" s="14">
        <f t="shared" si="44"/>
        <v>1</v>
      </c>
      <c r="H112" s="14">
        <f t="shared" ca="1" si="45"/>
        <v>1.00759413</v>
      </c>
      <c r="I112" s="13">
        <f t="shared" si="35"/>
        <v>2.5000000000000001E-2</v>
      </c>
      <c r="J112" s="35">
        <f t="shared" si="36"/>
        <v>43930</v>
      </c>
      <c r="K112" s="2">
        <f t="shared" si="37"/>
        <v>67</v>
      </c>
      <c r="L112" s="18">
        <f t="shared" si="38"/>
        <v>68</v>
      </c>
      <c r="M112" s="12">
        <f t="shared" si="28"/>
        <v>1.0066853339999999</v>
      </c>
      <c r="N112" s="12">
        <f t="shared" ca="1" si="29"/>
        <v>1.0143302329999999</v>
      </c>
      <c r="O112" s="18">
        <f t="shared" si="39"/>
        <v>0</v>
      </c>
      <c r="P112" s="14">
        <f t="shared" ca="1" si="30"/>
        <v>143.30232999</v>
      </c>
      <c r="Q112" s="21">
        <f t="shared" si="31"/>
        <v>0</v>
      </c>
      <c r="R112" s="14">
        <f t="shared" si="32"/>
        <v>0</v>
      </c>
      <c r="S112" s="4" t="str">
        <f t="shared" si="40"/>
        <v>A+J=</v>
      </c>
      <c r="T112" s="35">
        <f t="shared" si="41"/>
        <v>44293</v>
      </c>
      <c r="U112" s="3"/>
      <c r="V112" s="4"/>
      <c r="W112" s="110">
        <v>42005</v>
      </c>
      <c r="X112" s="101" t="s">
        <v>67</v>
      </c>
      <c r="Y112" s="104"/>
      <c r="Z112" s="1"/>
      <c r="AA112" s="3"/>
      <c r="AB112" s="3"/>
      <c r="AC112" s="3"/>
      <c r="AD112" s="3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</row>
    <row r="113" spans="1:162" x14ac:dyDescent="0.15">
      <c r="A113" s="44">
        <f t="shared" si="33"/>
        <v>44031</v>
      </c>
      <c r="B113" s="96">
        <f t="shared" ca="1" si="42"/>
        <v>10143.30232999</v>
      </c>
      <c r="C113" s="14">
        <f t="shared" si="34"/>
        <v>10000</v>
      </c>
      <c r="D113" s="13">
        <f ca="1">IF(A113&lt;$B$1,VLOOKUP(A113,[1]DI!$A$4:$B$15000,2,FALSE),0)</f>
        <v>0</v>
      </c>
      <c r="E113" s="14">
        <f t="shared" ca="1" si="43"/>
        <v>1</v>
      </c>
      <c r="F113" s="14">
        <f ca="1">(TRUNC(PRODUCT($E$12:$E112),16))</f>
        <v>1.0075941332357901</v>
      </c>
      <c r="G113" s="14">
        <f t="shared" si="44"/>
        <v>1</v>
      </c>
      <c r="H113" s="14">
        <f t="shared" ca="1" si="45"/>
        <v>1.00759413</v>
      </c>
      <c r="I113" s="13">
        <f t="shared" si="35"/>
        <v>2.5000000000000001E-2</v>
      </c>
      <c r="J113" s="35">
        <f t="shared" si="36"/>
        <v>43930</v>
      </c>
      <c r="K113" s="2">
        <f t="shared" si="37"/>
        <v>67</v>
      </c>
      <c r="L113" s="18">
        <f t="shared" si="38"/>
        <v>68</v>
      </c>
      <c r="M113" s="12">
        <f t="shared" si="28"/>
        <v>1.0066853339999999</v>
      </c>
      <c r="N113" s="12">
        <f t="shared" ca="1" si="29"/>
        <v>1.0143302329999999</v>
      </c>
      <c r="O113" s="18">
        <f t="shared" si="39"/>
        <v>0</v>
      </c>
      <c r="P113" s="14">
        <f t="shared" ca="1" si="30"/>
        <v>143.30232999</v>
      </c>
      <c r="Q113" s="21">
        <f t="shared" si="31"/>
        <v>0</v>
      </c>
      <c r="R113" s="14">
        <f t="shared" si="32"/>
        <v>0</v>
      </c>
      <c r="S113" s="4" t="str">
        <f t="shared" si="40"/>
        <v>A+J=</v>
      </c>
      <c r="T113" s="35">
        <f t="shared" si="41"/>
        <v>44293</v>
      </c>
      <c r="U113" s="3"/>
      <c r="V113" s="4"/>
      <c r="W113" s="110">
        <v>42051</v>
      </c>
      <c r="X113" s="101" t="s">
        <v>61</v>
      </c>
      <c r="Y113" s="104"/>
      <c r="Z113" s="1"/>
      <c r="AA113" s="3"/>
      <c r="AB113" s="3"/>
      <c r="AC113" s="3"/>
      <c r="AD113" s="3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</row>
    <row r="114" spans="1:162" x14ac:dyDescent="0.15">
      <c r="A114" s="44">
        <f t="shared" si="33"/>
        <v>44032</v>
      </c>
      <c r="B114" s="96">
        <f t="shared" ca="1" si="42"/>
        <v>10143.30232999</v>
      </c>
      <c r="C114" s="14">
        <f t="shared" si="34"/>
        <v>10000</v>
      </c>
      <c r="D114" s="13">
        <f ca="1">IF(A114&lt;$B$1,VLOOKUP(A114,[1]DI!$A$4:$B$15000,2,FALSE),0)</f>
        <v>2.1500000000000005E-2</v>
      </c>
      <c r="E114" s="14">
        <f t="shared" ca="1" si="43"/>
        <v>1.0000844200000001</v>
      </c>
      <c r="F114" s="14">
        <f ca="1">(TRUNC(PRODUCT($E$12:$E113),16))</f>
        <v>1.0075941332357901</v>
      </c>
      <c r="G114" s="14">
        <f t="shared" si="44"/>
        <v>1</v>
      </c>
      <c r="H114" s="14">
        <f t="shared" ca="1" si="45"/>
        <v>1.00759413</v>
      </c>
      <c r="I114" s="13">
        <f t="shared" si="35"/>
        <v>2.5000000000000001E-2</v>
      </c>
      <c r="J114" s="35">
        <f t="shared" si="36"/>
        <v>43930</v>
      </c>
      <c r="K114" s="2">
        <f t="shared" si="37"/>
        <v>68</v>
      </c>
      <c r="L114" s="18">
        <f t="shared" si="38"/>
        <v>68</v>
      </c>
      <c r="M114" s="12">
        <f t="shared" si="28"/>
        <v>1.0066853339999999</v>
      </c>
      <c r="N114" s="12">
        <f t="shared" ca="1" si="29"/>
        <v>1.0143302329999999</v>
      </c>
      <c r="O114" s="18">
        <f t="shared" si="39"/>
        <v>0</v>
      </c>
      <c r="P114" s="14">
        <f t="shared" ca="1" si="30"/>
        <v>143.30232999</v>
      </c>
      <c r="Q114" s="21">
        <f t="shared" si="31"/>
        <v>0</v>
      </c>
      <c r="R114" s="14">
        <f t="shared" si="32"/>
        <v>0</v>
      </c>
      <c r="S114" s="4" t="str">
        <f t="shared" si="40"/>
        <v>A+J=</v>
      </c>
      <c r="T114" s="35">
        <f t="shared" si="41"/>
        <v>44293</v>
      </c>
      <c r="U114" s="3"/>
      <c r="V114" s="4"/>
      <c r="W114" s="110">
        <v>42052</v>
      </c>
      <c r="X114" s="101" t="s">
        <v>61</v>
      </c>
      <c r="Y114" s="104"/>
      <c r="Z114" s="1"/>
      <c r="AA114" s="3"/>
      <c r="AB114" s="3"/>
      <c r="AC114" s="3"/>
      <c r="AD114" s="3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</row>
    <row r="115" spans="1:162" x14ac:dyDescent="0.15">
      <c r="A115" s="44">
        <f t="shared" si="33"/>
        <v>44033</v>
      </c>
      <c r="B115" s="96">
        <f t="shared" ca="1" si="42"/>
        <v>10145.15265</v>
      </c>
      <c r="C115" s="14">
        <f t="shared" si="34"/>
        <v>10000</v>
      </c>
      <c r="D115" s="13">
        <f ca="1">IF(A115&lt;$B$1,VLOOKUP(A115,[1]DI!$A$4:$B$15000,2,FALSE),0)</f>
        <v>2.1500000000000005E-2</v>
      </c>
      <c r="E115" s="14">
        <f t="shared" ca="1" si="43"/>
        <v>1.0000844200000001</v>
      </c>
      <c r="F115" s="14">
        <f ca="1">(TRUNC(PRODUCT($E$12:$E114),16))</f>
        <v>1.0076791943325201</v>
      </c>
      <c r="G115" s="14">
        <f t="shared" si="44"/>
        <v>1</v>
      </c>
      <c r="H115" s="14">
        <f t="shared" ca="1" si="45"/>
        <v>1.0076791899999999</v>
      </c>
      <c r="I115" s="13">
        <f t="shared" si="35"/>
        <v>2.5000000000000001E-2</v>
      </c>
      <c r="J115" s="35">
        <f t="shared" si="36"/>
        <v>43930</v>
      </c>
      <c r="K115" s="2">
        <f t="shared" si="37"/>
        <v>69</v>
      </c>
      <c r="L115" s="18">
        <f t="shared" si="38"/>
        <v>69</v>
      </c>
      <c r="M115" s="12">
        <f t="shared" si="28"/>
        <v>1.00678398</v>
      </c>
      <c r="N115" s="12">
        <f t="shared" ca="1" si="29"/>
        <v>1.014515265</v>
      </c>
      <c r="O115" s="18">
        <f t="shared" si="39"/>
        <v>0</v>
      </c>
      <c r="P115" s="14">
        <f t="shared" ca="1" si="30"/>
        <v>145.15264999999999</v>
      </c>
      <c r="Q115" s="21">
        <f t="shared" si="31"/>
        <v>0</v>
      </c>
      <c r="R115" s="14">
        <f t="shared" si="32"/>
        <v>0</v>
      </c>
      <c r="S115" s="4" t="str">
        <f t="shared" si="40"/>
        <v>A+J=</v>
      </c>
      <c r="T115" s="35">
        <f t="shared" si="41"/>
        <v>44293</v>
      </c>
      <c r="U115" s="3"/>
      <c r="V115" s="4"/>
      <c r="W115" s="110">
        <v>42097</v>
      </c>
      <c r="X115" s="101" t="s">
        <v>62</v>
      </c>
      <c r="Y115" s="104"/>
      <c r="Z115" s="1"/>
      <c r="AA115" s="3"/>
      <c r="AB115" s="3"/>
      <c r="AC115" s="3"/>
      <c r="AD115" s="3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</row>
    <row r="116" spans="1:162" x14ac:dyDescent="0.15">
      <c r="A116" s="44">
        <f t="shared" si="33"/>
        <v>44034</v>
      </c>
      <c r="B116" s="96">
        <f t="shared" ca="1" si="42"/>
        <v>10147.00334999</v>
      </c>
      <c r="C116" s="14">
        <f t="shared" si="34"/>
        <v>10000</v>
      </c>
      <c r="D116" s="13">
        <f ca="1">IF(A116&lt;$B$1,VLOOKUP(A116,[1]DI!$A$4:$B$15000,2,FALSE),0)</f>
        <v>2.1500000000000005E-2</v>
      </c>
      <c r="E116" s="14">
        <f t="shared" ca="1" si="43"/>
        <v>1.0000844200000001</v>
      </c>
      <c r="F116" s="14">
        <f ca="1">(TRUNC(PRODUCT($E$12:$E115),16))</f>
        <v>1.0077642626101</v>
      </c>
      <c r="G116" s="14">
        <f t="shared" si="44"/>
        <v>1</v>
      </c>
      <c r="H116" s="14">
        <f t="shared" ca="1" si="45"/>
        <v>1.0077642600000001</v>
      </c>
      <c r="I116" s="13">
        <f t="shared" si="35"/>
        <v>2.5000000000000001E-2</v>
      </c>
      <c r="J116" s="35">
        <f t="shared" si="36"/>
        <v>43930</v>
      </c>
      <c r="K116" s="2">
        <f t="shared" si="37"/>
        <v>70</v>
      </c>
      <c r="L116" s="18">
        <f t="shared" si="38"/>
        <v>70</v>
      </c>
      <c r="M116" s="12">
        <f t="shared" si="28"/>
        <v>1.0068826360000001</v>
      </c>
      <c r="N116" s="12">
        <f t="shared" ca="1" si="29"/>
        <v>1.0147003349999999</v>
      </c>
      <c r="O116" s="18">
        <f t="shared" si="39"/>
        <v>0</v>
      </c>
      <c r="P116" s="14">
        <f t="shared" ca="1" si="30"/>
        <v>147.00334999</v>
      </c>
      <c r="Q116" s="21">
        <f t="shared" si="31"/>
        <v>0</v>
      </c>
      <c r="R116" s="14">
        <f t="shared" si="32"/>
        <v>0</v>
      </c>
      <c r="S116" s="4" t="str">
        <f t="shared" si="40"/>
        <v>A+J=</v>
      </c>
      <c r="T116" s="35">
        <f t="shared" si="41"/>
        <v>44293</v>
      </c>
      <c r="U116" s="3"/>
      <c r="V116" s="4"/>
      <c r="W116" s="110">
        <v>42115</v>
      </c>
      <c r="X116" s="101" t="s">
        <v>63</v>
      </c>
      <c r="Y116" s="104"/>
      <c r="Z116" s="1"/>
      <c r="AA116" s="3"/>
      <c r="AB116" s="3"/>
      <c r="AC116" s="3"/>
      <c r="AD116" s="3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</row>
    <row r="117" spans="1:162" x14ac:dyDescent="0.15">
      <c r="A117" s="44">
        <f t="shared" si="33"/>
        <v>44035</v>
      </c>
      <c r="B117" s="96">
        <f t="shared" ca="1" si="42"/>
        <v>10148.85441</v>
      </c>
      <c r="C117" s="14">
        <f t="shared" si="34"/>
        <v>10000</v>
      </c>
      <c r="D117" s="13">
        <f ca="1">IF(A117&lt;$B$1,VLOOKUP(A117,[1]DI!$A$4:$B$15000,2,FALSE),0)</f>
        <v>2.1500000000000005E-2</v>
      </c>
      <c r="E117" s="14">
        <f t="shared" ca="1" si="43"/>
        <v>1.0000844200000001</v>
      </c>
      <c r="F117" s="14">
        <f ca="1">(TRUNC(PRODUCT($E$12:$E116),16))</f>
        <v>1.00784933806915</v>
      </c>
      <c r="G117" s="14">
        <f t="shared" si="44"/>
        <v>1</v>
      </c>
      <c r="H117" s="14">
        <f t="shared" ca="1" si="45"/>
        <v>1.0078493399999999</v>
      </c>
      <c r="I117" s="13">
        <f t="shared" si="35"/>
        <v>2.5000000000000001E-2</v>
      </c>
      <c r="J117" s="35">
        <f t="shared" si="36"/>
        <v>43930</v>
      </c>
      <c r="K117" s="2">
        <f t="shared" si="37"/>
        <v>71</v>
      </c>
      <c r="L117" s="18">
        <f t="shared" si="38"/>
        <v>71</v>
      </c>
      <c r="M117" s="12">
        <f t="shared" si="28"/>
        <v>1.006981302</v>
      </c>
      <c r="N117" s="12">
        <f t="shared" ca="1" si="29"/>
        <v>1.0148854410000001</v>
      </c>
      <c r="O117" s="18">
        <f t="shared" si="39"/>
        <v>0</v>
      </c>
      <c r="P117" s="14">
        <f t="shared" ca="1" si="30"/>
        <v>148.85441</v>
      </c>
      <c r="Q117" s="21">
        <f t="shared" si="31"/>
        <v>0</v>
      </c>
      <c r="R117" s="14">
        <f t="shared" si="32"/>
        <v>0</v>
      </c>
      <c r="S117" s="4" t="str">
        <f t="shared" si="40"/>
        <v>A+J=</v>
      </c>
      <c r="T117" s="35">
        <f t="shared" si="41"/>
        <v>44293</v>
      </c>
      <c r="U117" s="3"/>
      <c r="V117" s="4"/>
      <c r="W117" s="110">
        <v>42125</v>
      </c>
      <c r="X117" s="101" t="s">
        <v>64</v>
      </c>
      <c r="Y117" s="104"/>
      <c r="Z117" s="1"/>
      <c r="AA117" s="3"/>
      <c r="AB117" s="3"/>
      <c r="AC117" s="3"/>
      <c r="AD117" s="3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</row>
    <row r="118" spans="1:162" x14ac:dyDescent="0.15">
      <c r="A118" s="44">
        <f t="shared" si="33"/>
        <v>44036</v>
      </c>
      <c r="B118" s="96">
        <f t="shared" ca="1" si="42"/>
        <v>10150.70573999</v>
      </c>
      <c r="C118" s="14">
        <f t="shared" si="34"/>
        <v>10000</v>
      </c>
      <c r="D118" s="13">
        <f ca="1">IF(A118&lt;$B$1,VLOOKUP(A118,[1]DI!$A$4:$B$15000,2,FALSE),0)</f>
        <v>2.1500000000000005E-2</v>
      </c>
      <c r="E118" s="14">
        <f t="shared" ca="1" si="43"/>
        <v>1.0000844200000001</v>
      </c>
      <c r="F118" s="14">
        <f ca="1">(TRUNC(PRODUCT($E$12:$E117),16))</f>
        <v>1.0079344207102701</v>
      </c>
      <c r="G118" s="14">
        <f t="shared" si="44"/>
        <v>1</v>
      </c>
      <c r="H118" s="14">
        <f t="shared" ca="1" si="45"/>
        <v>1.00793442</v>
      </c>
      <c r="I118" s="13">
        <f t="shared" si="35"/>
        <v>2.5000000000000001E-2</v>
      </c>
      <c r="J118" s="35">
        <f t="shared" si="36"/>
        <v>43930</v>
      </c>
      <c r="K118" s="2">
        <f t="shared" si="37"/>
        <v>72</v>
      </c>
      <c r="L118" s="18">
        <f t="shared" si="38"/>
        <v>72</v>
      </c>
      <c r="M118" s="12">
        <f t="shared" si="28"/>
        <v>1.0070799779999999</v>
      </c>
      <c r="N118" s="12">
        <f t="shared" ca="1" si="29"/>
        <v>1.0150705739999999</v>
      </c>
      <c r="O118" s="18">
        <f t="shared" si="39"/>
        <v>0</v>
      </c>
      <c r="P118" s="14">
        <f t="shared" ca="1" si="30"/>
        <v>150.70573999000001</v>
      </c>
      <c r="Q118" s="21">
        <f t="shared" si="31"/>
        <v>0</v>
      </c>
      <c r="R118" s="14">
        <f t="shared" si="32"/>
        <v>0</v>
      </c>
      <c r="S118" s="4" t="str">
        <f t="shared" si="40"/>
        <v>A+J=</v>
      </c>
      <c r="T118" s="35">
        <f t="shared" si="41"/>
        <v>44293</v>
      </c>
      <c r="U118" s="3"/>
      <c r="V118" s="4"/>
      <c r="W118" s="110">
        <v>42159</v>
      </c>
      <c r="X118" s="101" t="s">
        <v>65</v>
      </c>
      <c r="Y118" s="104"/>
      <c r="Z118" s="1"/>
      <c r="AA118" s="3"/>
      <c r="AB118" s="3"/>
      <c r="AC118" s="3"/>
      <c r="AD118" s="3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</row>
    <row r="119" spans="1:162" x14ac:dyDescent="0.15">
      <c r="A119" s="44">
        <f t="shared" si="33"/>
        <v>44037</v>
      </c>
      <c r="B119" s="96">
        <f t="shared" ca="1" si="42"/>
        <v>10152.55741999</v>
      </c>
      <c r="C119" s="14">
        <f t="shared" si="34"/>
        <v>10000</v>
      </c>
      <c r="D119" s="13">
        <f ca="1">IF(A119&lt;$B$1,VLOOKUP(A119,[1]DI!$A$4:$B$15000,2,FALSE),0)</f>
        <v>0</v>
      </c>
      <c r="E119" s="14">
        <f t="shared" ca="1" si="43"/>
        <v>1</v>
      </c>
      <c r="F119" s="14">
        <f ca="1">(TRUNC(PRODUCT($E$12:$E118),16))</f>
        <v>1.0080195105340699</v>
      </c>
      <c r="G119" s="14">
        <f t="shared" si="44"/>
        <v>1</v>
      </c>
      <c r="H119" s="14">
        <f t="shared" ca="1" si="45"/>
        <v>1.00801951</v>
      </c>
      <c r="I119" s="13">
        <f t="shared" si="35"/>
        <v>2.5000000000000001E-2</v>
      </c>
      <c r="J119" s="35">
        <f t="shared" si="36"/>
        <v>43930</v>
      </c>
      <c r="K119" s="2">
        <f t="shared" si="37"/>
        <v>72</v>
      </c>
      <c r="L119" s="18">
        <f t="shared" si="38"/>
        <v>73</v>
      </c>
      <c r="M119" s="12">
        <f t="shared" si="28"/>
        <v>1.0071786629999999</v>
      </c>
      <c r="N119" s="12">
        <f t="shared" ca="1" si="29"/>
        <v>1.0152557419999999</v>
      </c>
      <c r="O119" s="18">
        <f t="shared" si="39"/>
        <v>0</v>
      </c>
      <c r="P119" s="14">
        <f t="shared" ca="1" si="30"/>
        <v>152.55741999</v>
      </c>
      <c r="Q119" s="21">
        <f t="shared" si="31"/>
        <v>0</v>
      </c>
      <c r="R119" s="14">
        <f t="shared" si="32"/>
        <v>0</v>
      </c>
      <c r="S119" s="4" t="str">
        <f t="shared" si="40"/>
        <v>A+J=</v>
      </c>
      <c r="T119" s="35">
        <f t="shared" si="41"/>
        <v>44293</v>
      </c>
      <c r="U119" s="3"/>
      <c r="V119" s="4"/>
      <c r="W119" s="110">
        <v>42254</v>
      </c>
      <c r="X119" s="101" t="s">
        <v>75</v>
      </c>
      <c r="Y119" s="104"/>
      <c r="Z119" s="1"/>
      <c r="AA119" s="3"/>
      <c r="AB119" s="3"/>
      <c r="AC119" s="3"/>
      <c r="AD119" s="3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</row>
    <row r="120" spans="1:162" x14ac:dyDescent="0.15">
      <c r="A120" s="44">
        <f t="shared" si="33"/>
        <v>44038</v>
      </c>
      <c r="B120" s="96">
        <f t="shared" ca="1" si="42"/>
        <v>10152.55741999</v>
      </c>
      <c r="C120" s="14">
        <f t="shared" si="34"/>
        <v>10000</v>
      </c>
      <c r="D120" s="13">
        <f ca="1">IF(A120&lt;$B$1,VLOOKUP(A120,[1]DI!$A$4:$B$15000,2,FALSE),0)</f>
        <v>0</v>
      </c>
      <c r="E120" s="14">
        <f t="shared" ca="1" si="43"/>
        <v>1</v>
      </c>
      <c r="F120" s="14">
        <f ca="1">(TRUNC(PRODUCT($E$12:$E119),16))</f>
        <v>1.0080195105340699</v>
      </c>
      <c r="G120" s="14">
        <f t="shared" si="44"/>
        <v>1</v>
      </c>
      <c r="H120" s="14">
        <f t="shared" ca="1" si="45"/>
        <v>1.00801951</v>
      </c>
      <c r="I120" s="13">
        <f t="shared" si="35"/>
        <v>2.5000000000000001E-2</v>
      </c>
      <c r="J120" s="35">
        <f t="shared" si="36"/>
        <v>43930</v>
      </c>
      <c r="K120" s="2">
        <f t="shared" si="37"/>
        <v>72</v>
      </c>
      <c r="L120" s="18">
        <f t="shared" si="38"/>
        <v>73</v>
      </c>
      <c r="M120" s="12">
        <f t="shared" si="28"/>
        <v>1.0071786629999999</v>
      </c>
      <c r="N120" s="12">
        <f t="shared" ca="1" si="29"/>
        <v>1.0152557419999999</v>
      </c>
      <c r="O120" s="18">
        <f t="shared" si="39"/>
        <v>0</v>
      </c>
      <c r="P120" s="14">
        <f t="shared" ca="1" si="30"/>
        <v>152.55741999</v>
      </c>
      <c r="Q120" s="21">
        <f t="shared" si="31"/>
        <v>0</v>
      </c>
      <c r="R120" s="14">
        <f t="shared" si="32"/>
        <v>0</v>
      </c>
      <c r="S120" s="4" t="str">
        <f t="shared" si="40"/>
        <v>A+J=</v>
      </c>
      <c r="T120" s="35">
        <f t="shared" si="41"/>
        <v>44293</v>
      </c>
      <c r="U120" s="3"/>
      <c r="V120" s="4"/>
      <c r="W120" s="110">
        <v>42289</v>
      </c>
      <c r="X120" s="101" t="s">
        <v>74</v>
      </c>
      <c r="Y120" s="104"/>
      <c r="Z120" s="1"/>
      <c r="AA120" s="3"/>
      <c r="AB120" s="3"/>
      <c r="AC120" s="3"/>
      <c r="AD120" s="3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</row>
    <row r="121" spans="1:162" x14ac:dyDescent="0.15">
      <c r="A121" s="44">
        <f t="shared" si="33"/>
        <v>44039</v>
      </c>
      <c r="B121" s="96">
        <f t="shared" ca="1" si="42"/>
        <v>10152.55741999</v>
      </c>
      <c r="C121" s="14">
        <f t="shared" si="34"/>
        <v>10000</v>
      </c>
      <c r="D121" s="13">
        <f ca="1">IF(A121&lt;$B$1,VLOOKUP(A121,[1]DI!$A$4:$B$15000,2,FALSE),0)</f>
        <v>2.1500000000000005E-2</v>
      </c>
      <c r="E121" s="14">
        <f t="shared" ca="1" si="43"/>
        <v>1.0000844200000001</v>
      </c>
      <c r="F121" s="14">
        <f ca="1">(TRUNC(PRODUCT($E$12:$E120),16))</f>
        <v>1.0080195105340699</v>
      </c>
      <c r="G121" s="14">
        <f t="shared" si="44"/>
        <v>1</v>
      </c>
      <c r="H121" s="14">
        <f t="shared" ca="1" si="45"/>
        <v>1.00801951</v>
      </c>
      <c r="I121" s="13">
        <f t="shared" si="35"/>
        <v>2.5000000000000001E-2</v>
      </c>
      <c r="J121" s="35">
        <f t="shared" si="36"/>
        <v>43930</v>
      </c>
      <c r="K121" s="2">
        <f t="shared" si="37"/>
        <v>73</v>
      </c>
      <c r="L121" s="18">
        <f t="shared" si="38"/>
        <v>73</v>
      </c>
      <c r="M121" s="12">
        <f t="shared" si="28"/>
        <v>1.0071786629999999</v>
      </c>
      <c r="N121" s="12">
        <f t="shared" ca="1" si="29"/>
        <v>1.0152557419999999</v>
      </c>
      <c r="O121" s="18">
        <f t="shared" si="39"/>
        <v>0</v>
      </c>
      <c r="P121" s="14">
        <f t="shared" ca="1" si="30"/>
        <v>152.55741999</v>
      </c>
      <c r="Q121" s="21">
        <f t="shared" si="31"/>
        <v>0</v>
      </c>
      <c r="R121" s="14">
        <f t="shared" si="32"/>
        <v>0</v>
      </c>
      <c r="S121" s="4" t="str">
        <f t="shared" si="40"/>
        <v>A+J=</v>
      </c>
      <c r="T121" s="35">
        <f t="shared" si="41"/>
        <v>44293</v>
      </c>
      <c r="U121" s="3"/>
      <c r="V121" s="4"/>
      <c r="W121" s="110">
        <v>42310</v>
      </c>
      <c r="X121" s="101" t="s">
        <v>59</v>
      </c>
      <c r="Y121" s="104"/>
      <c r="Z121" s="1"/>
      <c r="AA121" s="3"/>
      <c r="AB121" s="3"/>
      <c r="AC121" s="3"/>
      <c r="AD121" s="3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</row>
    <row r="122" spans="1:162" x14ac:dyDescent="0.15">
      <c r="A122" s="44">
        <f t="shared" si="33"/>
        <v>44040</v>
      </c>
      <c r="B122" s="96">
        <f t="shared" ca="1" si="42"/>
        <v>10154.409470000001</v>
      </c>
      <c r="C122" s="14">
        <f t="shared" si="34"/>
        <v>10000</v>
      </c>
      <c r="D122" s="13">
        <f ca="1">IF(A122&lt;$B$1,VLOOKUP(A122,[1]DI!$A$4:$B$15000,2,FALSE),0)</f>
        <v>2.1500000000000005E-2</v>
      </c>
      <c r="E122" s="14">
        <f t="shared" ca="1" si="43"/>
        <v>1.0000844200000001</v>
      </c>
      <c r="F122" s="14">
        <f ca="1">(TRUNC(PRODUCT($E$12:$E121),16))</f>
        <v>1.0081046075411499</v>
      </c>
      <c r="G122" s="14">
        <f t="shared" si="44"/>
        <v>1</v>
      </c>
      <c r="H122" s="14">
        <f t="shared" ca="1" si="45"/>
        <v>1.00810461</v>
      </c>
      <c r="I122" s="13">
        <f t="shared" si="35"/>
        <v>2.5000000000000001E-2</v>
      </c>
      <c r="J122" s="35">
        <f t="shared" si="36"/>
        <v>43930</v>
      </c>
      <c r="K122" s="2">
        <f t="shared" si="37"/>
        <v>74</v>
      </c>
      <c r="L122" s="18">
        <f t="shared" si="38"/>
        <v>74</v>
      </c>
      <c r="M122" s="12">
        <f t="shared" si="28"/>
        <v>1.007277357</v>
      </c>
      <c r="N122" s="12">
        <f t="shared" ca="1" si="29"/>
        <v>1.0154409470000001</v>
      </c>
      <c r="O122" s="18">
        <f t="shared" si="39"/>
        <v>0</v>
      </c>
      <c r="P122" s="14">
        <f t="shared" ca="1" si="30"/>
        <v>154.40947</v>
      </c>
      <c r="Q122" s="21">
        <f t="shared" si="31"/>
        <v>0</v>
      </c>
      <c r="R122" s="14">
        <f t="shared" si="32"/>
        <v>0</v>
      </c>
      <c r="S122" s="4" t="str">
        <f t="shared" si="40"/>
        <v>A+J=</v>
      </c>
      <c r="T122" s="35">
        <f t="shared" si="41"/>
        <v>44293</v>
      </c>
      <c r="U122" s="3"/>
      <c r="V122" s="4"/>
      <c r="W122" s="110">
        <v>42363</v>
      </c>
      <c r="X122" s="101" t="s">
        <v>66</v>
      </c>
      <c r="Y122" s="104"/>
      <c r="Z122" s="1"/>
      <c r="AA122" s="3"/>
      <c r="AB122" s="3"/>
      <c r="AC122" s="3"/>
      <c r="AD122" s="3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</row>
    <row r="123" spans="1:162" x14ac:dyDescent="0.15">
      <c r="A123" s="44">
        <f t="shared" si="33"/>
        <v>44041</v>
      </c>
      <c r="B123" s="96">
        <f t="shared" ca="1" si="42"/>
        <v>10156.261799989999</v>
      </c>
      <c r="C123" s="14">
        <f t="shared" si="34"/>
        <v>10000</v>
      </c>
      <c r="D123" s="13">
        <f ca="1">IF(A123&lt;$B$1,VLOOKUP(A123,[1]DI!$A$4:$B$15000,2,FALSE),0)</f>
        <v>2.1500000000000005E-2</v>
      </c>
      <c r="E123" s="14">
        <f t="shared" ca="1" si="43"/>
        <v>1.0000844200000001</v>
      </c>
      <c r="F123" s="14">
        <f ca="1">(TRUNC(PRODUCT($E$12:$E122),16))</f>
        <v>1.0081897117321199</v>
      </c>
      <c r="G123" s="14">
        <f t="shared" si="44"/>
        <v>1</v>
      </c>
      <c r="H123" s="14">
        <f t="shared" ca="1" si="45"/>
        <v>1.0081897099999999</v>
      </c>
      <c r="I123" s="13">
        <f t="shared" si="35"/>
        <v>2.5000000000000001E-2</v>
      </c>
      <c r="J123" s="35">
        <f t="shared" si="36"/>
        <v>43930</v>
      </c>
      <c r="K123" s="2">
        <f t="shared" si="37"/>
        <v>75</v>
      </c>
      <c r="L123" s="18">
        <f t="shared" si="38"/>
        <v>75</v>
      </c>
      <c r="M123" s="12">
        <f t="shared" si="28"/>
        <v>1.0073760620000001</v>
      </c>
      <c r="N123" s="12">
        <f t="shared" ca="1" si="29"/>
        <v>1.0156261799999999</v>
      </c>
      <c r="O123" s="18">
        <f t="shared" si="39"/>
        <v>0</v>
      </c>
      <c r="P123" s="14">
        <f t="shared" ca="1" si="30"/>
        <v>156.26179998999999</v>
      </c>
      <c r="Q123" s="21">
        <f t="shared" si="31"/>
        <v>0</v>
      </c>
      <c r="R123" s="14">
        <f t="shared" si="32"/>
        <v>0</v>
      </c>
      <c r="S123" s="4" t="str">
        <f t="shared" si="40"/>
        <v>A+J=</v>
      </c>
      <c r="T123" s="35">
        <f t="shared" si="41"/>
        <v>44293</v>
      </c>
      <c r="U123" s="3"/>
      <c r="V123" s="4"/>
      <c r="W123" s="110">
        <v>42370</v>
      </c>
      <c r="X123" s="101" t="s">
        <v>67</v>
      </c>
      <c r="Y123" s="104"/>
      <c r="Z123" s="1"/>
      <c r="AA123" s="3"/>
      <c r="AB123" s="3"/>
      <c r="AC123" s="3"/>
      <c r="AD123" s="3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</row>
    <row r="124" spans="1:162" x14ac:dyDescent="0.15">
      <c r="A124" s="44">
        <f t="shared" si="33"/>
        <v>44042</v>
      </c>
      <c r="B124" s="96">
        <f t="shared" ca="1" si="42"/>
        <v>10158.11448</v>
      </c>
      <c r="C124" s="14">
        <f t="shared" si="34"/>
        <v>10000</v>
      </c>
      <c r="D124" s="13">
        <f ca="1">IF(A124&lt;$B$1,VLOOKUP(A124,[1]DI!$A$4:$B$15000,2,FALSE),0)</f>
        <v>2.1500000000000005E-2</v>
      </c>
      <c r="E124" s="14">
        <f t="shared" ca="1" si="43"/>
        <v>1.0000844200000001</v>
      </c>
      <c r="F124" s="14">
        <f ca="1">(TRUNC(PRODUCT($E$12:$E123),16))</f>
        <v>1.00827482310758</v>
      </c>
      <c r="G124" s="14">
        <f t="shared" si="44"/>
        <v>1</v>
      </c>
      <c r="H124" s="14">
        <f t="shared" ca="1" si="45"/>
        <v>1.00827482</v>
      </c>
      <c r="I124" s="13">
        <f t="shared" si="35"/>
        <v>2.5000000000000001E-2</v>
      </c>
      <c r="J124" s="35">
        <f t="shared" si="36"/>
        <v>43930</v>
      </c>
      <c r="K124" s="2">
        <f t="shared" si="37"/>
        <v>76</v>
      </c>
      <c r="L124" s="18">
        <f t="shared" si="38"/>
        <v>76</v>
      </c>
      <c r="M124" s="12">
        <f t="shared" si="28"/>
        <v>1.007474776</v>
      </c>
      <c r="N124" s="12">
        <f t="shared" ca="1" si="29"/>
        <v>1.015811448</v>
      </c>
      <c r="O124" s="18">
        <f t="shared" si="39"/>
        <v>0</v>
      </c>
      <c r="P124" s="14">
        <f t="shared" ca="1" si="30"/>
        <v>158.11447999999999</v>
      </c>
      <c r="Q124" s="21">
        <f t="shared" si="31"/>
        <v>0</v>
      </c>
      <c r="R124" s="14">
        <f t="shared" si="32"/>
        <v>0</v>
      </c>
      <c r="S124" s="4" t="str">
        <f t="shared" si="40"/>
        <v>A+J=</v>
      </c>
      <c r="T124" s="35">
        <f t="shared" si="41"/>
        <v>44293</v>
      </c>
      <c r="U124" s="3"/>
      <c r="V124" s="4"/>
      <c r="W124" s="110">
        <v>42408</v>
      </c>
      <c r="X124" s="101" t="s">
        <v>61</v>
      </c>
      <c r="Y124" s="104"/>
      <c r="Z124" s="1"/>
      <c r="AA124" s="3"/>
      <c r="AB124" s="3"/>
      <c r="AC124" s="3"/>
      <c r="AD124" s="3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</row>
    <row r="125" spans="1:162" x14ac:dyDescent="0.15">
      <c r="A125" s="44">
        <f t="shared" si="33"/>
        <v>44043</v>
      </c>
      <c r="B125" s="96">
        <f t="shared" ca="1" si="42"/>
        <v>10159.967539990001</v>
      </c>
      <c r="C125" s="14">
        <f t="shared" si="34"/>
        <v>10000</v>
      </c>
      <c r="D125" s="13">
        <f ca="1">IF(A125&lt;$B$1,VLOOKUP(A125,[1]DI!$A$4:$B$15000,2,FALSE),0)</f>
        <v>2.1500000000000005E-2</v>
      </c>
      <c r="E125" s="14">
        <f t="shared" ca="1" si="43"/>
        <v>1.0000844200000001</v>
      </c>
      <c r="F125" s="14">
        <f ca="1">(TRUNC(PRODUCT($E$12:$E124),16))</f>
        <v>1.0083599416681499</v>
      </c>
      <c r="G125" s="14">
        <f t="shared" si="44"/>
        <v>1</v>
      </c>
      <c r="H125" s="14">
        <f t="shared" ca="1" si="45"/>
        <v>1.0083599400000001</v>
      </c>
      <c r="I125" s="13">
        <f t="shared" si="35"/>
        <v>2.5000000000000001E-2</v>
      </c>
      <c r="J125" s="35">
        <f t="shared" si="36"/>
        <v>43930</v>
      </c>
      <c r="K125" s="2">
        <f t="shared" si="37"/>
        <v>77</v>
      </c>
      <c r="L125" s="18">
        <f t="shared" si="38"/>
        <v>77</v>
      </c>
      <c r="M125" s="12">
        <f t="shared" si="28"/>
        <v>1.0075734999999999</v>
      </c>
      <c r="N125" s="12">
        <f t="shared" ca="1" si="29"/>
        <v>1.0159967539999999</v>
      </c>
      <c r="O125" s="18">
        <f t="shared" si="39"/>
        <v>0</v>
      </c>
      <c r="P125" s="14">
        <f t="shared" ca="1" si="30"/>
        <v>159.96753999000001</v>
      </c>
      <c r="Q125" s="21">
        <f t="shared" si="31"/>
        <v>0</v>
      </c>
      <c r="R125" s="14">
        <f t="shared" si="32"/>
        <v>0</v>
      </c>
      <c r="S125" s="4" t="str">
        <f t="shared" si="40"/>
        <v>A+J=</v>
      </c>
      <c r="T125" s="35">
        <f t="shared" si="41"/>
        <v>44293</v>
      </c>
      <c r="U125" s="3"/>
      <c r="V125" s="4"/>
      <c r="W125" s="110">
        <v>42409</v>
      </c>
      <c r="X125" s="101" t="s">
        <v>61</v>
      </c>
      <c r="Y125" s="104"/>
      <c r="Z125" s="1"/>
      <c r="AA125" s="3"/>
      <c r="AB125" s="3"/>
      <c r="AC125" s="3"/>
      <c r="AD125" s="3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</row>
    <row r="126" spans="1:162" x14ac:dyDescent="0.15">
      <c r="A126" s="44">
        <f t="shared" si="33"/>
        <v>44044</v>
      </c>
      <c r="B126" s="96">
        <f t="shared" ca="1" si="42"/>
        <v>10161.820960000001</v>
      </c>
      <c r="C126" s="14">
        <f t="shared" si="34"/>
        <v>10000</v>
      </c>
      <c r="D126" s="13">
        <f ca="1">IF(A126&lt;$B$1,VLOOKUP(A126,[1]DI!$A$4:$B$15000,2,FALSE),0)</f>
        <v>0</v>
      </c>
      <c r="E126" s="14">
        <f t="shared" ca="1" si="43"/>
        <v>1</v>
      </c>
      <c r="F126" s="14">
        <f ca="1">(TRUNC(PRODUCT($E$12:$E125),16))</f>
        <v>1.0084450674144201</v>
      </c>
      <c r="G126" s="14">
        <f t="shared" si="44"/>
        <v>1</v>
      </c>
      <c r="H126" s="14">
        <f t="shared" ca="1" si="45"/>
        <v>1.0084450700000001</v>
      </c>
      <c r="I126" s="13">
        <f t="shared" si="35"/>
        <v>2.5000000000000001E-2</v>
      </c>
      <c r="J126" s="35">
        <f t="shared" si="36"/>
        <v>43930</v>
      </c>
      <c r="K126" s="2">
        <f t="shared" si="37"/>
        <v>77</v>
      </c>
      <c r="L126" s="18">
        <f t="shared" si="38"/>
        <v>78</v>
      </c>
      <c r="M126" s="12">
        <f t="shared" si="28"/>
        <v>1.0076722330000001</v>
      </c>
      <c r="N126" s="12">
        <f t="shared" ca="1" si="29"/>
        <v>1.0161820960000001</v>
      </c>
      <c r="O126" s="18">
        <f t="shared" si="39"/>
        <v>0</v>
      </c>
      <c r="P126" s="14">
        <f t="shared" ca="1" si="30"/>
        <v>161.82096000000001</v>
      </c>
      <c r="Q126" s="21">
        <f t="shared" si="31"/>
        <v>0</v>
      </c>
      <c r="R126" s="14">
        <f t="shared" si="32"/>
        <v>0</v>
      </c>
      <c r="S126" s="4" t="str">
        <f t="shared" si="40"/>
        <v>A+J=</v>
      </c>
      <c r="T126" s="35">
        <f t="shared" si="41"/>
        <v>44293</v>
      </c>
      <c r="U126" s="3"/>
      <c r="V126" s="4"/>
      <c r="W126" s="110">
        <v>42454</v>
      </c>
      <c r="X126" s="101" t="s">
        <v>62</v>
      </c>
      <c r="Y126" s="104"/>
      <c r="Z126" s="1"/>
      <c r="AA126" s="3"/>
      <c r="AB126" s="3"/>
      <c r="AC126" s="3"/>
      <c r="AD126" s="3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</row>
    <row r="127" spans="1:162" x14ac:dyDescent="0.15">
      <c r="A127" s="44">
        <f t="shared" si="33"/>
        <v>44045</v>
      </c>
      <c r="B127" s="96">
        <f t="shared" ca="1" si="42"/>
        <v>10161.820960000001</v>
      </c>
      <c r="C127" s="14">
        <f t="shared" si="34"/>
        <v>10000</v>
      </c>
      <c r="D127" s="13">
        <f ca="1">IF(A127&lt;$B$1,VLOOKUP(A127,[1]DI!$A$4:$B$15000,2,FALSE),0)</f>
        <v>0</v>
      </c>
      <c r="E127" s="14">
        <f t="shared" ca="1" si="43"/>
        <v>1</v>
      </c>
      <c r="F127" s="14">
        <f ca="1">(TRUNC(PRODUCT($E$12:$E126),16))</f>
        <v>1.0084450674144201</v>
      </c>
      <c r="G127" s="14">
        <f t="shared" si="44"/>
        <v>1</v>
      </c>
      <c r="H127" s="14">
        <f t="shared" ca="1" si="45"/>
        <v>1.0084450700000001</v>
      </c>
      <c r="I127" s="13">
        <f t="shared" si="35"/>
        <v>2.5000000000000001E-2</v>
      </c>
      <c r="J127" s="35">
        <f t="shared" si="36"/>
        <v>43930</v>
      </c>
      <c r="K127" s="2">
        <f t="shared" si="37"/>
        <v>77</v>
      </c>
      <c r="L127" s="18">
        <f t="shared" si="38"/>
        <v>78</v>
      </c>
      <c r="M127" s="12">
        <f t="shared" si="28"/>
        <v>1.0076722330000001</v>
      </c>
      <c r="N127" s="12">
        <f t="shared" ca="1" si="29"/>
        <v>1.0161820960000001</v>
      </c>
      <c r="O127" s="18">
        <f t="shared" si="39"/>
        <v>0</v>
      </c>
      <c r="P127" s="14">
        <f t="shared" ca="1" si="30"/>
        <v>161.82096000000001</v>
      </c>
      <c r="Q127" s="21">
        <f t="shared" si="31"/>
        <v>0</v>
      </c>
      <c r="R127" s="14">
        <f t="shared" si="32"/>
        <v>0</v>
      </c>
      <c r="S127" s="4" t="str">
        <f t="shared" si="40"/>
        <v>A+J=</v>
      </c>
      <c r="T127" s="35">
        <f t="shared" si="41"/>
        <v>44293</v>
      </c>
      <c r="U127" s="3"/>
      <c r="V127" s="4"/>
      <c r="W127" s="110">
        <v>42481</v>
      </c>
      <c r="X127" s="101" t="s">
        <v>63</v>
      </c>
      <c r="Y127" s="104"/>
      <c r="Z127" s="1"/>
      <c r="AA127" s="3"/>
      <c r="AB127" s="3"/>
      <c r="AC127" s="3"/>
      <c r="AD127" s="3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</row>
    <row r="128" spans="1:162" x14ac:dyDescent="0.15">
      <c r="A128" s="44">
        <f t="shared" si="33"/>
        <v>44046</v>
      </c>
      <c r="B128" s="96">
        <f t="shared" ca="1" si="42"/>
        <v>10161.820960000001</v>
      </c>
      <c r="C128" s="14">
        <f t="shared" si="34"/>
        <v>10000</v>
      </c>
      <c r="D128" s="13">
        <f ca="1">IF(A128&lt;$B$1,VLOOKUP(A128,[1]DI!$A$4:$B$15000,2,FALSE),0)</f>
        <v>2.1500000000000005E-2</v>
      </c>
      <c r="E128" s="14">
        <f t="shared" ca="1" si="43"/>
        <v>1.0000844200000001</v>
      </c>
      <c r="F128" s="14">
        <f ca="1">(TRUNC(PRODUCT($E$12:$E127),16))</f>
        <v>1.0084450674144201</v>
      </c>
      <c r="G128" s="14">
        <f t="shared" si="44"/>
        <v>1</v>
      </c>
      <c r="H128" s="14">
        <f t="shared" ca="1" si="45"/>
        <v>1.0084450700000001</v>
      </c>
      <c r="I128" s="13">
        <f t="shared" si="35"/>
        <v>2.5000000000000001E-2</v>
      </c>
      <c r="J128" s="35">
        <f t="shared" si="36"/>
        <v>43930</v>
      </c>
      <c r="K128" s="2">
        <f t="shared" si="37"/>
        <v>78</v>
      </c>
      <c r="L128" s="18">
        <f t="shared" si="38"/>
        <v>78</v>
      </c>
      <c r="M128" s="12">
        <f t="shared" si="28"/>
        <v>1.0076722330000001</v>
      </c>
      <c r="N128" s="12">
        <f t="shared" ca="1" si="29"/>
        <v>1.0161820960000001</v>
      </c>
      <c r="O128" s="18">
        <f t="shared" si="39"/>
        <v>0</v>
      </c>
      <c r="P128" s="14">
        <f t="shared" ca="1" si="30"/>
        <v>161.82096000000001</v>
      </c>
      <c r="Q128" s="21">
        <f t="shared" si="31"/>
        <v>0</v>
      </c>
      <c r="R128" s="14">
        <f t="shared" si="32"/>
        <v>0</v>
      </c>
      <c r="S128" s="4" t="str">
        <f t="shared" si="40"/>
        <v>A+J=</v>
      </c>
      <c r="T128" s="35">
        <f t="shared" si="41"/>
        <v>44293</v>
      </c>
      <c r="U128" s="3"/>
      <c r="V128" s="4"/>
      <c r="W128" s="110">
        <v>42516</v>
      </c>
      <c r="X128" s="101" t="s">
        <v>65</v>
      </c>
      <c r="Y128" s="104"/>
      <c r="Z128" s="1"/>
      <c r="AA128" s="3"/>
      <c r="AB128" s="3"/>
      <c r="AC128" s="3"/>
      <c r="AD128" s="3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</row>
    <row r="129" spans="1:162" x14ac:dyDescent="0.15">
      <c r="A129" s="44">
        <f t="shared" si="33"/>
        <v>44047</v>
      </c>
      <c r="B129" s="96">
        <f t="shared" ca="1" si="42"/>
        <v>10163.674650000001</v>
      </c>
      <c r="C129" s="14">
        <f t="shared" si="34"/>
        <v>10000</v>
      </c>
      <c r="D129" s="13">
        <f ca="1">IF(A129&lt;$B$1,VLOOKUP(A129,[1]DI!$A$4:$B$15000,2,FALSE),0)</f>
        <v>2.1500000000000005E-2</v>
      </c>
      <c r="E129" s="14">
        <f t="shared" ca="1" si="43"/>
        <v>1.0000844200000001</v>
      </c>
      <c r="F129" s="14">
        <f ca="1">(TRUNC(PRODUCT($E$12:$E128),16))</f>
        <v>1.00853020034702</v>
      </c>
      <c r="G129" s="14">
        <f t="shared" si="44"/>
        <v>1</v>
      </c>
      <c r="H129" s="14">
        <f t="shared" ca="1" si="45"/>
        <v>1.0085302</v>
      </c>
      <c r="I129" s="13">
        <f t="shared" si="35"/>
        <v>2.5000000000000001E-2</v>
      </c>
      <c r="J129" s="35">
        <f t="shared" si="36"/>
        <v>43930</v>
      </c>
      <c r="K129" s="2">
        <f t="shared" si="37"/>
        <v>79</v>
      </c>
      <c r="L129" s="18">
        <f t="shared" si="38"/>
        <v>79</v>
      </c>
      <c r="M129" s="12">
        <f t="shared" si="28"/>
        <v>1.0077709770000001</v>
      </c>
      <c r="N129" s="12">
        <f t="shared" ca="1" si="29"/>
        <v>1.0163674650000001</v>
      </c>
      <c r="O129" s="18">
        <f t="shared" si="39"/>
        <v>0</v>
      </c>
      <c r="P129" s="14">
        <f t="shared" ca="1" si="30"/>
        <v>163.67465000000001</v>
      </c>
      <c r="Q129" s="21">
        <f t="shared" si="31"/>
        <v>0</v>
      </c>
      <c r="R129" s="14">
        <f t="shared" si="32"/>
        <v>0</v>
      </c>
      <c r="S129" s="4" t="str">
        <f t="shared" si="40"/>
        <v>A+J=</v>
      </c>
      <c r="T129" s="35">
        <f t="shared" si="41"/>
        <v>44293</v>
      </c>
      <c r="U129" s="3"/>
      <c r="V129" s="4"/>
      <c r="W129" s="110">
        <v>42620</v>
      </c>
      <c r="X129" s="101" t="s">
        <v>57</v>
      </c>
      <c r="Y129" s="104"/>
      <c r="Z129" s="1"/>
      <c r="AA129" s="3"/>
      <c r="AB129" s="3"/>
      <c r="AC129" s="3"/>
      <c r="AD129" s="3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</row>
    <row r="130" spans="1:162" x14ac:dyDescent="0.15">
      <c r="A130" s="44">
        <f t="shared" si="33"/>
        <v>44048</v>
      </c>
      <c r="B130" s="96">
        <f t="shared" ca="1" si="42"/>
        <v>10165.528689999999</v>
      </c>
      <c r="C130" s="14">
        <f t="shared" si="34"/>
        <v>10000</v>
      </c>
      <c r="D130" s="13">
        <f ca="1">IF(A130&lt;$B$1,VLOOKUP(A130,[1]DI!$A$4:$B$15000,2,FALSE),0)</f>
        <v>2.1500000000000005E-2</v>
      </c>
      <c r="E130" s="14">
        <f t="shared" ca="1" si="43"/>
        <v>1.0000844200000001</v>
      </c>
      <c r="F130" s="14">
        <f ca="1">(TRUNC(PRODUCT($E$12:$E129),16))</f>
        <v>1.0086153404665299</v>
      </c>
      <c r="G130" s="14">
        <f t="shared" si="44"/>
        <v>1</v>
      </c>
      <c r="H130" s="14">
        <f t="shared" ca="1" si="45"/>
        <v>1.00861534</v>
      </c>
      <c r="I130" s="13">
        <f t="shared" si="35"/>
        <v>2.5000000000000001E-2</v>
      </c>
      <c r="J130" s="35">
        <f t="shared" si="36"/>
        <v>43930</v>
      </c>
      <c r="K130" s="2">
        <f t="shared" si="37"/>
        <v>80</v>
      </c>
      <c r="L130" s="18">
        <f t="shared" si="38"/>
        <v>80</v>
      </c>
      <c r="M130" s="12">
        <f t="shared" si="28"/>
        <v>1.007869729</v>
      </c>
      <c r="N130" s="12">
        <f t="shared" ca="1" si="29"/>
        <v>1.0165528690000001</v>
      </c>
      <c r="O130" s="18">
        <f t="shared" si="39"/>
        <v>0</v>
      </c>
      <c r="P130" s="14">
        <f t="shared" ca="1" si="30"/>
        <v>165.52869000000001</v>
      </c>
      <c r="Q130" s="21">
        <f t="shared" si="31"/>
        <v>0</v>
      </c>
      <c r="R130" s="14">
        <f t="shared" si="32"/>
        <v>0</v>
      </c>
      <c r="S130" s="4" t="str">
        <f t="shared" si="40"/>
        <v>A+J=</v>
      </c>
      <c r="T130" s="35">
        <f t="shared" si="41"/>
        <v>44293</v>
      </c>
      <c r="U130" s="3"/>
      <c r="V130" s="4"/>
      <c r="W130" s="110">
        <v>42655</v>
      </c>
      <c r="X130" s="101" t="s">
        <v>74</v>
      </c>
      <c r="Y130" s="104"/>
      <c r="Z130" s="1"/>
      <c r="AA130" s="3"/>
      <c r="AB130" s="3"/>
      <c r="AC130" s="3"/>
      <c r="AD130" s="3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</row>
    <row r="131" spans="1:162" x14ac:dyDescent="0.15">
      <c r="A131" s="44">
        <f t="shared" si="33"/>
        <v>44049</v>
      </c>
      <c r="B131" s="96">
        <f t="shared" ca="1" si="42"/>
        <v>10167.38312</v>
      </c>
      <c r="C131" s="14">
        <f t="shared" si="34"/>
        <v>10000</v>
      </c>
      <c r="D131" s="13">
        <f ca="1">IF(A131&lt;$B$1,VLOOKUP(A131,[1]DI!$A$4:$B$15000,2,FALSE),0)</f>
        <v>1.9000000000000006E-2</v>
      </c>
      <c r="E131" s="14">
        <f t="shared" ca="1" si="43"/>
        <v>1.0000746899999999</v>
      </c>
      <c r="F131" s="14">
        <f ca="1">(TRUNC(PRODUCT($E$12:$E130),16))</f>
        <v>1.0087004877735699</v>
      </c>
      <c r="G131" s="14">
        <f t="shared" si="44"/>
        <v>1</v>
      </c>
      <c r="H131" s="14">
        <f t="shared" ca="1" si="45"/>
        <v>1.0087004900000001</v>
      </c>
      <c r="I131" s="13">
        <f t="shared" si="35"/>
        <v>2.5000000000000001E-2</v>
      </c>
      <c r="J131" s="35">
        <f t="shared" si="36"/>
        <v>43930</v>
      </c>
      <c r="K131" s="2">
        <f t="shared" si="37"/>
        <v>81</v>
      </c>
      <c r="L131" s="18">
        <f t="shared" si="38"/>
        <v>81</v>
      </c>
      <c r="M131" s="12">
        <f t="shared" si="28"/>
        <v>1.007968492</v>
      </c>
      <c r="N131" s="12">
        <f t="shared" ca="1" si="29"/>
        <v>1.016738312</v>
      </c>
      <c r="O131" s="18">
        <f t="shared" si="39"/>
        <v>0</v>
      </c>
      <c r="P131" s="14">
        <f t="shared" ca="1" si="30"/>
        <v>167.38311999999999</v>
      </c>
      <c r="Q131" s="21">
        <f t="shared" si="31"/>
        <v>0</v>
      </c>
      <c r="R131" s="14">
        <f t="shared" si="32"/>
        <v>0</v>
      </c>
      <c r="S131" s="4" t="str">
        <f t="shared" si="40"/>
        <v>A+J=</v>
      </c>
      <c r="T131" s="35">
        <f t="shared" si="41"/>
        <v>44293</v>
      </c>
      <c r="U131" s="3"/>
      <c r="V131" s="4"/>
      <c r="W131" s="110">
        <v>42676</v>
      </c>
      <c r="X131" s="101" t="s">
        <v>59</v>
      </c>
      <c r="Y131" s="104"/>
      <c r="Z131" s="1"/>
      <c r="AA131" s="3"/>
      <c r="AB131" s="3"/>
      <c r="AC131" s="3"/>
      <c r="AD131" s="3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</row>
    <row r="132" spans="1:162" x14ac:dyDescent="0.15">
      <c r="A132" s="44">
        <f t="shared" si="33"/>
        <v>44050</v>
      </c>
      <c r="B132" s="96">
        <f t="shared" ca="1" si="42"/>
        <v>10169.13891</v>
      </c>
      <c r="C132" s="14">
        <f t="shared" si="34"/>
        <v>10000</v>
      </c>
      <c r="D132" s="13">
        <f ca="1">IF(A132&lt;$B$1,VLOOKUP(A132,[1]DI!$A$4:$B$15000,2,FALSE),0)</f>
        <v>1.9000000000000006E-2</v>
      </c>
      <c r="E132" s="14">
        <f t="shared" ca="1" si="43"/>
        <v>1.0000746899999999</v>
      </c>
      <c r="F132" s="14">
        <f ca="1">(TRUNC(PRODUCT($E$12:$E131),16))</f>
        <v>1.0087758276130001</v>
      </c>
      <c r="G132" s="14">
        <f t="shared" si="44"/>
        <v>1</v>
      </c>
      <c r="H132" s="14">
        <f t="shared" ca="1" si="45"/>
        <v>1.00877583</v>
      </c>
      <c r="I132" s="13">
        <f t="shared" si="35"/>
        <v>2.5000000000000001E-2</v>
      </c>
      <c r="J132" s="35">
        <f t="shared" si="36"/>
        <v>43930</v>
      </c>
      <c r="K132" s="2">
        <f t="shared" si="37"/>
        <v>82</v>
      </c>
      <c r="L132" s="18">
        <f t="shared" si="38"/>
        <v>82</v>
      </c>
      <c r="M132" s="12">
        <f t="shared" si="28"/>
        <v>1.0080672639999999</v>
      </c>
      <c r="N132" s="12">
        <f t="shared" ca="1" si="29"/>
        <v>1.016913891</v>
      </c>
      <c r="O132" s="18">
        <f t="shared" si="39"/>
        <v>0</v>
      </c>
      <c r="P132" s="14">
        <f t="shared" ca="1" si="30"/>
        <v>169.13891000000001</v>
      </c>
      <c r="Q132" s="21">
        <f t="shared" si="31"/>
        <v>0</v>
      </c>
      <c r="R132" s="14">
        <f t="shared" si="32"/>
        <v>0</v>
      </c>
      <c r="S132" s="4" t="str">
        <f t="shared" si="40"/>
        <v>A+J=</v>
      </c>
      <c r="T132" s="35">
        <f t="shared" si="41"/>
        <v>44293</v>
      </c>
      <c r="U132" s="3"/>
      <c r="V132" s="4"/>
      <c r="W132" s="110">
        <v>42689</v>
      </c>
      <c r="X132" s="101" t="s">
        <v>60</v>
      </c>
      <c r="Y132" s="104"/>
      <c r="Z132" s="1"/>
      <c r="AA132" s="3"/>
      <c r="AB132" s="3"/>
      <c r="AC132" s="3"/>
      <c r="AD132" s="3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</row>
    <row r="133" spans="1:162" x14ac:dyDescent="0.15">
      <c r="A133" s="44">
        <f t="shared" si="33"/>
        <v>44051</v>
      </c>
      <c r="B133" s="96">
        <f t="shared" ca="1" si="42"/>
        <v>10170.89495</v>
      </c>
      <c r="C133" s="14">
        <f t="shared" si="34"/>
        <v>10000</v>
      </c>
      <c r="D133" s="13">
        <f ca="1">IF(A133&lt;$B$1,VLOOKUP(A133,[1]DI!$A$4:$B$15000,2,FALSE),0)</f>
        <v>0</v>
      </c>
      <c r="E133" s="14">
        <f t="shared" ca="1" si="43"/>
        <v>1</v>
      </c>
      <c r="F133" s="14">
        <f ca="1">(TRUNC(PRODUCT($E$12:$E132),16))</f>
        <v>1.00885117307957</v>
      </c>
      <c r="G133" s="14">
        <f t="shared" si="44"/>
        <v>1</v>
      </c>
      <c r="H133" s="14">
        <f t="shared" ca="1" si="45"/>
        <v>1.00885117</v>
      </c>
      <c r="I133" s="13">
        <f t="shared" si="35"/>
        <v>2.5000000000000001E-2</v>
      </c>
      <c r="J133" s="35">
        <f t="shared" si="36"/>
        <v>43930</v>
      </c>
      <c r="K133" s="2">
        <f t="shared" si="37"/>
        <v>82</v>
      </c>
      <c r="L133" s="18">
        <f t="shared" si="38"/>
        <v>83</v>
      </c>
      <c r="M133" s="12">
        <f t="shared" si="28"/>
        <v>1.0081660459999999</v>
      </c>
      <c r="N133" s="12">
        <f t="shared" ca="1" si="29"/>
        <v>1.017089495</v>
      </c>
      <c r="O133" s="18">
        <f t="shared" si="39"/>
        <v>0</v>
      </c>
      <c r="P133" s="14">
        <f t="shared" ca="1" si="30"/>
        <v>170.89494999999999</v>
      </c>
      <c r="Q133" s="21">
        <f t="shared" si="31"/>
        <v>0</v>
      </c>
      <c r="R133" s="14">
        <f t="shared" si="32"/>
        <v>0</v>
      </c>
      <c r="S133" s="4" t="str">
        <f t="shared" si="40"/>
        <v>A+J=</v>
      </c>
      <c r="T133" s="35">
        <f t="shared" si="41"/>
        <v>44293</v>
      </c>
      <c r="U133" s="3"/>
      <c r="V133" s="4"/>
      <c r="W133" s="111">
        <v>42793</v>
      </c>
      <c r="X133" s="112" t="s">
        <v>68</v>
      </c>
      <c r="Y133" s="104"/>
      <c r="Z133" s="1"/>
      <c r="AA133" s="3"/>
      <c r="AB133" s="3"/>
      <c r="AC133" s="3"/>
      <c r="AD133" s="3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</row>
    <row r="134" spans="1:162" x14ac:dyDescent="0.15">
      <c r="A134" s="44">
        <f t="shared" si="33"/>
        <v>44052</v>
      </c>
      <c r="B134" s="96">
        <f t="shared" ca="1" si="42"/>
        <v>10170.89495</v>
      </c>
      <c r="C134" s="14">
        <f t="shared" si="34"/>
        <v>10000</v>
      </c>
      <c r="D134" s="13">
        <f ca="1">IF(A134&lt;$B$1,VLOOKUP(A134,[1]DI!$A$4:$B$15000,2,FALSE),0)</f>
        <v>0</v>
      </c>
      <c r="E134" s="14">
        <f t="shared" ca="1" si="43"/>
        <v>1</v>
      </c>
      <c r="F134" s="14">
        <f ca="1">(TRUNC(PRODUCT($E$12:$E133),16))</f>
        <v>1.00885117307957</v>
      </c>
      <c r="G134" s="14">
        <f t="shared" si="44"/>
        <v>1</v>
      </c>
      <c r="H134" s="14">
        <f t="shared" ca="1" si="45"/>
        <v>1.00885117</v>
      </c>
      <c r="I134" s="13">
        <f t="shared" si="35"/>
        <v>2.5000000000000001E-2</v>
      </c>
      <c r="J134" s="35">
        <f t="shared" si="36"/>
        <v>43930</v>
      </c>
      <c r="K134" s="2">
        <f t="shared" si="37"/>
        <v>82</v>
      </c>
      <c r="L134" s="18">
        <f t="shared" si="38"/>
        <v>83</v>
      </c>
      <c r="M134" s="12">
        <f t="shared" si="28"/>
        <v>1.0081660459999999</v>
      </c>
      <c r="N134" s="12">
        <f t="shared" ca="1" si="29"/>
        <v>1.017089495</v>
      </c>
      <c r="O134" s="18">
        <f t="shared" si="39"/>
        <v>0</v>
      </c>
      <c r="P134" s="14">
        <f t="shared" ca="1" si="30"/>
        <v>170.89494999999999</v>
      </c>
      <c r="Q134" s="21">
        <f t="shared" si="31"/>
        <v>0</v>
      </c>
      <c r="R134" s="14">
        <f t="shared" si="32"/>
        <v>0</v>
      </c>
      <c r="S134" s="4" t="str">
        <f t="shared" si="40"/>
        <v>A+J=</v>
      </c>
      <c r="T134" s="35">
        <f t="shared" si="41"/>
        <v>44293</v>
      </c>
      <c r="U134" s="3"/>
      <c r="V134" s="4"/>
      <c r="W134" s="111">
        <v>42794</v>
      </c>
      <c r="X134" s="112" t="s">
        <v>68</v>
      </c>
      <c r="Y134" s="104"/>
      <c r="Z134" s="1"/>
      <c r="AA134" s="3"/>
      <c r="AB134" s="3"/>
      <c r="AC134" s="3"/>
      <c r="AD134" s="3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</row>
    <row r="135" spans="1:162" x14ac:dyDescent="0.15">
      <c r="A135" s="44">
        <f t="shared" si="33"/>
        <v>44053</v>
      </c>
      <c r="B135" s="96">
        <f t="shared" ca="1" si="42"/>
        <v>10170.89495</v>
      </c>
      <c r="C135" s="14">
        <f t="shared" si="34"/>
        <v>10000</v>
      </c>
      <c r="D135" s="13">
        <f ca="1">IF(A135&lt;$B$1,VLOOKUP(A135,[1]DI!$A$4:$B$15000,2,FALSE),0)</f>
        <v>1.9000000000000006E-2</v>
      </c>
      <c r="E135" s="14">
        <f t="shared" ca="1" si="43"/>
        <v>1.0000746899999999</v>
      </c>
      <c r="F135" s="14">
        <f ca="1">(TRUNC(PRODUCT($E$12:$E134),16))</f>
        <v>1.00885117307957</v>
      </c>
      <c r="G135" s="14">
        <f t="shared" si="44"/>
        <v>1</v>
      </c>
      <c r="H135" s="14">
        <f t="shared" ca="1" si="45"/>
        <v>1.00885117</v>
      </c>
      <c r="I135" s="13">
        <f t="shared" si="35"/>
        <v>2.5000000000000001E-2</v>
      </c>
      <c r="J135" s="35">
        <f t="shared" si="36"/>
        <v>43930</v>
      </c>
      <c r="K135" s="2">
        <f t="shared" si="37"/>
        <v>83</v>
      </c>
      <c r="L135" s="18">
        <f t="shared" si="38"/>
        <v>83</v>
      </c>
      <c r="M135" s="12">
        <f t="shared" si="28"/>
        <v>1.0081660459999999</v>
      </c>
      <c r="N135" s="12">
        <f t="shared" ca="1" si="29"/>
        <v>1.017089495</v>
      </c>
      <c r="O135" s="18">
        <f t="shared" si="39"/>
        <v>0</v>
      </c>
      <c r="P135" s="14">
        <f t="shared" ca="1" si="30"/>
        <v>170.89494999999999</v>
      </c>
      <c r="Q135" s="21">
        <f t="shared" si="31"/>
        <v>0</v>
      </c>
      <c r="R135" s="14">
        <f t="shared" si="32"/>
        <v>0</v>
      </c>
      <c r="S135" s="4" t="str">
        <f t="shared" si="40"/>
        <v>A+J=</v>
      </c>
      <c r="T135" s="35">
        <f t="shared" si="41"/>
        <v>44293</v>
      </c>
      <c r="U135" s="3"/>
      <c r="V135" s="4"/>
      <c r="W135" s="111">
        <v>42839</v>
      </c>
      <c r="X135" s="112" t="s">
        <v>76</v>
      </c>
      <c r="Y135" s="104"/>
      <c r="Z135" s="1"/>
      <c r="AA135" s="3"/>
      <c r="AB135" s="3"/>
      <c r="AC135" s="3"/>
      <c r="AD135" s="3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</row>
    <row r="136" spans="1:162" x14ac:dyDescent="0.15">
      <c r="A136" s="44">
        <f t="shared" si="33"/>
        <v>44054</v>
      </c>
      <c r="B136" s="96">
        <f t="shared" ca="1" si="42"/>
        <v>10172.65134</v>
      </c>
      <c r="C136" s="14">
        <f t="shared" si="34"/>
        <v>10000</v>
      </c>
      <c r="D136" s="13">
        <f ca="1">IF(A136&lt;$B$1,VLOOKUP(A136,[1]DI!$A$4:$B$15000,2,FALSE),0)</f>
        <v>1.9000000000000006E-2</v>
      </c>
      <c r="E136" s="14">
        <f t="shared" ca="1" si="43"/>
        <v>1.0000746899999999</v>
      </c>
      <c r="F136" s="14">
        <f ca="1">(TRUNC(PRODUCT($E$12:$E135),16))</f>
        <v>1.00892652417368</v>
      </c>
      <c r="G136" s="14">
        <f t="shared" si="44"/>
        <v>1</v>
      </c>
      <c r="H136" s="14">
        <f t="shared" ca="1" si="45"/>
        <v>1.0089265199999999</v>
      </c>
      <c r="I136" s="13">
        <f t="shared" si="35"/>
        <v>2.5000000000000001E-2</v>
      </c>
      <c r="J136" s="35">
        <f t="shared" si="36"/>
        <v>43930</v>
      </c>
      <c r="K136" s="2">
        <f t="shared" si="37"/>
        <v>84</v>
      </c>
      <c r="L136" s="18">
        <f t="shared" si="38"/>
        <v>84</v>
      </c>
      <c r="M136" s="12">
        <f t="shared" si="28"/>
        <v>1.0082648380000001</v>
      </c>
      <c r="N136" s="12">
        <f t="shared" ca="1" si="29"/>
        <v>1.0172651340000001</v>
      </c>
      <c r="O136" s="18">
        <f t="shared" si="39"/>
        <v>0</v>
      </c>
      <c r="P136" s="14">
        <f t="shared" ca="1" si="30"/>
        <v>172.65134</v>
      </c>
      <c r="Q136" s="21">
        <f t="shared" si="31"/>
        <v>0</v>
      </c>
      <c r="R136" s="14">
        <f t="shared" si="32"/>
        <v>0</v>
      </c>
      <c r="S136" s="4" t="str">
        <f t="shared" si="40"/>
        <v>A+J=</v>
      </c>
      <c r="T136" s="35">
        <f t="shared" si="41"/>
        <v>44293</v>
      </c>
      <c r="U136" s="3"/>
      <c r="V136" s="4"/>
      <c r="W136" s="111">
        <v>42846</v>
      </c>
      <c r="X136" s="112" t="s">
        <v>70</v>
      </c>
      <c r="Y136" s="104"/>
      <c r="Z136" s="1"/>
      <c r="AA136" s="3"/>
      <c r="AB136" s="3"/>
      <c r="AC136" s="3"/>
      <c r="AD136" s="3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</row>
    <row r="137" spans="1:162" x14ac:dyDescent="0.15">
      <c r="A137" s="44">
        <f t="shared" si="33"/>
        <v>44055</v>
      </c>
      <c r="B137" s="96">
        <f t="shared" ca="1" si="42"/>
        <v>10174.408069999999</v>
      </c>
      <c r="C137" s="14">
        <f t="shared" si="34"/>
        <v>10000</v>
      </c>
      <c r="D137" s="13">
        <f ca="1">IF(A137&lt;$B$1,VLOOKUP(A137,[1]DI!$A$4:$B$15000,2,FALSE),0)</f>
        <v>1.9000000000000006E-2</v>
      </c>
      <c r="E137" s="14">
        <f t="shared" ca="1" si="43"/>
        <v>1.0000746899999999</v>
      </c>
      <c r="F137" s="14">
        <f ca="1">(TRUNC(PRODUCT($E$12:$E136),16))</f>
        <v>1.0090018808957699</v>
      </c>
      <c r="G137" s="14">
        <f t="shared" si="44"/>
        <v>1</v>
      </c>
      <c r="H137" s="14">
        <f t="shared" ca="1" si="45"/>
        <v>1.00900188</v>
      </c>
      <c r="I137" s="13">
        <f t="shared" si="35"/>
        <v>2.5000000000000001E-2</v>
      </c>
      <c r="J137" s="35">
        <f t="shared" si="36"/>
        <v>43930</v>
      </c>
      <c r="K137" s="2">
        <f t="shared" si="37"/>
        <v>85</v>
      </c>
      <c r="L137" s="18">
        <f t="shared" si="38"/>
        <v>85</v>
      </c>
      <c r="M137" s="12">
        <f t="shared" si="28"/>
        <v>1.0083636389999999</v>
      </c>
      <c r="N137" s="12">
        <f t="shared" ca="1" si="29"/>
        <v>1.0174408070000001</v>
      </c>
      <c r="O137" s="18">
        <f t="shared" si="39"/>
        <v>0</v>
      </c>
      <c r="P137" s="14">
        <f t="shared" ca="1" si="30"/>
        <v>174.40807000000001</v>
      </c>
      <c r="Q137" s="21">
        <f t="shared" si="31"/>
        <v>0</v>
      </c>
      <c r="R137" s="14">
        <f t="shared" si="32"/>
        <v>0</v>
      </c>
      <c r="S137" s="4" t="str">
        <f t="shared" si="40"/>
        <v>A+J=</v>
      </c>
      <c r="T137" s="35">
        <f t="shared" si="41"/>
        <v>44293</v>
      </c>
      <c r="U137" s="3"/>
      <c r="V137" s="4"/>
      <c r="W137" s="111">
        <v>42856</v>
      </c>
      <c r="X137" s="112" t="s">
        <v>77</v>
      </c>
      <c r="Y137" s="104"/>
      <c r="Z137" s="1"/>
      <c r="AA137" s="3"/>
      <c r="AB137" s="3"/>
      <c r="AC137" s="3"/>
      <c r="AD137" s="3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</row>
    <row r="138" spans="1:162" x14ac:dyDescent="0.15">
      <c r="A138" s="44">
        <f t="shared" si="33"/>
        <v>44056</v>
      </c>
      <c r="B138" s="96">
        <f t="shared" ca="1" si="42"/>
        <v>10176.165059999999</v>
      </c>
      <c r="C138" s="14">
        <f t="shared" si="34"/>
        <v>10000</v>
      </c>
      <c r="D138" s="13">
        <f ca="1">IF(A138&lt;$B$1,VLOOKUP(A138,[1]DI!$A$4:$B$15000,2,FALSE),0)</f>
        <v>1.9000000000000006E-2</v>
      </c>
      <c r="E138" s="14">
        <f t="shared" ca="1" si="43"/>
        <v>1.0000746899999999</v>
      </c>
      <c r="F138" s="14">
        <f ca="1">(TRUNC(PRODUCT($E$12:$E137),16))</f>
        <v>1.00907724324626</v>
      </c>
      <c r="G138" s="14">
        <f t="shared" si="44"/>
        <v>1</v>
      </c>
      <c r="H138" s="14">
        <f t="shared" ca="1" si="45"/>
        <v>1.0090772400000001</v>
      </c>
      <c r="I138" s="13">
        <f t="shared" si="35"/>
        <v>2.5000000000000001E-2</v>
      </c>
      <c r="J138" s="35">
        <f t="shared" si="36"/>
        <v>43930</v>
      </c>
      <c r="K138" s="2">
        <f t="shared" si="37"/>
        <v>86</v>
      </c>
      <c r="L138" s="18">
        <f t="shared" si="38"/>
        <v>86</v>
      </c>
      <c r="M138" s="12">
        <f t="shared" si="28"/>
        <v>1.0084624499999999</v>
      </c>
      <c r="N138" s="12">
        <f t="shared" ca="1" si="29"/>
        <v>1.017616506</v>
      </c>
      <c r="O138" s="18">
        <f t="shared" si="39"/>
        <v>0</v>
      </c>
      <c r="P138" s="14">
        <f t="shared" ca="1" si="30"/>
        <v>176.16506000000001</v>
      </c>
      <c r="Q138" s="21">
        <f t="shared" si="31"/>
        <v>0</v>
      </c>
      <c r="R138" s="14">
        <f t="shared" si="32"/>
        <v>0</v>
      </c>
      <c r="S138" s="4" t="str">
        <f t="shared" si="40"/>
        <v>A+J=</v>
      </c>
      <c r="T138" s="35">
        <f t="shared" si="41"/>
        <v>44293</v>
      </c>
      <c r="U138" s="3"/>
      <c r="V138" s="4"/>
      <c r="W138" s="111">
        <v>42901</v>
      </c>
      <c r="X138" s="112" t="s">
        <v>78</v>
      </c>
      <c r="Y138" s="104"/>
      <c r="Z138" s="1"/>
      <c r="AA138" s="3"/>
      <c r="AB138" s="3"/>
      <c r="AC138" s="3"/>
      <c r="AD138" s="3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</row>
    <row r="139" spans="1:162" x14ac:dyDescent="0.15">
      <c r="A139" s="44">
        <f t="shared" si="33"/>
        <v>44057</v>
      </c>
      <c r="B139" s="96">
        <f t="shared" ca="1" si="42"/>
        <v>10177.92238</v>
      </c>
      <c r="C139" s="14">
        <f t="shared" si="34"/>
        <v>10000</v>
      </c>
      <c r="D139" s="13">
        <f ca="1">IF(A139&lt;$B$1,VLOOKUP(A139,[1]DI!$A$4:$B$15000,2,FALSE),0)</f>
        <v>1.9000000000000006E-2</v>
      </c>
      <c r="E139" s="14">
        <f t="shared" ca="1" si="43"/>
        <v>1.0000746899999999</v>
      </c>
      <c r="F139" s="14">
        <f ca="1">(TRUNC(PRODUCT($E$12:$E138),16))</f>
        <v>1.00915261122556</v>
      </c>
      <c r="G139" s="14">
        <f t="shared" si="44"/>
        <v>1</v>
      </c>
      <c r="H139" s="14">
        <f t="shared" ca="1" si="45"/>
        <v>1.0091526099999999</v>
      </c>
      <c r="I139" s="13">
        <f t="shared" si="35"/>
        <v>2.5000000000000001E-2</v>
      </c>
      <c r="J139" s="35">
        <f t="shared" si="36"/>
        <v>43930</v>
      </c>
      <c r="K139" s="2">
        <f t="shared" si="37"/>
        <v>87</v>
      </c>
      <c r="L139" s="18">
        <f t="shared" si="38"/>
        <v>87</v>
      </c>
      <c r="M139" s="12">
        <f t="shared" si="28"/>
        <v>1.00856127</v>
      </c>
      <c r="N139" s="12">
        <f t="shared" ca="1" si="29"/>
        <v>1.017792238</v>
      </c>
      <c r="O139" s="18">
        <f t="shared" si="39"/>
        <v>0</v>
      </c>
      <c r="P139" s="14">
        <f t="shared" ca="1" si="30"/>
        <v>177.92238</v>
      </c>
      <c r="Q139" s="21">
        <f t="shared" si="31"/>
        <v>0</v>
      </c>
      <c r="R139" s="14">
        <f t="shared" si="32"/>
        <v>0</v>
      </c>
      <c r="S139" s="4" t="str">
        <f t="shared" si="40"/>
        <v>A+J=</v>
      </c>
      <c r="T139" s="35">
        <f t="shared" si="41"/>
        <v>44293</v>
      </c>
      <c r="U139" s="3"/>
      <c r="V139" s="4"/>
      <c r="W139" s="111">
        <v>42985</v>
      </c>
      <c r="X139" s="112" t="s">
        <v>79</v>
      </c>
      <c r="Y139" s="104"/>
      <c r="Z139" s="1"/>
      <c r="AA139" s="3"/>
      <c r="AB139" s="3"/>
      <c r="AC139" s="3"/>
      <c r="AD139" s="3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</row>
    <row r="140" spans="1:162" x14ac:dyDescent="0.15">
      <c r="A140" s="44">
        <f t="shared" si="33"/>
        <v>44058</v>
      </c>
      <c r="B140" s="96">
        <f t="shared" ca="1" si="42"/>
        <v>10179.679959999999</v>
      </c>
      <c r="C140" s="14">
        <f t="shared" si="34"/>
        <v>10000</v>
      </c>
      <c r="D140" s="13">
        <f ca="1">IF(A140&lt;$B$1,VLOOKUP(A140,[1]DI!$A$4:$B$15000,2,FALSE),0)</f>
        <v>0</v>
      </c>
      <c r="E140" s="14">
        <f t="shared" ca="1" si="43"/>
        <v>1</v>
      </c>
      <c r="F140" s="14">
        <f ca="1">(TRUNC(PRODUCT($E$12:$E139),16))</f>
        <v>1.0092279848340899</v>
      </c>
      <c r="G140" s="14">
        <f t="shared" si="44"/>
        <v>1</v>
      </c>
      <c r="H140" s="14">
        <f t="shared" ca="1" si="45"/>
        <v>1.0092279799999999</v>
      </c>
      <c r="I140" s="13">
        <f t="shared" si="35"/>
        <v>2.5000000000000001E-2</v>
      </c>
      <c r="J140" s="35">
        <f t="shared" si="36"/>
        <v>43930</v>
      </c>
      <c r="K140" s="2">
        <f t="shared" si="37"/>
        <v>87</v>
      </c>
      <c r="L140" s="18">
        <f t="shared" si="38"/>
        <v>88</v>
      </c>
      <c r="M140" s="12">
        <f t="shared" ref="M140:M203" si="46">ROUND((I140+1)^(L140/252),9)</f>
        <v>1.008660101</v>
      </c>
      <c r="N140" s="12">
        <f t="shared" ref="N140:N203" ca="1" si="47">ROUND(H140*M140,9)</f>
        <v>1.0179679960000001</v>
      </c>
      <c r="O140" s="18">
        <f t="shared" si="39"/>
        <v>0</v>
      </c>
      <c r="P140" s="14">
        <f t="shared" ref="P140:P203" ca="1" si="48">TRUNC(((N140-1)*C140),8)</f>
        <v>179.67995999999999</v>
      </c>
      <c r="Q140" s="21">
        <f t="shared" ref="Q140:Q203" si="49">IF($O140&gt;0,VLOOKUP($O140,$W$12:$AC$19,7),0)</f>
        <v>0</v>
      </c>
      <c r="R140" s="14">
        <f t="shared" ref="R140:R203" si="50">IF(Q140&gt;0,TRUNC(Q140*C$12,8),0)</f>
        <v>0</v>
      </c>
      <c r="S140" s="4" t="str">
        <f t="shared" si="40"/>
        <v>A+J=</v>
      </c>
      <c r="T140" s="35">
        <f t="shared" si="41"/>
        <v>44293</v>
      </c>
      <c r="U140" s="3"/>
      <c r="V140" s="4"/>
      <c r="W140" s="111">
        <v>43020</v>
      </c>
      <c r="X140" s="101" t="s">
        <v>74</v>
      </c>
      <c r="Y140" s="104"/>
      <c r="Z140" s="1"/>
      <c r="AA140" s="3"/>
      <c r="AB140" s="3"/>
      <c r="AC140" s="3"/>
      <c r="AD140" s="3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</row>
    <row r="141" spans="1:162" x14ac:dyDescent="0.15">
      <c r="A141" s="44">
        <f t="shared" ref="A141:A204" si="51">(A140+1)</f>
        <v>44059</v>
      </c>
      <c r="B141" s="96">
        <f t="shared" ca="1" si="42"/>
        <v>10179.679959999999</v>
      </c>
      <c r="C141" s="14">
        <f t="shared" ref="C141:C204" si="52">(C140-R140)</f>
        <v>10000</v>
      </c>
      <c r="D141" s="13">
        <f ca="1">IF(A141&lt;$B$1,VLOOKUP(A141,[1]DI!$A$4:$B$15000,2,FALSE),0)</f>
        <v>0</v>
      </c>
      <c r="E141" s="14">
        <f t="shared" ca="1" si="43"/>
        <v>1</v>
      </c>
      <c r="F141" s="14">
        <f ca="1">(TRUNC(PRODUCT($E$12:$E140),16))</f>
        <v>1.0092279848340899</v>
      </c>
      <c r="G141" s="14">
        <f t="shared" si="44"/>
        <v>1</v>
      </c>
      <c r="H141" s="14">
        <f t="shared" ca="1" si="45"/>
        <v>1.0092279799999999</v>
      </c>
      <c r="I141" s="13">
        <f t="shared" ref="I141:I204" si="53">I140</f>
        <v>2.5000000000000001E-2</v>
      </c>
      <c r="J141" s="35">
        <f t="shared" ref="J141:J204" si="54">IF(O140&gt;0,VLOOKUP(O140,W$12:AG$150,2),J140)</f>
        <v>43930</v>
      </c>
      <c r="K141" s="2">
        <f t="shared" ref="K141:K204" si="55">IF(A141&gt;J141,IF(NETWORKDAYS(J141,A141,$W$22:$W$406)-1=0,1,NETWORKDAYS(J141,A141,$W$22:$W$406)-1),0)</f>
        <v>87</v>
      </c>
      <c r="L141" s="18">
        <f t="shared" ref="L141:L204" si="56">IF(AND(K141=1,K140=1),1,IF(K141&gt;0,IF(K141=K140,K141+1,K141),0))</f>
        <v>88</v>
      </c>
      <c r="M141" s="12">
        <f t="shared" si="46"/>
        <v>1.008660101</v>
      </c>
      <c r="N141" s="12">
        <f t="shared" ca="1" si="47"/>
        <v>1.0179679960000001</v>
      </c>
      <c r="O141" s="18">
        <f t="shared" ref="O141:O204" si="57">IF(VLOOKUP(A141,X$12:AE$150,8)=VLOOKUP(A140,X$12:AE$150,8),0,VLOOKUP(A141,X$12:AE$150,8))</f>
        <v>0</v>
      </c>
      <c r="P141" s="14">
        <f t="shared" ca="1" si="48"/>
        <v>179.67995999999999</v>
      </c>
      <c r="Q141" s="21">
        <f t="shared" si="49"/>
        <v>0</v>
      </c>
      <c r="R141" s="14">
        <f t="shared" si="50"/>
        <v>0</v>
      </c>
      <c r="S141" s="4" t="str">
        <f t="shared" ref="S141:S204" si="58">IF(O140&gt;0,VLOOKUP(O140,W$12:AG$150,10),S140)</f>
        <v>A+J=</v>
      </c>
      <c r="T141" s="35">
        <f t="shared" ref="T141:T204" si="59">IF(O140&gt;0,VLOOKUP(O140,W$12:AG$150,11),T140)</f>
        <v>44293</v>
      </c>
      <c r="U141" s="3"/>
      <c r="V141" s="4"/>
      <c r="W141" s="111">
        <v>43041</v>
      </c>
      <c r="X141" s="112" t="s">
        <v>80</v>
      </c>
      <c r="Y141" s="104"/>
      <c r="Z141" s="1"/>
      <c r="AA141" s="3"/>
      <c r="AB141" s="3"/>
      <c r="AC141" s="3"/>
      <c r="AD141" s="3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</row>
    <row r="142" spans="1:162" x14ac:dyDescent="0.15">
      <c r="A142" s="44">
        <f t="shared" si="51"/>
        <v>44060</v>
      </c>
      <c r="B142" s="96">
        <f t="shared" ref="B142:B205" ca="1" si="60">IF(A142&lt;=TODAY(),C142+P142,IF(AND(A142&gt;TODAY(),A142&lt;=$B$1),IF(VLOOKUP(TODAY(),$A$10:$D$5000,4,FALSE)=0,"n.d",C142+P142),"n.d"))</f>
        <v>10179.679959999999</v>
      </c>
      <c r="C142" s="14">
        <f t="shared" si="52"/>
        <v>10000</v>
      </c>
      <c r="D142" s="13">
        <f ca="1">IF(A142&lt;$B$1,VLOOKUP(A142,[1]DI!$A$4:$B$15000,2,FALSE),0)</f>
        <v>1.9000000000000006E-2</v>
      </c>
      <c r="E142" s="14">
        <f t="shared" ref="E142:E205" ca="1" si="61">ROUND(((1+D142)^(1/252)),8)</f>
        <v>1.0000746899999999</v>
      </c>
      <c r="F142" s="14">
        <f ca="1">(TRUNC(PRODUCT($E$12:$E141),16))</f>
        <v>1.0092279848340899</v>
      </c>
      <c r="G142" s="14">
        <f t="shared" ref="G142:G205" si="62">IF(O141&gt;0,F141,G141)</f>
        <v>1</v>
      </c>
      <c r="H142" s="14">
        <f t="shared" ref="H142:H205" ca="1" si="63">ROUND(F142/G142,8)</f>
        <v>1.0092279799999999</v>
      </c>
      <c r="I142" s="13">
        <f t="shared" si="53"/>
        <v>2.5000000000000001E-2</v>
      </c>
      <c r="J142" s="35">
        <f t="shared" si="54"/>
        <v>43930</v>
      </c>
      <c r="K142" s="2">
        <f t="shared" si="55"/>
        <v>88</v>
      </c>
      <c r="L142" s="18">
        <f t="shared" si="56"/>
        <v>88</v>
      </c>
      <c r="M142" s="12">
        <f t="shared" si="46"/>
        <v>1.008660101</v>
      </c>
      <c r="N142" s="12">
        <f t="shared" ca="1" si="47"/>
        <v>1.0179679960000001</v>
      </c>
      <c r="O142" s="18">
        <f t="shared" si="57"/>
        <v>0</v>
      </c>
      <c r="P142" s="14">
        <f t="shared" ca="1" si="48"/>
        <v>179.67995999999999</v>
      </c>
      <c r="Q142" s="21">
        <f t="shared" si="49"/>
        <v>0</v>
      </c>
      <c r="R142" s="14">
        <f t="shared" si="50"/>
        <v>0</v>
      </c>
      <c r="S142" s="4" t="str">
        <f t="shared" si="58"/>
        <v>A+J=</v>
      </c>
      <c r="T142" s="35">
        <f t="shared" si="59"/>
        <v>44293</v>
      </c>
      <c r="U142" s="3"/>
      <c r="V142" s="3"/>
      <c r="W142" s="111">
        <v>43054</v>
      </c>
      <c r="X142" s="112" t="s">
        <v>81</v>
      </c>
      <c r="Y142" s="104"/>
      <c r="Z142" s="1"/>
      <c r="AA142" s="3"/>
      <c r="AB142" s="3"/>
      <c r="AC142" s="3"/>
      <c r="AD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</row>
    <row r="143" spans="1:162" x14ac:dyDescent="0.15">
      <c r="A143" s="44">
        <f t="shared" si="51"/>
        <v>44061</v>
      </c>
      <c r="B143" s="96">
        <f t="shared" ca="1" si="60"/>
        <v>10181.437889999999</v>
      </c>
      <c r="C143" s="14">
        <f t="shared" si="52"/>
        <v>10000</v>
      </c>
      <c r="D143" s="13">
        <f ca="1">IF(A143&lt;$B$1,VLOOKUP(A143,[1]DI!$A$4:$B$15000,2,FALSE),0)</f>
        <v>1.9000000000000006E-2</v>
      </c>
      <c r="E143" s="14">
        <f t="shared" ca="1" si="61"/>
        <v>1.0000746899999999</v>
      </c>
      <c r="F143" s="14">
        <f ca="1">(TRUNC(PRODUCT($E$12:$E142),16))</f>
        <v>1.0093033640722799</v>
      </c>
      <c r="G143" s="14">
        <f t="shared" si="62"/>
        <v>1</v>
      </c>
      <c r="H143" s="14">
        <f t="shared" ca="1" si="63"/>
        <v>1.0093033600000001</v>
      </c>
      <c r="I143" s="13">
        <f t="shared" si="53"/>
        <v>2.5000000000000001E-2</v>
      </c>
      <c r="J143" s="35">
        <f t="shared" si="54"/>
        <v>43930</v>
      </c>
      <c r="K143" s="2">
        <f t="shared" si="55"/>
        <v>89</v>
      </c>
      <c r="L143" s="18">
        <f t="shared" si="56"/>
        <v>89</v>
      </c>
      <c r="M143" s="12">
        <f t="shared" si="46"/>
        <v>1.008758941</v>
      </c>
      <c r="N143" s="12">
        <f t="shared" ca="1" si="47"/>
        <v>1.018143789</v>
      </c>
      <c r="O143" s="18">
        <f t="shared" si="57"/>
        <v>0</v>
      </c>
      <c r="P143" s="14">
        <f t="shared" ca="1" si="48"/>
        <v>181.43789000000001</v>
      </c>
      <c r="Q143" s="21">
        <f t="shared" si="49"/>
        <v>0</v>
      </c>
      <c r="R143" s="14">
        <f t="shared" si="50"/>
        <v>0</v>
      </c>
      <c r="S143" s="4" t="str">
        <f t="shared" si="58"/>
        <v>A+J=</v>
      </c>
      <c r="T143" s="35">
        <f t="shared" si="59"/>
        <v>44293</v>
      </c>
      <c r="U143" s="3"/>
      <c r="V143" s="3"/>
      <c r="W143" s="111">
        <v>43094</v>
      </c>
      <c r="X143" s="112" t="s">
        <v>82</v>
      </c>
      <c r="Y143" s="104"/>
      <c r="Z143" s="1"/>
      <c r="AA143" s="3"/>
      <c r="AB143" s="3"/>
      <c r="AC143" s="3"/>
      <c r="AD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</row>
    <row r="144" spans="1:162" x14ac:dyDescent="0.15">
      <c r="A144" s="44">
        <f t="shared" si="51"/>
        <v>44062</v>
      </c>
      <c r="B144" s="96">
        <f t="shared" ca="1" si="60"/>
        <v>10183.19615</v>
      </c>
      <c r="C144" s="14">
        <f t="shared" si="52"/>
        <v>10000</v>
      </c>
      <c r="D144" s="13">
        <f ca="1">IF(A144&lt;$B$1,VLOOKUP(A144,[1]DI!$A$4:$B$15000,2,FALSE),0)</f>
        <v>1.9000000000000006E-2</v>
      </c>
      <c r="E144" s="14">
        <f t="shared" ca="1" si="61"/>
        <v>1.0000746899999999</v>
      </c>
      <c r="F144" s="14">
        <f ca="1">(TRUNC(PRODUCT($E$12:$E143),16))</f>
        <v>1.0093787489405399</v>
      </c>
      <c r="G144" s="14">
        <f t="shared" si="62"/>
        <v>1</v>
      </c>
      <c r="H144" s="14">
        <f t="shared" ca="1" si="63"/>
        <v>1.00937875</v>
      </c>
      <c r="I144" s="13">
        <f t="shared" si="53"/>
        <v>2.5000000000000001E-2</v>
      </c>
      <c r="J144" s="35">
        <f t="shared" si="54"/>
        <v>43930</v>
      </c>
      <c r="K144" s="2">
        <f t="shared" si="55"/>
        <v>90</v>
      </c>
      <c r="L144" s="18">
        <f t="shared" si="56"/>
        <v>90</v>
      </c>
      <c r="M144" s="12">
        <f t="shared" si="46"/>
        <v>1.00885779</v>
      </c>
      <c r="N144" s="12">
        <f t="shared" ca="1" si="47"/>
        <v>1.018319615</v>
      </c>
      <c r="O144" s="18">
        <f t="shared" si="57"/>
        <v>0</v>
      </c>
      <c r="P144" s="14">
        <f t="shared" ca="1" si="48"/>
        <v>183.19614999999999</v>
      </c>
      <c r="Q144" s="21">
        <f t="shared" si="49"/>
        <v>0</v>
      </c>
      <c r="R144" s="14">
        <f t="shared" si="50"/>
        <v>0</v>
      </c>
      <c r="S144" s="4" t="str">
        <f t="shared" si="58"/>
        <v>A+J=</v>
      </c>
      <c r="T144" s="35">
        <f t="shared" si="59"/>
        <v>44293</v>
      </c>
      <c r="U144" s="3"/>
      <c r="V144" s="3"/>
      <c r="W144" s="111">
        <v>43101</v>
      </c>
      <c r="X144" s="112" t="s">
        <v>83</v>
      </c>
      <c r="Y144" s="104"/>
      <c r="Z144" s="1"/>
      <c r="AA144" s="3"/>
      <c r="AB144" s="3"/>
      <c r="AC144" s="3"/>
      <c r="AD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</row>
    <row r="145" spans="1:162" x14ac:dyDescent="0.15">
      <c r="A145" s="44">
        <f t="shared" si="51"/>
        <v>44063</v>
      </c>
      <c r="B145" s="96">
        <f t="shared" ca="1" si="60"/>
        <v>10184.95466999</v>
      </c>
      <c r="C145" s="14">
        <f t="shared" si="52"/>
        <v>10000</v>
      </c>
      <c r="D145" s="13">
        <f ca="1">IF(A145&lt;$B$1,VLOOKUP(A145,[1]DI!$A$4:$B$15000,2,FALSE),0)</f>
        <v>1.9000000000000006E-2</v>
      </c>
      <c r="E145" s="14">
        <f t="shared" ca="1" si="61"/>
        <v>1.0000746899999999</v>
      </c>
      <c r="F145" s="14">
        <f ca="1">(TRUNC(PRODUCT($E$12:$E144),16))</f>
        <v>1.0094541394393</v>
      </c>
      <c r="G145" s="14">
        <f t="shared" si="62"/>
        <v>1</v>
      </c>
      <c r="H145" s="14">
        <f t="shared" ca="1" si="63"/>
        <v>1.0094541400000001</v>
      </c>
      <c r="I145" s="13">
        <f t="shared" si="53"/>
        <v>2.5000000000000001E-2</v>
      </c>
      <c r="J145" s="35">
        <f t="shared" si="54"/>
        <v>43930</v>
      </c>
      <c r="K145" s="2">
        <f t="shared" si="55"/>
        <v>91</v>
      </c>
      <c r="L145" s="18">
        <f t="shared" si="56"/>
        <v>91</v>
      </c>
      <c r="M145" s="12">
        <f t="shared" si="46"/>
        <v>1.00895665</v>
      </c>
      <c r="N145" s="12">
        <f t="shared" ca="1" si="47"/>
        <v>1.0184954669999999</v>
      </c>
      <c r="O145" s="18">
        <f t="shared" si="57"/>
        <v>0</v>
      </c>
      <c r="P145" s="14">
        <f t="shared" ca="1" si="48"/>
        <v>184.95466999000001</v>
      </c>
      <c r="Q145" s="21">
        <f t="shared" si="49"/>
        <v>0</v>
      </c>
      <c r="R145" s="14">
        <f t="shared" si="50"/>
        <v>0</v>
      </c>
      <c r="S145" s="4" t="str">
        <f t="shared" si="58"/>
        <v>A+J=</v>
      </c>
      <c r="T145" s="35">
        <f t="shared" si="59"/>
        <v>44293</v>
      </c>
      <c r="U145" s="3"/>
      <c r="V145" s="3"/>
      <c r="W145" s="111">
        <v>43143</v>
      </c>
      <c r="X145" s="112" t="s">
        <v>68</v>
      </c>
      <c r="Y145" s="104"/>
      <c r="Z145" s="1"/>
      <c r="AA145" s="3"/>
      <c r="AB145" s="3"/>
      <c r="AC145" s="3"/>
      <c r="AD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</row>
    <row r="146" spans="1:162" x14ac:dyDescent="0.15">
      <c r="A146" s="44">
        <f t="shared" si="51"/>
        <v>44064</v>
      </c>
      <c r="B146" s="96">
        <f t="shared" ca="1" si="60"/>
        <v>10186.713540000001</v>
      </c>
      <c r="C146" s="14">
        <f t="shared" si="52"/>
        <v>10000</v>
      </c>
      <c r="D146" s="13">
        <f ca="1">IF(A146&lt;$B$1,VLOOKUP(A146,[1]DI!$A$4:$B$15000,2,FALSE),0)</f>
        <v>1.9000000000000006E-2</v>
      </c>
      <c r="E146" s="14">
        <f t="shared" ca="1" si="61"/>
        <v>1.0000746899999999</v>
      </c>
      <c r="F146" s="14">
        <f ca="1">(TRUNC(PRODUCT($E$12:$E145),16))</f>
        <v>1.00952953556897</v>
      </c>
      <c r="G146" s="14">
        <f t="shared" si="62"/>
        <v>1</v>
      </c>
      <c r="H146" s="14">
        <f t="shared" ca="1" si="63"/>
        <v>1.0095295399999999</v>
      </c>
      <c r="I146" s="13">
        <f t="shared" si="53"/>
        <v>2.5000000000000001E-2</v>
      </c>
      <c r="J146" s="35">
        <f t="shared" si="54"/>
        <v>43930</v>
      </c>
      <c r="K146" s="2">
        <f t="shared" si="55"/>
        <v>92</v>
      </c>
      <c r="L146" s="18">
        <f t="shared" si="56"/>
        <v>92</v>
      </c>
      <c r="M146" s="12">
        <f t="shared" si="46"/>
        <v>1.0090555189999999</v>
      </c>
      <c r="N146" s="12">
        <f t="shared" ca="1" si="47"/>
        <v>1.0186713540000001</v>
      </c>
      <c r="O146" s="18">
        <f t="shared" si="57"/>
        <v>0</v>
      </c>
      <c r="P146" s="14">
        <f t="shared" ca="1" si="48"/>
        <v>186.71353999999999</v>
      </c>
      <c r="Q146" s="21">
        <f t="shared" si="49"/>
        <v>0</v>
      </c>
      <c r="R146" s="14">
        <f t="shared" si="50"/>
        <v>0</v>
      </c>
      <c r="S146" s="4" t="str">
        <f t="shared" si="58"/>
        <v>A+J=</v>
      </c>
      <c r="T146" s="35">
        <f t="shared" si="59"/>
        <v>44293</v>
      </c>
      <c r="U146" s="3"/>
      <c r="V146" s="3"/>
      <c r="W146" s="111">
        <v>43144</v>
      </c>
      <c r="X146" s="112" t="s">
        <v>68</v>
      </c>
      <c r="Y146" s="104"/>
      <c r="Z146" s="1"/>
      <c r="AA146" s="3"/>
      <c r="AB146" s="3"/>
      <c r="AC146" s="3"/>
      <c r="AD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</row>
    <row r="147" spans="1:162" x14ac:dyDescent="0.15">
      <c r="A147" s="44">
        <f t="shared" si="51"/>
        <v>44065</v>
      </c>
      <c r="B147" s="96">
        <f t="shared" ca="1" si="60"/>
        <v>10188.472639989999</v>
      </c>
      <c r="C147" s="14">
        <f t="shared" si="52"/>
        <v>10000</v>
      </c>
      <c r="D147" s="13">
        <f ca="1">IF(A147&lt;$B$1,VLOOKUP(A147,[1]DI!$A$4:$B$15000,2,FALSE),0)</f>
        <v>0</v>
      </c>
      <c r="E147" s="14">
        <f t="shared" ca="1" si="61"/>
        <v>1</v>
      </c>
      <c r="F147" s="14">
        <f ca="1">(TRUNC(PRODUCT($E$12:$E146),16))</f>
        <v>1.00960493732998</v>
      </c>
      <c r="G147" s="14">
        <f t="shared" si="62"/>
        <v>1</v>
      </c>
      <c r="H147" s="14">
        <f t="shared" ca="1" si="63"/>
        <v>1.00960494</v>
      </c>
      <c r="I147" s="13">
        <f t="shared" si="53"/>
        <v>2.5000000000000001E-2</v>
      </c>
      <c r="J147" s="35">
        <f t="shared" si="54"/>
        <v>43930</v>
      </c>
      <c r="K147" s="2">
        <f t="shared" si="55"/>
        <v>92</v>
      </c>
      <c r="L147" s="18">
        <f t="shared" si="56"/>
        <v>93</v>
      </c>
      <c r="M147" s="12">
        <f t="shared" si="46"/>
        <v>1.0091543970000001</v>
      </c>
      <c r="N147" s="12">
        <f t="shared" ca="1" si="47"/>
        <v>1.0188472639999999</v>
      </c>
      <c r="O147" s="18">
        <f t="shared" si="57"/>
        <v>0</v>
      </c>
      <c r="P147" s="14">
        <f t="shared" ca="1" si="48"/>
        <v>188.47263999</v>
      </c>
      <c r="Q147" s="21">
        <f t="shared" si="49"/>
        <v>0</v>
      </c>
      <c r="R147" s="14">
        <f t="shared" si="50"/>
        <v>0</v>
      </c>
      <c r="S147" s="4" t="str">
        <f t="shared" si="58"/>
        <v>A+J=</v>
      </c>
      <c r="T147" s="35">
        <f t="shared" si="59"/>
        <v>44293</v>
      </c>
      <c r="U147" s="3"/>
      <c r="V147" s="3"/>
      <c r="W147" s="111">
        <v>43189</v>
      </c>
      <c r="X147" s="112" t="s">
        <v>76</v>
      </c>
      <c r="Y147" s="104"/>
      <c r="Z147" s="1"/>
      <c r="AA147" s="3"/>
      <c r="AB147" s="3"/>
      <c r="AC147" s="3"/>
      <c r="AD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</row>
    <row r="148" spans="1:162" x14ac:dyDescent="0.15">
      <c r="A148" s="44">
        <f t="shared" si="51"/>
        <v>44066</v>
      </c>
      <c r="B148" s="96">
        <f t="shared" ca="1" si="60"/>
        <v>10188.472639989999</v>
      </c>
      <c r="C148" s="14">
        <f t="shared" si="52"/>
        <v>10000</v>
      </c>
      <c r="D148" s="13">
        <f ca="1">IF(A148&lt;$B$1,VLOOKUP(A148,[1]DI!$A$4:$B$15000,2,FALSE),0)</f>
        <v>0</v>
      </c>
      <c r="E148" s="14">
        <f t="shared" ca="1" si="61"/>
        <v>1</v>
      </c>
      <c r="F148" s="14">
        <f ca="1">(TRUNC(PRODUCT($E$12:$E147),16))</f>
        <v>1.00960493732998</v>
      </c>
      <c r="G148" s="14">
        <f t="shared" si="62"/>
        <v>1</v>
      </c>
      <c r="H148" s="14">
        <f t="shared" ca="1" si="63"/>
        <v>1.00960494</v>
      </c>
      <c r="I148" s="13">
        <f t="shared" si="53"/>
        <v>2.5000000000000001E-2</v>
      </c>
      <c r="J148" s="35">
        <f t="shared" si="54"/>
        <v>43930</v>
      </c>
      <c r="K148" s="2">
        <f t="shared" si="55"/>
        <v>92</v>
      </c>
      <c r="L148" s="18">
        <f t="shared" si="56"/>
        <v>93</v>
      </c>
      <c r="M148" s="12">
        <f t="shared" si="46"/>
        <v>1.0091543970000001</v>
      </c>
      <c r="N148" s="12">
        <f t="shared" ca="1" si="47"/>
        <v>1.0188472639999999</v>
      </c>
      <c r="O148" s="18">
        <f t="shared" si="57"/>
        <v>0</v>
      </c>
      <c r="P148" s="14">
        <f t="shared" ca="1" si="48"/>
        <v>188.47263999</v>
      </c>
      <c r="Q148" s="21">
        <f t="shared" si="49"/>
        <v>0</v>
      </c>
      <c r="R148" s="14">
        <f t="shared" si="50"/>
        <v>0</v>
      </c>
      <c r="S148" s="4" t="str">
        <f t="shared" si="58"/>
        <v>A+J=</v>
      </c>
      <c r="T148" s="35">
        <f t="shared" si="59"/>
        <v>44293</v>
      </c>
      <c r="U148" s="3"/>
      <c r="V148" s="3"/>
      <c r="W148" s="111">
        <v>43221</v>
      </c>
      <c r="X148" s="112" t="s">
        <v>77</v>
      </c>
      <c r="Y148" s="104"/>
      <c r="Z148" s="1"/>
      <c r="AA148" s="3"/>
      <c r="AB148" s="3"/>
      <c r="AC148" s="3"/>
      <c r="AD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</row>
    <row r="149" spans="1:162" x14ac:dyDescent="0.15">
      <c r="A149" s="44">
        <f t="shared" si="51"/>
        <v>44067</v>
      </c>
      <c r="B149" s="96">
        <f t="shared" ca="1" si="60"/>
        <v>10188.472639989999</v>
      </c>
      <c r="C149" s="14">
        <f t="shared" si="52"/>
        <v>10000</v>
      </c>
      <c r="D149" s="13">
        <f ca="1">IF(A149&lt;$B$1,VLOOKUP(A149,[1]DI!$A$4:$B$15000,2,FALSE),0)</f>
        <v>1.9000000000000006E-2</v>
      </c>
      <c r="E149" s="14">
        <f t="shared" ca="1" si="61"/>
        <v>1.0000746899999999</v>
      </c>
      <c r="F149" s="14">
        <f ca="1">(TRUNC(PRODUCT($E$12:$E148),16))</f>
        <v>1.00960493732998</v>
      </c>
      <c r="G149" s="14">
        <f t="shared" si="62"/>
        <v>1</v>
      </c>
      <c r="H149" s="14">
        <f t="shared" ca="1" si="63"/>
        <v>1.00960494</v>
      </c>
      <c r="I149" s="13">
        <f t="shared" si="53"/>
        <v>2.5000000000000001E-2</v>
      </c>
      <c r="J149" s="35">
        <f t="shared" si="54"/>
        <v>43930</v>
      </c>
      <c r="K149" s="2">
        <f t="shared" si="55"/>
        <v>93</v>
      </c>
      <c r="L149" s="18">
        <f t="shared" si="56"/>
        <v>93</v>
      </c>
      <c r="M149" s="12">
        <f t="shared" si="46"/>
        <v>1.0091543970000001</v>
      </c>
      <c r="N149" s="12">
        <f t="shared" ca="1" si="47"/>
        <v>1.0188472639999999</v>
      </c>
      <c r="O149" s="18">
        <f t="shared" si="57"/>
        <v>0</v>
      </c>
      <c r="P149" s="14">
        <f t="shared" ca="1" si="48"/>
        <v>188.47263999</v>
      </c>
      <c r="Q149" s="21">
        <f t="shared" si="49"/>
        <v>0</v>
      </c>
      <c r="R149" s="14">
        <f t="shared" si="50"/>
        <v>0</v>
      </c>
      <c r="S149" s="4" t="str">
        <f t="shared" si="58"/>
        <v>A+J=</v>
      </c>
      <c r="T149" s="35">
        <f t="shared" si="59"/>
        <v>44293</v>
      </c>
      <c r="U149" s="3"/>
      <c r="V149" s="3"/>
      <c r="W149" s="111">
        <v>43251</v>
      </c>
      <c r="X149" s="112" t="s">
        <v>78</v>
      </c>
      <c r="Y149" s="104"/>
      <c r="Z149" s="1"/>
      <c r="AA149" s="3"/>
      <c r="AB149" s="3"/>
      <c r="AC149" s="3"/>
      <c r="AD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</row>
    <row r="150" spans="1:162" x14ac:dyDescent="0.15">
      <c r="A150" s="44">
        <f t="shared" si="51"/>
        <v>44068</v>
      </c>
      <c r="B150" s="96">
        <f t="shared" ca="1" si="60"/>
        <v>10190.23201</v>
      </c>
      <c r="C150" s="14">
        <f t="shared" si="52"/>
        <v>10000</v>
      </c>
      <c r="D150" s="13">
        <f ca="1">IF(A150&lt;$B$1,VLOOKUP(A150,[1]DI!$A$4:$B$15000,2,FALSE),0)</f>
        <v>1.9000000000000006E-2</v>
      </c>
      <c r="E150" s="14">
        <f t="shared" ca="1" si="61"/>
        <v>1.0000746899999999</v>
      </c>
      <c r="F150" s="14">
        <f ca="1">(TRUNC(PRODUCT($E$12:$E149),16))</f>
        <v>1.00968034472275</v>
      </c>
      <c r="G150" s="14">
        <f t="shared" si="62"/>
        <v>1</v>
      </c>
      <c r="H150" s="14">
        <f t="shared" ca="1" si="63"/>
        <v>1.0096803400000001</v>
      </c>
      <c r="I150" s="13">
        <f t="shared" si="53"/>
        <v>2.5000000000000001E-2</v>
      </c>
      <c r="J150" s="35">
        <f t="shared" si="54"/>
        <v>43930</v>
      </c>
      <c r="K150" s="2">
        <f t="shared" si="55"/>
        <v>94</v>
      </c>
      <c r="L150" s="18">
        <f t="shared" si="56"/>
        <v>94</v>
      </c>
      <c r="M150" s="12">
        <f t="shared" si="46"/>
        <v>1.0092532860000001</v>
      </c>
      <c r="N150" s="12">
        <f t="shared" ca="1" si="47"/>
        <v>1.019023201</v>
      </c>
      <c r="O150" s="18">
        <f t="shared" si="57"/>
        <v>0</v>
      </c>
      <c r="P150" s="14">
        <f t="shared" ca="1" si="48"/>
        <v>190.23201</v>
      </c>
      <c r="Q150" s="21">
        <f t="shared" si="49"/>
        <v>0</v>
      </c>
      <c r="R150" s="14">
        <f t="shared" si="50"/>
        <v>0</v>
      </c>
      <c r="S150" s="4" t="str">
        <f t="shared" si="58"/>
        <v>A+J=</v>
      </c>
      <c r="T150" s="35">
        <f t="shared" si="59"/>
        <v>44293</v>
      </c>
      <c r="U150" s="3"/>
      <c r="V150" s="3"/>
      <c r="W150" s="111">
        <v>43350</v>
      </c>
      <c r="X150" s="112" t="s">
        <v>79</v>
      </c>
      <c r="Y150" s="104"/>
      <c r="Z150" s="1"/>
      <c r="AA150" s="3"/>
      <c r="AB150" s="3"/>
      <c r="AC150" s="3"/>
      <c r="AD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</row>
    <row r="151" spans="1:162" x14ac:dyDescent="0.15">
      <c r="A151" s="44">
        <f t="shared" si="51"/>
        <v>44069</v>
      </c>
      <c r="B151" s="96">
        <f t="shared" ca="1" si="60"/>
        <v>10191.99181999</v>
      </c>
      <c r="C151" s="14">
        <f t="shared" si="52"/>
        <v>10000</v>
      </c>
      <c r="D151" s="13">
        <f ca="1">IF(A151&lt;$B$1,VLOOKUP(A151,[1]DI!$A$4:$B$15000,2,FALSE),0)</f>
        <v>1.9000000000000006E-2</v>
      </c>
      <c r="E151" s="14">
        <f t="shared" ca="1" si="61"/>
        <v>1.0000746899999999</v>
      </c>
      <c r="F151" s="14">
        <f ca="1">(TRUNC(PRODUCT($E$12:$E150),16))</f>
        <v>1.0097557577477001</v>
      </c>
      <c r="G151" s="14">
        <f t="shared" si="62"/>
        <v>1</v>
      </c>
      <c r="H151" s="14">
        <f t="shared" ca="1" si="63"/>
        <v>1.00975576</v>
      </c>
      <c r="I151" s="13">
        <f t="shared" si="53"/>
        <v>2.5000000000000001E-2</v>
      </c>
      <c r="J151" s="35">
        <f t="shared" si="54"/>
        <v>43930</v>
      </c>
      <c r="K151" s="2">
        <f t="shared" si="55"/>
        <v>95</v>
      </c>
      <c r="L151" s="18">
        <f t="shared" si="56"/>
        <v>95</v>
      </c>
      <c r="M151" s="12">
        <f t="shared" si="46"/>
        <v>1.0093521839999999</v>
      </c>
      <c r="N151" s="12">
        <f t="shared" ca="1" si="47"/>
        <v>1.0191991819999999</v>
      </c>
      <c r="O151" s="18">
        <f t="shared" si="57"/>
        <v>0</v>
      </c>
      <c r="P151" s="14">
        <f t="shared" ca="1" si="48"/>
        <v>191.99181999000001</v>
      </c>
      <c r="Q151" s="21">
        <f t="shared" si="49"/>
        <v>0</v>
      </c>
      <c r="R151" s="14">
        <f t="shared" si="50"/>
        <v>0</v>
      </c>
      <c r="S151" s="4" t="str">
        <f t="shared" si="58"/>
        <v>A+J=</v>
      </c>
      <c r="T151" s="35">
        <f t="shared" si="59"/>
        <v>44293</v>
      </c>
      <c r="U151" s="3"/>
      <c r="V151" s="3"/>
      <c r="W151" s="111">
        <v>43385</v>
      </c>
      <c r="X151" s="101" t="s">
        <v>74</v>
      </c>
      <c r="Y151" s="104"/>
      <c r="Z151" s="1"/>
      <c r="AA151" s="3"/>
      <c r="AB151" s="3"/>
      <c r="AC151" s="3"/>
      <c r="AD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</row>
    <row r="152" spans="1:162" x14ac:dyDescent="0.15">
      <c r="A152" s="44">
        <f t="shared" si="51"/>
        <v>44070</v>
      </c>
      <c r="B152" s="96">
        <f t="shared" ca="1" si="60"/>
        <v>10193.75187</v>
      </c>
      <c r="C152" s="14">
        <f t="shared" si="52"/>
        <v>10000</v>
      </c>
      <c r="D152" s="13">
        <f ca="1">IF(A152&lt;$B$1,VLOOKUP(A152,[1]DI!$A$4:$B$15000,2,FALSE),0)</f>
        <v>1.9000000000000006E-2</v>
      </c>
      <c r="E152" s="14">
        <f t="shared" ca="1" si="61"/>
        <v>1.0000746899999999</v>
      </c>
      <c r="F152" s="14">
        <f ca="1">(TRUNC(PRODUCT($E$12:$E151),16))</f>
        <v>1.0098311764052501</v>
      </c>
      <c r="G152" s="14">
        <f t="shared" si="62"/>
        <v>1</v>
      </c>
      <c r="H152" s="14">
        <f t="shared" ca="1" si="63"/>
        <v>1.0098311799999999</v>
      </c>
      <c r="I152" s="13">
        <f t="shared" si="53"/>
        <v>2.5000000000000001E-2</v>
      </c>
      <c r="J152" s="35">
        <f t="shared" si="54"/>
        <v>43930</v>
      </c>
      <c r="K152" s="2">
        <f t="shared" si="55"/>
        <v>96</v>
      </c>
      <c r="L152" s="18">
        <f t="shared" si="56"/>
        <v>96</v>
      </c>
      <c r="M152" s="12">
        <f t="shared" si="46"/>
        <v>1.0094510919999999</v>
      </c>
      <c r="N152" s="12">
        <f t="shared" ca="1" si="47"/>
        <v>1.0193751870000001</v>
      </c>
      <c r="O152" s="18">
        <f t="shared" si="57"/>
        <v>0</v>
      </c>
      <c r="P152" s="14">
        <f t="shared" ca="1" si="48"/>
        <v>193.75187</v>
      </c>
      <c r="Q152" s="21">
        <f t="shared" si="49"/>
        <v>0</v>
      </c>
      <c r="R152" s="14">
        <f t="shared" si="50"/>
        <v>0</v>
      </c>
      <c r="S152" s="4" t="str">
        <f t="shared" si="58"/>
        <v>A+J=</v>
      </c>
      <c r="T152" s="35">
        <f t="shared" si="59"/>
        <v>44293</v>
      </c>
      <c r="U152" s="3"/>
      <c r="V152" s="3"/>
      <c r="W152" s="111">
        <v>43406</v>
      </c>
      <c r="X152" s="112" t="s">
        <v>80</v>
      </c>
      <c r="Y152" s="104"/>
      <c r="Z152" s="1"/>
      <c r="AA152" s="3"/>
      <c r="AB152" s="3"/>
      <c r="AC152" s="3"/>
      <c r="AD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</row>
    <row r="153" spans="1:162" x14ac:dyDescent="0.15">
      <c r="A153" s="44">
        <f t="shared" si="51"/>
        <v>44071</v>
      </c>
      <c r="B153" s="96">
        <f t="shared" ca="1" si="60"/>
        <v>10195.51217</v>
      </c>
      <c r="C153" s="14">
        <f t="shared" si="52"/>
        <v>10000</v>
      </c>
      <c r="D153" s="13">
        <f ca="1">IF(A153&lt;$B$1,VLOOKUP(A153,[1]DI!$A$4:$B$15000,2,FALSE),0)</f>
        <v>1.9000000000000006E-2</v>
      </c>
      <c r="E153" s="14">
        <f t="shared" ca="1" si="61"/>
        <v>1.0000746899999999</v>
      </c>
      <c r="F153" s="14">
        <f ca="1">(TRUNC(PRODUCT($E$12:$E152),16))</f>
        <v>1.00990660069581</v>
      </c>
      <c r="G153" s="14">
        <f t="shared" si="62"/>
        <v>1</v>
      </c>
      <c r="H153" s="14">
        <f t="shared" ca="1" si="63"/>
        <v>1.0099066000000001</v>
      </c>
      <c r="I153" s="13">
        <f t="shared" si="53"/>
        <v>2.5000000000000001E-2</v>
      </c>
      <c r="J153" s="35">
        <f t="shared" si="54"/>
        <v>43930</v>
      </c>
      <c r="K153" s="2">
        <f t="shared" si="55"/>
        <v>97</v>
      </c>
      <c r="L153" s="18">
        <f t="shared" si="56"/>
        <v>97</v>
      </c>
      <c r="M153" s="12">
        <f t="shared" si="46"/>
        <v>1.009550009</v>
      </c>
      <c r="N153" s="12">
        <f t="shared" ca="1" si="47"/>
        <v>1.0195512170000001</v>
      </c>
      <c r="O153" s="18">
        <f t="shared" si="57"/>
        <v>0</v>
      </c>
      <c r="P153" s="14">
        <f t="shared" ca="1" si="48"/>
        <v>195.51217</v>
      </c>
      <c r="Q153" s="21">
        <f t="shared" si="49"/>
        <v>0</v>
      </c>
      <c r="R153" s="14">
        <f t="shared" si="50"/>
        <v>0</v>
      </c>
      <c r="S153" s="4" t="str">
        <f t="shared" si="58"/>
        <v>A+J=</v>
      </c>
      <c r="T153" s="35">
        <f t="shared" si="59"/>
        <v>44293</v>
      </c>
      <c r="U153" s="3"/>
      <c r="V153" s="3"/>
      <c r="W153" s="111">
        <v>43419</v>
      </c>
      <c r="X153" s="112" t="s">
        <v>81</v>
      </c>
      <c r="Y153" s="104"/>
      <c r="Z153" s="1"/>
      <c r="AA153" s="3"/>
      <c r="AB153" s="3"/>
      <c r="AC153" s="3"/>
      <c r="AD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</row>
    <row r="154" spans="1:162" x14ac:dyDescent="0.15">
      <c r="A154" s="44">
        <f t="shared" si="51"/>
        <v>44072</v>
      </c>
      <c r="B154" s="96">
        <f t="shared" ca="1" si="60"/>
        <v>10197.27282</v>
      </c>
      <c r="C154" s="14">
        <f t="shared" si="52"/>
        <v>10000</v>
      </c>
      <c r="D154" s="13">
        <f ca="1">IF(A154&lt;$B$1,VLOOKUP(A154,[1]DI!$A$4:$B$15000,2,FALSE),0)</f>
        <v>0</v>
      </c>
      <c r="E154" s="14">
        <f t="shared" ca="1" si="61"/>
        <v>1</v>
      </c>
      <c r="F154" s="14">
        <f ca="1">(TRUNC(PRODUCT($E$12:$E153),16))</f>
        <v>1.0099820306198199</v>
      </c>
      <c r="G154" s="14">
        <f t="shared" si="62"/>
        <v>1</v>
      </c>
      <c r="H154" s="14">
        <f t="shared" ca="1" si="63"/>
        <v>1.00998203</v>
      </c>
      <c r="I154" s="13">
        <f t="shared" si="53"/>
        <v>2.5000000000000001E-2</v>
      </c>
      <c r="J154" s="35">
        <f t="shared" si="54"/>
        <v>43930</v>
      </c>
      <c r="K154" s="2">
        <f t="shared" si="55"/>
        <v>97</v>
      </c>
      <c r="L154" s="18">
        <f t="shared" si="56"/>
        <v>98</v>
      </c>
      <c r="M154" s="12">
        <f t="shared" si="46"/>
        <v>1.0096489360000001</v>
      </c>
      <c r="N154" s="12">
        <f t="shared" ca="1" si="47"/>
        <v>1.0197272820000001</v>
      </c>
      <c r="O154" s="18">
        <f t="shared" si="57"/>
        <v>0</v>
      </c>
      <c r="P154" s="14">
        <f t="shared" ca="1" si="48"/>
        <v>197.27282</v>
      </c>
      <c r="Q154" s="21">
        <f t="shared" si="49"/>
        <v>0</v>
      </c>
      <c r="R154" s="14">
        <f t="shared" si="50"/>
        <v>0</v>
      </c>
      <c r="S154" s="4" t="str">
        <f t="shared" si="58"/>
        <v>A+J=</v>
      </c>
      <c r="T154" s="35">
        <f t="shared" si="59"/>
        <v>44293</v>
      </c>
      <c r="U154" s="3"/>
      <c r="V154" s="3"/>
      <c r="W154" s="111">
        <v>43459</v>
      </c>
      <c r="X154" s="112" t="s">
        <v>82</v>
      </c>
      <c r="Y154" s="104"/>
      <c r="Z154" s="1"/>
      <c r="AA154" s="3"/>
      <c r="AB154" s="3"/>
      <c r="AC154" s="3"/>
      <c r="AD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</row>
    <row r="155" spans="1:162" x14ac:dyDescent="0.15">
      <c r="A155" s="44">
        <f t="shared" si="51"/>
        <v>44073</v>
      </c>
      <c r="B155" s="96">
        <f t="shared" ca="1" si="60"/>
        <v>10197.27282</v>
      </c>
      <c r="C155" s="14">
        <f t="shared" si="52"/>
        <v>10000</v>
      </c>
      <c r="D155" s="13">
        <f ca="1">IF(A155&lt;$B$1,VLOOKUP(A155,[1]DI!$A$4:$B$15000,2,FALSE),0)</f>
        <v>0</v>
      </c>
      <c r="E155" s="14">
        <f t="shared" ca="1" si="61"/>
        <v>1</v>
      </c>
      <c r="F155" s="14">
        <f ca="1">(TRUNC(PRODUCT($E$12:$E154),16))</f>
        <v>1.0099820306198199</v>
      </c>
      <c r="G155" s="14">
        <f t="shared" si="62"/>
        <v>1</v>
      </c>
      <c r="H155" s="14">
        <f t="shared" ca="1" si="63"/>
        <v>1.00998203</v>
      </c>
      <c r="I155" s="13">
        <f t="shared" si="53"/>
        <v>2.5000000000000001E-2</v>
      </c>
      <c r="J155" s="35">
        <f t="shared" si="54"/>
        <v>43930</v>
      </c>
      <c r="K155" s="2">
        <f t="shared" si="55"/>
        <v>97</v>
      </c>
      <c r="L155" s="18">
        <f t="shared" si="56"/>
        <v>98</v>
      </c>
      <c r="M155" s="12">
        <f t="shared" si="46"/>
        <v>1.0096489360000001</v>
      </c>
      <c r="N155" s="12">
        <f t="shared" ca="1" si="47"/>
        <v>1.0197272820000001</v>
      </c>
      <c r="O155" s="18">
        <f t="shared" si="57"/>
        <v>0</v>
      </c>
      <c r="P155" s="14">
        <f t="shared" ca="1" si="48"/>
        <v>197.27282</v>
      </c>
      <c r="Q155" s="21">
        <f t="shared" si="49"/>
        <v>0</v>
      </c>
      <c r="R155" s="14">
        <f t="shared" si="50"/>
        <v>0</v>
      </c>
      <c r="S155" s="4" t="str">
        <f t="shared" si="58"/>
        <v>A+J=</v>
      </c>
      <c r="T155" s="35">
        <f t="shared" si="59"/>
        <v>44293</v>
      </c>
      <c r="U155" s="3"/>
      <c r="V155" s="3"/>
      <c r="W155" s="111">
        <v>43466</v>
      </c>
      <c r="X155" s="112" t="s">
        <v>83</v>
      </c>
      <c r="Y155" s="104"/>
      <c r="Z155" s="1"/>
      <c r="AA155" s="3"/>
      <c r="AB155" s="3"/>
      <c r="AC155" s="3"/>
      <c r="AD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</row>
    <row r="156" spans="1:162" x14ac:dyDescent="0.15">
      <c r="A156" s="44">
        <f t="shared" si="51"/>
        <v>44074</v>
      </c>
      <c r="B156" s="96">
        <f t="shared" ca="1" si="60"/>
        <v>10197.27282</v>
      </c>
      <c r="C156" s="14">
        <f t="shared" si="52"/>
        <v>10000</v>
      </c>
      <c r="D156" s="13">
        <f ca="1">IF(A156&lt;$B$1,VLOOKUP(A156,[1]DI!$A$4:$B$15000,2,FALSE),0)</f>
        <v>1.9000000000000006E-2</v>
      </c>
      <c r="E156" s="14">
        <f t="shared" ca="1" si="61"/>
        <v>1.0000746899999999</v>
      </c>
      <c r="F156" s="14">
        <f ca="1">(TRUNC(PRODUCT($E$12:$E155),16))</f>
        <v>1.0099820306198199</v>
      </c>
      <c r="G156" s="14">
        <f t="shared" si="62"/>
        <v>1</v>
      </c>
      <c r="H156" s="14">
        <f t="shared" ca="1" si="63"/>
        <v>1.00998203</v>
      </c>
      <c r="I156" s="13">
        <f t="shared" si="53"/>
        <v>2.5000000000000001E-2</v>
      </c>
      <c r="J156" s="35">
        <f t="shared" si="54"/>
        <v>43930</v>
      </c>
      <c r="K156" s="2">
        <f t="shared" si="55"/>
        <v>98</v>
      </c>
      <c r="L156" s="18">
        <f t="shared" si="56"/>
        <v>98</v>
      </c>
      <c r="M156" s="12">
        <f t="shared" si="46"/>
        <v>1.0096489360000001</v>
      </c>
      <c r="N156" s="12">
        <f t="shared" ca="1" si="47"/>
        <v>1.0197272820000001</v>
      </c>
      <c r="O156" s="18">
        <f t="shared" si="57"/>
        <v>0</v>
      </c>
      <c r="P156" s="14">
        <f t="shared" ca="1" si="48"/>
        <v>197.27282</v>
      </c>
      <c r="Q156" s="21">
        <f t="shared" si="49"/>
        <v>0</v>
      </c>
      <c r="R156" s="14">
        <f t="shared" si="50"/>
        <v>0</v>
      </c>
      <c r="S156" s="4" t="str">
        <f t="shared" si="58"/>
        <v>A+J=</v>
      </c>
      <c r="T156" s="35">
        <f t="shared" si="59"/>
        <v>44293</v>
      </c>
      <c r="U156" s="3"/>
      <c r="V156" s="3"/>
      <c r="W156" s="111">
        <v>43528</v>
      </c>
      <c r="X156" s="112" t="s">
        <v>68</v>
      </c>
      <c r="Y156" s="104"/>
      <c r="Z156" s="1"/>
      <c r="AA156" s="3"/>
      <c r="AB156" s="3"/>
      <c r="AC156" s="3"/>
      <c r="AD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</row>
    <row r="157" spans="1:162" x14ac:dyDescent="0.15">
      <c r="A157" s="44">
        <f t="shared" si="51"/>
        <v>44075</v>
      </c>
      <c r="B157" s="96">
        <f t="shared" ca="1" si="60"/>
        <v>10199.033820000001</v>
      </c>
      <c r="C157" s="14">
        <f t="shared" si="52"/>
        <v>10000</v>
      </c>
      <c r="D157" s="13">
        <f ca="1">IF(A157&lt;$B$1,VLOOKUP(A157,[1]DI!$A$4:$B$15000,2,FALSE),0)</f>
        <v>1.9000000000000006E-2</v>
      </c>
      <c r="E157" s="14">
        <f t="shared" ca="1" si="61"/>
        <v>1.0000746899999999</v>
      </c>
      <c r="F157" s="14">
        <f ca="1">(TRUNC(PRODUCT($E$12:$E156),16))</f>
        <v>1.01005746617768</v>
      </c>
      <c r="G157" s="14">
        <f t="shared" si="62"/>
        <v>1</v>
      </c>
      <c r="H157" s="14">
        <f t="shared" ca="1" si="63"/>
        <v>1.01005747</v>
      </c>
      <c r="I157" s="13">
        <f t="shared" si="53"/>
        <v>2.5000000000000001E-2</v>
      </c>
      <c r="J157" s="35">
        <f t="shared" si="54"/>
        <v>43930</v>
      </c>
      <c r="K157" s="2">
        <f t="shared" si="55"/>
        <v>99</v>
      </c>
      <c r="L157" s="18">
        <f t="shared" si="56"/>
        <v>99</v>
      </c>
      <c r="M157" s="12">
        <f t="shared" si="46"/>
        <v>1.009747873</v>
      </c>
      <c r="N157" s="12">
        <f t="shared" ca="1" si="47"/>
        <v>1.0199033820000001</v>
      </c>
      <c r="O157" s="18">
        <f t="shared" si="57"/>
        <v>0</v>
      </c>
      <c r="P157" s="14">
        <f t="shared" ca="1" si="48"/>
        <v>199.03381999999999</v>
      </c>
      <c r="Q157" s="21">
        <f t="shared" si="49"/>
        <v>0</v>
      </c>
      <c r="R157" s="14">
        <f t="shared" si="50"/>
        <v>0</v>
      </c>
      <c r="S157" s="4" t="str">
        <f t="shared" si="58"/>
        <v>A+J=</v>
      </c>
      <c r="T157" s="35">
        <f t="shared" si="59"/>
        <v>44293</v>
      </c>
      <c r="U157" s="3"/>
      <c r="V157" s="3"/>
      <c r="W157" s="111">
        <v>43529</v>
      </c>
      <c r="X157" s="112" t="s">
        <v>68</v>
      </c>
      <c r="Y157" s="104"/>
      <c r="Z157" s="1"/>
      <c r="AA157" s="3"/>
      <c r="AB157" s="3"/>
      <c r="AC157" s="3"/>
      <c r="AD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</row>
    <row r="158" spans="1:162" x14ac:dyDescent="0.15">
      <c r="A158" s="44">
        <f t="shared" si="51"/>
        <v>44076</v>
      </c>
      <c r="B158" s="96">
        <f t="shared" ca="1" si="60"/>
        <v>10200.795069989999</v>
      </c>
      <c r="C158" s="14">
        <f t="shared" si="52"/>
        <v>10000</v>
      </c>
      <c r="D158" s="13">
        <f ca="1">IF(A158&lt;$B$1,VLOOKUP(A158,[1]DI!$A$4:$B$15000,2,FALSE),0)</f>
        <v>1.9000000000000006E-2</v>
      </c>
      <c r="E158" s="14">
        <f t="shared" ca="1" si="61"/>
        <v>1.0000746899999999</v>
      </c>
      <c r="F158" s="14">
        <f ca="1">(TRUNC(PRODUCT($E$12:$E157),16))</f>
        <v>1.01013290736983</v>
      </c>
      <c r="G158" s="14">
        <f t="shared" si="62"/>
        <v>1</v>
      </c>
      <c r="H158" s="14">
        <f t="shared" ca="1" si="63"/>
        <v>1.0101329100000001</v>
      </c>
      <c r="I158" s="13">
        <f t="shared" si="53"/>
        <v>2.5000000000000001E-2</v>
      </c>
      <c r="J158" s="35">
        <f t="shared" si="54"/>
        <v>43930</v>
      </c>
      <c r="K158" s="2">
        <f t="shared" si="55"/>
        <v>100</v>
      </c>
      <c r="L158" s="18">
        <f t="shared" si="56"/>
        <v>100</v>
      </c>
      <c r="M158" s="12">
        <f t="shared" si="46"/>
        <v>1.0098468199999999</v>
      </c>
      <c r="N158" s="12">
        <f t="shared" ca="1" si="47"/>
        <v>1.0200795069999999</v>
      </c>
      <c r="O158" s="18">
        <f t="shared" si="57"/>
        <v>0</v>
      </c>
      <c r="P158" s="14">
        <f t="shared" ca="1" si="48"/>
        <v>200.79506999</v>
      </c>
      <c r="Q158" s="21">
        <f t="shared" si="49"/>
        <v>0</v>
      </c>
      <c r="R158" s="14">
        <f t="shared" si="50"/>
        <v>0</v>
      </c>
      <c r="S158" s="4" t="str">
        <f t="shared" si="58"/>
        <v>A+J=</v>
      </c>
      <c r="T158" s="35">
        <f t="shared" si="59"/>
        <v>44293</v>
      </c>
      <c r="U158" s="3"/>
      <c r="V158" s="3"/>
      <c r="W158" s="111">
        <v>43574</v>
      </c>
      <c r="X158" s="112" t="s">
        <v>76</v>
      </c>
      <c r="Y158" s="104"/>
      <c r="Z158" s="1"/>
      <c r="AA158" s="3"/>
      <c r="AB158" s="3"/>
      <c r="AC158" s="3"/>
      <c r="AD158" s="3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</row>
    <row r="159" spans="1:162" x14ac:dyDescent="0.15">
      <c r="A159" s="44">
        <f t="shared" si="51"/>
        <v>44077</v>
      </c>
      <c r="B159" s="96">
        <f t="shared" ca="1" si="60"/>
        <v>10202.556560000001</v>
      </c>
      <c r="C159" s="14">
        <f t="shared" si="52"/>
        <v>10000</v>
      </c>
      <c r="D159" s="13">
        <f ca="1">IF(A159&lt;$B$1,VLOOKUP(A159,[1]DI!$A$4:$B$15000,2,FALSE),0)</f>
        <v>1.9000000000000006E-2</v>
      </c>
      <c r="E159" s="14">
        <f t="shared" ca="1" si="61"/>
        <v>1.0000746899999999</v>
      </c>
      <c r="F159" s="14">
        <f ca="1">(TRUNC(PRODUCT($E$12:$E158),16))</f>
        <v>1.01020835419668</v>
      </c>
      <c r="G159" s="14">
        <f t="shared" si="62"/>
        <v>1</v>
      </c>
      <c r="H159" s="14">
        <f t="shared" ca="1" si="63"/>
        <v>1.0102083500000001</v>
      </c>
      <c r="I159" s="13">
        <f t="shared" si="53"/>
        <v>2.5000000000000001E-2</v>
      </c>
      <c r="J159" s="35">
        <f t="shared" si="54"/>
        <v>43930</v>
      </c>
      <c r="K159" s="2">
        <f t="shared" si="55"/>
        <v>101</v>
      </c>
      <c r="L159" s="18">
        <f t="shared" si="56"/>
        <v>101</v>
      </c>
      <c r="M159" s="12">
        <f t="shared" si="46"/>
        <v>1.0099457759999999</v>
      </c>
      <c r="N159" s="12">
        <f t="shared" ca="1" si="47"/>
        <v>1.020255656</v>
      </c>
      <c r="O159" s="18">
        <f t="shared" si="57"/>
        <v>0</v>
      </c>
      <c r="P159" s="14">
        <f t="shared" ca="1" si="48"/>
        <v>202.55655999999999</v>
      </c>
      <c r="Q159" s="21">
        <f t="shared" si="49"/>
        <v>0</v>
      </c>
      <c r="R159" s="14">
        <f t="shared" si="50"/>
        <v>0</v>
      </c>
      <c r="S159" s="4" t="str">
        <f t="shared" si="58"/>
        <v>A+J=</v>
      </c>
      <c r="T159" s="35">
        <f t="shared" si="59"/>
        <v>44293</v>
      </c>
      <c r="U159" s="3"/>
      <c r="V159" s="3"/>
      <c r="W159" s="111">
        <v>43586</v>
      </c>
      <c r="X159" s="112" t="s">
        <v>77</v>
      </c>
      <c r="Y159" s="104"/>
      <c r="Z159" s="1"/>
      <c r="AA159" s="3"/>
      <c r="AB159" s="3"/>
      <c r="AC159" s="3"/>
      <c r="AD159" s="3"/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</row>
    <row r="160" spans="1:162" x14ac:dyDescent="0.15">
      <c r="A160" s="44">
        <f t="shared" si="51"/>
        <v>44078</v>
      </c>
      <c r="B160" s="96">
        <f t="shared" ca="1" si="60"/>
        <v>10204.318499999999</v>
      </c>
      <c r="C160" s="14">
        <f t="shared" si="52"/>
        <v>10000</v>
      </c>
      <c r="D160" s="13">
        <f ca="1">IF(A160&lt;$B$1,VLOOKUP(A160,[1]DI!$A$4:$B$15000,2,FALSE),0)</f>
        <v>1.9000000000000006E-2</v>
      </c>
      <c r="E160" s="14">
        <f t="shared" ca="1" si="61"/>
        <v>1.0000746899999999</v>
      </c>
      <c r="F160" s="14">
        <f ca="1">(TRUNC(PRODUCT($E$12:$E159),16))</f>
        <v>1.0102838066586599</v>
      </c>
      <c r="G160" s="14">
        <f t="shared" si="62"/>
        <v>1</v>
      </c>
      <c r="H160" s="14">
        <f t="shared" ca="1" si="63"/>
        <v>1.01028381</v>
      </c>
      <c r="I160" s="13">
        <f t="shared" si="53"/>
        <v>2.5000000000000001E-2</v>
      </c>
      <c r="J160" s="35">
        <f t="shared" si="54"/>
        <v>43930</v>
      </c>
      <c r="K160" s="2">
        <f t="shared" si="55"/>
        <v>102</v>
      </c>
      <c r="L160" s="18">
        <f t="shared" si="56"/>
        <v>102</v>
      </c>
      <c r="M160" s="12">
        <f t="shared" si="46"/>
        <v>1.0100447420000001</v>
      </c>
      <c r="N160" s="12">
        <f t="shared" ca="1" si="47"/>
        <v>1.02043185</v>
      </c>
      <c r="O160" s="18">
        <f t="shared" si="57"/>
        <v>0</v>
      </c>
      <c r="P160" s="14">
        <f t="shared" ca="1" si="48"/>
        <v>204.3185</v>
      </c>
      <c r="Q160" s="21">
        <f t="shared" si="49"/>
        <v>0</v>
      </c>
      <c r="R160" s="14">
        <f t="shared" si="50"/>
        <v>0</v>
      </c>
      <c r="S160" s="4" t="str">
        <f t="shared" si="58"/>
        <v>A+J=</v>
      </c>
      <c r="T160" s="35">
        <f t="shared" si="59"/>
        <v>44293</v>
      </c>
      <c r="U160" s="3"/>
      <c r="V160" s="3"/>
      <c r="W160" s="111">
        <v>43636</v>
      </c>
      <c r="X160" s="112" t="s">
        <v>78</v>
      </c>
      <c r="Y160" s="104"/>
      <c r="Z160" s="1"/>
      <c r="AA160" s="3"/>
      <c r="AB160" s="3"/>
      <c r="AC160" s="3"/>
      <c r="AD160" s="3"/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</row>
    <row r="161" spans="1:162" x14ac:dyDescent="0.15">
      <c r="A161" s="44">
        <f t="shared" si="51"/>
        <v>44079</v>
      </c>
      <c r="B161" s="96">
        <f t="shared" ca="1" si="60"/>
        <v>10206.08059</v>
      </c>
      <c r="C161" s="14">
        <f t="shared" si="52"/>
        <v>10000</v>
      </c>
      <c r="D161" s="13">
        <f ca="1">IF(A161&lt;$B$1,VLOOKUP(A161,[1]DI!$A$4:$B$15000,2,FALSE),0)</f>
        <v>0</v>
      </c>
      <c r="E161" s="14">
        <f t="shared" ca="1" si="61"/>
        <v>1</v>
      </c>
      <c r="F161" s="14">
        <f ca="1">(TRUNC(PRODUCT($E$12:$E160),16))</f>
        <v>1.0103592647561801</v>
      </c>
      <c r="G161" s="14">
        <f t="shared" si="62"/>
        <v>1</v>
      </c>
      <c r="H161" s="14">
        <f t="shared" ca="1" si="63"/>
        <v>1.01035926</v>
      </c>
      <c r="I161" s="13">
        <f t="shared" si="53"/>
        <v>2.5000000000000001E-2</v>
      </c>
      <c r="J161" s="35">
        <f t="shared" si="54"/>
        <v>43930</v>
      </c>
      <c r="K161" s="2">
        <f t="shared" si="55"/>
        <v>102</v>
      </c>
      <c r="L161" s="18">
        <f t="shared" si="56"/>
        <v>103</v>
      </c>
      <c r="M161" s="12">
        <f t="shared" si="46"/>
        <v>1.0101437179999999</v>
      </c>
      <c r="N161" s="12">
        <f t="shared" ca="1" si="47"/>
        <v>1.020608059</v>
      </c>
      <c r="O161" s="18">
        <f t="shared" si="57"/>
        <v>0</v>
      </c>
      <c r="P161" s="14">
        <f t="shared" ca="1" si="48"/>
        <v>206.08059</v>
      </c>
      <c r="Q161" s="21">
        <f t="shared" si="49"/>
        <v>0</v>
      </c>
      <c r="R161" s="14">
        <f t="shared" si="50"/>
        <v>0</v>
      </c>
      <c r="S161" s="4" t="str">
        <f t="shared" si="58"/>
        <v>A+J=</v>
      </c>
      <c r="T161" s="35">
        <f t="shared" si="59"/>
        <v>44293</v>
      </c>
      <c r="U161" s="3"/>
      <c r="V161" s="3"/>
      <c r="W161" s="111">
        <v>43784</v>
      </c>
      <c r="X161" s="112" t="s">
        <v>81</v>
      </c>
      <c r="Y161" s="104"/>
      <c r="Z161" s="1"/>
      <c r="AA161" s="3"/>
      <c r="AB161" s="3"/>
      <c r="AC161" s="3"/>
      <c r="AD161" s="3"/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</row>
    <row r="162" spans="1:162" x14ac:dyDescent="0.15">
      <c r="A162" s="44">
        <f t="shared" si="51"/>
        <v>44080</v>
      </c>
      <c r="B162" s="96">
        <f t="shared" ca="1" si="60"/>
        <v>10206.08059</v>
      </c>
      <c r="C162" s="14">
        <f t="shared" si="52"/>
        <v>10000</v>
      </c>
      <c r="D162" s="13">
        <f ca="1">IF(A162&lt;$B$1,VLOOKUP(A162,[1]DI!$A$4:$B$15000,2,FALSE),0)</f>
        <v>0</v>
      </c>
      <c r="E162" s="14">
        <f t="shared" ca="1" si="61"/>
        <v>1</v>
      </c>
      <c r="F162" s="14">
        <f ca="1">(TRUNC(PRODUCT($E$12:$E161),16))</f>
        <v>1.0103592647561801</v>
      </c>
      <c r="G162" s="14">
        <f t="shared" si="62"/>
        <v>1</v>
      </c>
      <c r="H162" s="14">
        <f t="shared" ca="1" si="63"/>
        <v>1.01035926</v>
      </c>
      <c r="I162" s="13">
        <f t="shared" si="53"/>
        <v>2.5000000000000001E-2</v>
      </c>
      <c r="J162" s="35">
        <f t="shared" si="54"/>
        <v>43930</v>
      </c>
      <c r="K162" s="2">
        <f t="shared" si="55"/>
        <v>102</v>
      </c>
      <c r="L162" s="18">
        <f t="shared" si="56"/>
        <v>103</v>
      </c>
      <c r="M162" s="12">
        <f t="shared" si="46"/>
        <v>1.0101437179999999</v>
      </c>
      <c r="N162" s="12">
        <f t="shared" ca="1" si="47"/>
        <v>1.020608059</v>
      </c>
      <c r="O162" s="18">
        <f t="shared" si="57"/>
        <v>0</v>
      </c>
      <c r="P162" s="14">
        <f t="shared" ca="1" si="48"/>
        <v>206.08059</v>
      </c>
      <c r="Q162" s="21">
        <f t="shared" si="49"/>
        <v>0</v>
      </c>
      <c r="R162" s="14">
        <f t="shared" si="50"/>
        <v>0</v>
      </c>
      <c r="S162" s="4" t="str">
        <f t="shared" si="58"/>
        <v>A+J=</v>
      </c>
      <c r="T162" s="35">
        <f t="shared" si="59"/>
        <v>44293</v>
      </c>
      <c r="U162" s="3"/>
      <c r="V162" s="3"/>
      <c r="W162" s="111">
        <v>43824</v>
      </c>
      <c r="X162" s="112" t="s">
        <v>82</v>
      </c>
      <c r="Y162" s="104"/>
      <c r="Z162" s="1"/>
      <c r="AA162" s="3"/>
      <c r="AB162" s="3"/>
      <c r="AC162" s="3"/>
      <c r="AD162" s="3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</row>
    <row r="163" spans="1:162" x14ac:dyDescent="0.15">
      <c r="A163" s="44">
        <f t="shared" si="51"/>
        <v>44081</v>
      </c>
      <c r="B163" s="96">
        <f t="shared" ca="1" si="60"/>
        <v>10206.08059</v>
      </c>
      <c r="C163" s="14">
        <f t="shared" si="52"/>
        <v>10000</v>
      </c>
      <c r="D163" s="13">
        <f ca="1">IF(A163&lt;$B$1,VLOOKUP(A163,[1]DI!$A$4:$B$15000,2,FALSE),0)</f>
        <v>0</v>
      </c>
      <c r="E163" s="14">
        <f t="shared" ca="1" si="61"/>
        <v>1</v>
      </c>
      <c r="F163" s="14">
        <f ca="1">(TRUNC(PRODUCT($E$12:$E162),16))</f>
        <v>1.0103592647561801</v>
      </c>
      <c r="G163" s="14">
        <f t="shared" si="62"/>
        <v>1</v>
      </c>
      <c r="H163" s="14">
        <f t="shared" ca="1" si="63"/>
        <v>1.01035926</v>
      </c>
      <c r="I163" s="13">
        <f t="shared" si="53"/>
        <v>2.5000000000000001E-2</v>
      </c>
      <c r="J163" s="35">
        <f t="shared" si="54"/>
        <v>43930</v>
      </c>
      <c r="K163" s="2">
        <f t="shared" si="55"/>
        <v>102</v>
      </c>
      <c r="L163" s="18">
        <f t="shared" si="56"/>
        <v>103</v>
      </c>
      <c r="M163" s="12">
        <f t="shared" si="46"/>
        <v>1.0101437179999999</v>
      </c>
      <c r="N163" s="12">
        <f t="shared" ca="1" si="47"/>
        <v>1.020608059</v>
      </c>
      <c r="O163" s="18">
        <f t="shared" si="57"/>
        <v>0</v>
      </c>
      <c r="P163" s="14">
        <f t="shared" ca="1" si="48"/>
        <v>206.08059</v>
      </c>
      <c r="Q163" s="21">
        <f t="shared" si="49"/>
        <v>0</v>
      </c>
      <c r="R163" s="14">
        <f t="shared" si="50"/>
        <v>0</v>
      </c>
      <c r="S163" s="4" t="str">
        <f t="shared" si="58"/>
        <v>A+J=</v>
      </c>
      <c r="T163" s="35">
        <f t="shared" si="59"/>
        <v>44293</v>
      </c>
      <c r="U163" s="3"/>
      <c r="V163" s="3"/>
      <c r="W163" s="111">
        <v>43831</v>
      </c>
      <c r="X163" s="112" t="s">
        <v>83</v>
      </c>
      <c r="Y163" s="104"/>
      <c r="Z163" s="1"/>
      <c r="AA163" s="3"/>
      <c r="AB163" s="3"/>
      <c r="AC163" s="3"/>
      <c r="AD163" s="3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</row>
    <row r="164" spans="1:162" x14ac:dyDescent="0.15">
      <c r="A164" s="44">
        <f t="shared" si="51"/>
        <v>44082</v>
      </c>
      <c r="B164" s="96">
        <f t="shared" ca="1" si="60"/>
        <v>10206.08059</v>
      </c>
      <c r="C164" s="14">
        <f t="shared" si="52"/>
        <v>10000</v>
      </c>
      <c r="D164" s="13">
        <f ca="1">IF(A164&lt;$B$1,VLOOKUP(A164,[1]DI!$A$4:$B$15000,2,FALSE),0)</f>
        <v>1.9000000000000006E-2</v>
      </c>
      <c r="E164" s="14">
        <f t="shared" ca="1" si="61"/>
        <v>1.0000746899999999</v>
      </c>
      <c r="F164" s="14">
        <f ca="1">(TRUNC(PRODUCT($E$12:$E163),16))</f>
        <v>1.0103592647561801</v>
      </c>
      <c r="G164" s="14">
        <f t="shared" si="62"/>
        <v>1</v>
      </c>
      <c r="H164" s="14">
        <f t="shared" ca="1" si="63"/>
        <v>1.01035926</v>
      </c>
      <c r="I164" s="13">
        <f t="shared" si="53"/>
        <v>2.5000000000000001E-2</v>
      </c>
      <c r="J164" s="35">
        <f t="shared" si="54"/>
        <v>43930</v>
      </c>
      <c r="K164" s="2">
        <f t="shared" si="55"/>
        <v>103</v>
      </c>
      <c r="L164" s="18">
        <f t="shared" si="56"/>
        <v>103</v>
      </c>
      <c r="M164" s="12">
        <f t="shared" si="46"/>
        <v>1.0101437179999999</v>
      </c>
      <c r="N164" s="12">
        <f t="shared" ca="1" si="47"/>
        <v>1.020608059</v>
      </c>
      <c r="O164" s="18">
        <f t="shared" si="57"/>
        <v>0</v>
      </c>
      <c r="P164" s="14">
        <f t="shared" ca="1" si="48"/>
        <v>206.08059</v>
      </c>
      <c r="Q164" s="21">
        <f t="shared" si="49"/>
        <v>0</v>
      </c>
      <c r="R164" s="14">
        <f t="shared" si="50"/>
        <v>0</v>
      </c>
      <c r="S164" s="4" t="str">
        <f t="shared" si="58"/>
        <v>A+J=</v>
      </c>
      <c r="T164" s="35">
        <f t="shared" si="59"/>
        <v>44293</v>
      </c>
      <c r="U164" s="3"/>
      <c r="V164" s="3"/>
      <c r="W164" s="113">
        <v>43885</v>
      </c>
      <c r="X164" s="114" t="s">
        <v>68</v>
      </c>
      <c r="Y164" s="115"/>
      <c r="Z164" s="27"/>
      <c r="AA164" s="22"/>
      <c r="AB164" s="3"/>
      <c r="AC164" s="3"/>
      <c r="AD164" s="3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</row>
    <row r="165" spans="1:162" x14ac:dyDescent="0.15">
      <c r="A165" s="44">
        <f t="shared" si="51"/>
        <v>44083</v>
      </c>
      <c r="B165" s="96">
        <f t="shared" ca="1" si="60"/>
        <v>10207.843129999999</v>
      </c>
      <c r="C165" s="14">
        <f t="shared" si="52"/>
        <v>10000</v>
      </c>
      <c r="D165" s="13">
        <f ca="1">IF(A165&lt;$B$1,VLOOKUP(A165,[1]DI!$A$4:$B$15000,2,FALSE),0)</f>
        <v>1.9000000000000006E-2</v>
      </c>
      <c r="E165" s="14">
        <f t="shared" ca="1" si="61"/>
        <v>1.0000746899999999</v>
      </c>
      <c r="F165" s="14">
        <f ca="1">(TRUNC(PRODUCT($E$12:$E164),16))</f>
        <v>1.01043472848966</v>
      </c>
      <c r="G165" s="14">
        <f t="shared" si="62"/>
        <v>1</v>
      </c>
      <c r="H165" s="14">
        <f t="shared" ca="1" si="63"/>
        <v>1.0104347300000001</v>
      </c>
      <c r="I165" s="13">
        <f t="shared" si="53"/>
        <v>2.5000000000000001E-2</v>
      </c>
      <c r="J165" s="35">
        <f t="shared" si="54"/>
        <v>43930</v>
      </c>
      <c r="K165" s="2">
        <f t="shared" si="55"/>
        <v>104</v>
      </c>
      <c r="L165" s="18">
        <f t="shared" si="56"/>
        <v>104</v>
      </c>
      <c r="M165" s="12">
        <f t="shared" si="46"/>
        <v>1.0102427030000001</v>
      </c>
      <c r="N165" s="12">
        <f t="shared" ca="1" si="47"/>
        <v>1.0207843130000001</v>
      </c>
      <c r="O165" s="18">
        <f t="shared" si="57"/>
        <v>0</v>
      </c>
      <c r="P165" s="14">
        <f t="shared" ca="1" si="48"/>
        <v>207.84313</v>
      </c>
      <c r="Q165" s="21">
        <f t="shared" si="49"/>
        <v>0</v>
      </c>
      <c r="R165" s="14">
        <f t="shared" si="50"/>
        <v>0</v>
      </c>
      <c r="S165" s="4" t="str">
        <f t="shared" si="58"/>
        <v>A+J=</v>
      </c>
      <c r="T165" s="35">
        <f t="shared" si="59"/>
        <v>44293</v>
      </c>
      <c r="U165" s="3"/>
      <c r="V165" s="3"/>
      <c r="W165" s="111">
        <v>43886</v>
      </c>
      <c r="X165" s="112" t="s">
        <v>68</v>
      </c>
      <c r="Y165" s="104"/>
      <c r="Z165" s="1"/>
      <c r="AA165" s="3"/>
      <c r="AB165" s="3"/>
      <c r="AC165" s="3"/>
      <c r="AD165" s="3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</row>
    <row r="166" spans="1:162" x14ac:dyDescent="0.15">
      <c r="A166" s="44">
        <f t="shared" si="51"/>
        <v>44084</v>
      </c>
      <c r="B166" s="96">
        <f t="shared" ca="1" si="60"/>
        <v>10209.605909989999</v>
      </c>
      <c r="C166" s="14">
        <f t="shared" si="52"/>
        <v>10000</v>
      </c>
      <c r="D166" s="13">
        <f ca="1">IF(A166&lt;$B$1,VLOOKUP(A166,[1]DI!$A$4:$B$15000,2,FALSE),0)</f>
        <v>1.9000000000000006E-2</v>
      </c>
      <c r="E166" s="14">
        <f t="shared" ca="1" si="61"/>
        <v>1.0000746899999999</v>
      </c>
      <c r="F166" s="14">
        <f ca="1">(TRUNC(PRODUCT($E$12:$E165),16))</f>
        <v>1.0105101978595299</v>
      </c>
      <c r="G166" s="14">
        <f t="shared" si="62"/>
        <v>1</v>
      </c>
      <c r="H166" s="14">
        <f t="shared" ca="1" si="63"/>
        <v>1.0105101999999999</v>
      </c>
      <c r="I166" s="13">
        <f t="shared" si="53"/>
        <v>2.5000000000000001E-2</v>
      </c>
      <c r="J166" s="35">
        <f t="shared" si="54"/>
        <v>43930</v>
      </c>
      <c r="K166" s="2">
        <f t="shared" si="55"/>
        <v>105</v>
      </c>
      <c r="L166" s="18">
        <f t="shared" si="56"/>
        <v>105</v>
      </c>
      <c r="M166" s="12">
        <f t="shared" si="46"/>
        <v>1.010341698</v>
      </c>
      <c r="N166" s="12">
        <f t="shared" ca="1" si="47"/>
        <v>1.0209605909999999</v>
      </c>
      <c r="O166" s="18">
        <f t="shared" si="57"/>
        <v>0</v>
      </c>
      <c r="P166" s="14">
        <f t="shared" ca="1" si="48"/>
        <v>209.60590998999999</v>
      </c>
      <c r="Q166" s="21">
        <f t="shared" si="49"/>
        <v>0</v>
      </c>
      <c r="R166" s="14">
        <f t="shared" si="50"/>
        <v>0</v>
      </c>
      <c r="S166" s="4" t="str">
        <f t="shared" si="58"/>
        <v>A+J=</v>
      </c>
      <c r="T166" s="35">
        <f t="shared" si="59"/>
        <v>44293</v>
      </c>
      <c r="U166" s="3"/>
      <c r="V166" s="3"/>
      <c r="W166" s="111">
        <v>43931</v>
      </c>
      <c r="X166" s="112" t="s">
        <v>76</v>
      </c>
      <c r="Y166" s="104"/>
      <c r="Z166" s="1"/>
      <c r="AA166" s="3"/>
      <c r="AB166" s="3"/>
      <c r="AC166" s="3"/>
      <c r="AD166" s="3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</row>
    <row r="167" spans="1:162" x14ac:dyDescent="0.15">
      <c r="A167" s="44">
        <f t="shared" si="51"/>
        <v>44085</v>
      </c>
      <c r="B167" s="96">
        <f t="shared" ca="1" si="60"/>
        <v>10211.368949989999</v>
      </c>
      <c r="C167" s="14">
        <f t="shared" si="52"/>
        <v>10000</v>
      </c>
      <c r="D167" s="13">
        <f ca="1">IF(A167&lt;$B$1,VLOOKUP(A167,[1]DI!$A$4:$B$15000,2,FALSE),0)</f>
        <v>1.9000000000000006E-2</v>
      </c>
      <c r="E167" s="14">
        <f t="shared" ca="1" si="61"/>
        <v>1.0000746899999999</v>
      </c>
      <c r="F167" s="14">
        <f ca="1">(TRUNC(PRODUCT($E$12:$E166),16))</f>
        <v>1.0105856728662099</v>
      </c>
      <c r="G167" s="14">
        <f t="shared" si="62"/>
        <v>1</v>
      </c>
      <c r="H167" s="14">
        <f t="shared" ca="1" si="63"/>
        <v>1.01058567</v>
      </c>
      <c r="I167" s="13">
        <f t="shared" si="53"/>
        <v>2.5000000000000001E-2</v>
      </c>
      <c r="J167" s="35">
        <f t="shared" si="54"/>
        <v>43930</v>
      </c>
      <c r="K167" s="2">
        <f t="shared" si="55"/>
        <v>106</v>
      </c>
      <c r="L167" s="18">
        <f t="shared" si="56"/>
        <v>106</v>
      </c>
      <c r="M167" s="12">
        <f t="shared" si="46"/>
        <v>1.010440703</v>
      </c>
      <c r="N167" s="12">
        <f t="shared" ca="1" si="47"/>
        <v>1.0211368949999999</v>
      </c>
      <c r="O167" s="18">
        <f t="shared" si="57"/>
        <v>0</v>
      </c>
      <c r="P167" s="14">
        <f t="shared" ca="1" si="48"/>
        <v>211.36894999</v>
      </c>
      <c r="Q167" s="21">
        <f t="shared" si="49"/>
        <v>0</v>
      </c>
      <c r="R167" s="14">
        <f t="shared" si="50"/>
        <v>0</v>
      </c>
      <c r="S167" s="4" t="str">
        <f t="shared" si="58"/>
        <v>A+J=</v>
      </c>
      <c r="T167" s="35">
        <f t="shared" si="59"/>
        <v>44293</v>
      </c>
      <c r="U167" s="3"/>
      <c r="V167" s="3"/>
      <c r="W167" s="111">
        <v>43942</v>
      </c>
      <c r="X167" s="112" t="s">
        <v>70</v>
      </c>
      <c r="Y167" s="115"/>
      <c r="Z167" s="27"/>
      <c r="AA167" s="22"/>
      <c r="AB167" s="3"/>
      <c r="AC167" s="3"/>
      <c r="AD167" s="3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</row>
    <row r="168" spans="1:162" x14ac:dyDescent="0.15">
      <c r="A168" s="44">
        <f t="shared" si="51"/>
        <v>44086</v>
      </c>
      <c r="B168" s="96">
        <f t="shared" ca="1" si="60"/>
        <v>10213.13233</v>
      </c>
      <c r="C168" s="14">
        <f t="shared" si="52"/>
        <v>10000</v>
      </c>
      <c r="D168" s="13">
        <f ca="1">IF(A168&lt;$B$1,VLOOKUP(A168,[1]DI!$A$4:$B$15000,2,FALSE),0)</f>
        <v>0</v>
      </c>
      <c r="E168" s="14">
        <f t="shared" ca="1" si="61"/>
        <v>1</v>
      </c>
      <c r="F168" s="14">
        <f ca="1">(TRUNC(PRODUCT($E$12:$E167),16))</f>
        <v>1.01066115351012</v>
      </c>
      <c r="G168" s="14">
        <f t="shared" si="62"/>
        <v>1</v>
      </c>
      <c r="H168" s="14">
        <f t="shared" ca="1" si="63"/>
        <v>1.01066115</v>
      </c>
      <c r="I168" s="13">
        <f t="shared" si="53"/>
        <v>2.5000000000000001E-2</v>
      </c>
      <c r="J168" s="35">
        <f t="shared" si="54"/>
        <v>43930</v>
      </c>
      <c r="K168" s="2">
        <f t="shared" si="55"/>
        <v>106</v>
      </c>
      <c r="L168" s="18">
        <f t="shared" si="56"/>
        <v>107</v>
      </c>
      <c r="M168" s="12">
        <f t="shared" si="46"/>
        <v>1.0105397169999999</v>
      </c>
      <c r="N168" s="12">
        <f t="shared" ca="1" si="47"/>
        <v>1.0213132330000001</v>
      </c>
      <c r="O168" s="18">
        <f t="shared" si="57"/>
        <v>0</v>
      </c>
      <c r="P168" s="14">
        <f t="shared" ca="1" si="48"/>
        <v>213.13233</v>
      </c>
      <c r="Q168" s="21">
        <f t="shared" si="49"/>
        <v>0</v>
      </c>
      <c r="R168" s="14">
        <f t="shared" si="50"/>
        <v>0</v>
      </c>
      <c r="S168" s="4" t="str">
        <f t="shared" si="58"/>
        <v>A+J=</v>
      </c>
      <c r="T168" s="35">
        <f t="shared" si="59"/>
        <v>44293</v>
      </c>
      <c r="U168" s="3"/>
      <c r="V168" s="3"/>
      <c r="W168" s="111">
        <v>43952</v>
      </c>
      <c r="X168" s="112" t="s">
        <v>77</v>
      </c>
      <c r="Y168" s="104"/>
      <c r="Z168" s="1"/>
      <c r="AA168" s="3"/>
      <c r="AB168" s="3"/>
      <c r="AC168" s="3"/>
      <c r="AD168" s="3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</row>
    <row r="169" spans="1:162" x14ac:dyDescent="0.15">
      <c r="A169" s="44">
        <f t="shared" si="51"/>
        <v>44087</v>
      </c>
      <c r="B169" s="96">
        <f t="shared" ca="1" si="60"/>
        <v>10213.13233</v>
      </c>
      <c r="C169" s="14">
        <f t="shared" si="52"/>
        <v>10000</v>
      </c>
      <c r="D169" s="13">
        <f ca="1">IF(A169&lt;$B$1,VLOOKUP(A169,[1]DI!$A$4:$B$15000,2,FALSE),0)</f>
        <v>0</v>
      </c>
      <c r="E169" s="14">
        <f t="shared" ca="1" si="61"/>
        <v>1</v>
      </c>
      <c r="F169" s="14">
        <f ca="1">(TRUNC(PRODUCT($E$12:$E168),16))</f>
        <v>1.01066115351012</v>
      </c>
      <c r="G169" s="14">
        <f t="shared" si="62"/>
        <v>1</v>
      </c>
      <c r="H169" s="14">
        <f t="shared" ca="1" si="63"/>
        <v>1.01066115</v>
      </c>
      <c r="I169" s="13">
        <f t="shared" si="53"/>
        <v>2.5000000000000001E-2</v>
      </c>
      <c r="J169" s="35">
        <f t="shared" si="54"/>
        <v>43930</v>
      </c>
      <c r="K169" s="2">
        <f t="shared" si="55"/>
        <v>106</v>
      </c>
      <c r="L169" s="18">
        <f t="shared" si="56"/>
        <v>107</v>
      </c>
      <c r="M169" s="12">
        <f t="shared" si="46"/>
        <v>1.0105397169999999</v>
      </c>
      <c r="N169" s="12">
        <f t="shared" ca="1" si="47"/>
        <v>1.0213132330000001</v>
      </c>
      <c r="O169" s="18">
        <f t="shared" si="57"/>
        <v>0</v>
      </c>
      <c r="P169" s="14">
        <f t="shared" ca="1" si="48"/>
        <v>213.13233</v>
      </c>
      <c r="Q169" s="21">
        <f t="shared" si="49"/>
        <v>0</v>
      </c>
      <c r="R169" s="14">
        <f t="shared" si="50"/>
        <v>0</v>
      </c>
      <c r="S169" s="4" t="str">
        <f t="shared" si="58"/>
        <v>A+J=</v>
      </c>
      <c r="T169" s="35">
        <f t="shared" si="59"/>
        <v>44293</v>
      </c>
      <c r="U169" s="3"/>
      <c r="V169" s="3"/>
      <c r="W169" s="111">
        <v>43993</v>
      </c>
      <c r="X169" s="112" t="s">
        <v>78</v>
      </c>
      <c r="Y169" s="104"/>
      <c r="Z169" s="1"/>
      <c r="AA169" s="3"/>
      <c r="AB169" s="3"/>
      <c r="AC169" s="3"/>
      <c r="AD169" s="3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</row>
    <row r="170" spans="1:162" x14ac:dyDescent="0.15">
      <c r="A170" s="44">
        <f t="shared" si="51"/>
        <v>44088</v>
      </c>
      <c r="B170" s="96">
        <f t="shared" ca="1" si="60"/>
        <v>10213.13233</v>
      </c>
      <c r="C170" s="14">
        <f t="shared" si="52"/>
        <v>10000</v>
      </c>
      <c r="D170" s="13">
        <f ca="1">IF(A170&lt;$B$1,VLOOKUP(A170,[1]DI!$A$4:$B$15000,2,FALSE),0)</f>
        <v>1.9000000000000006E-2</v>
      </c>
      <c r="E170" s="14">
        <f t="shared" ca="1" si="61"/>
        <v>1.0000746899999999</v>
      </c>
      <c r="F170" s="14">
        <f ca="1">(TRUNC(PRODUCT($E$12:$E169),16))</f>
        <v>1.01066115351012</v>
      </c>
      <c r="G170" s="14">
        <f t="shared" si="62"/>
        <v>1</v>
      </c>
      <c r="H170" s="14">
        <f t="shared" ca="1" si="63"/>
        <v>1.01066115</v>
      </c>
      <c r="I170" s="13">
        <f t="shared" si="53"/>
        <v>2.5000000000000001E-2</v>
      </c>
      <c r="J170" s="35">
        <f t="shared" si="54"/>
        <v>43930</v>
      </c>
      <c r="K170" s="2">
        <f t="shared" si="55"/>
        <v>107</v>
      </c>
      <c r="L170" s="18">
        <f t="shared" si="56"/>
        <v>107</v>
      </c>
      <c r="M170" s="12">
        <f t="shared" si="46"/>
        <v>1.0105397169999999</v>
      </c>
      <c r="N170" s="12">
        <f t="shared" ca="1" si="47"/>
        <v>1.0213132330000001</v>
      </c>
      <c r="O170" s="18">
        <f t="shared" si="57"/>
        <v>0</v>
      </c>
      <c r="P170" s="14">
        <f t="shared" ca="1" si="48"/>
        <v>213.13233</v>
      </c>
      <c r="Q170" s="21">
        <f t="shared" si="49"/>
        <v>0</v>
      </c>
      <c r="R170" s="14">
        <f t="shared" si="50"/>
        <v>0</v>
      </c>
      <c r="S170" s="4" t="str">
        <f t="shared" si="58"/>
        <v>A+J=</v>
      </c>
      <c r="T170" s="35">
        <f t="shared" si="59"/>
        <v>44293</v>
      </c>
      <c r="U170" s="3"/>
      <c r="V170" s="3"/>
      <c r="W170" s="111">
        <v>44081</v>
      </c>
      <c r="X170" s="112" t="s">
        <v>79</v>
      </c>
      <c r="Y170" s="104"/>
      <c r="Z170" s="1"/>
      <c r="AA170" s="3"/>
      <c r="AB170" s="3"/>
      <c r="AC170" s="3"/>
      <c r="AD170" s="3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</row>
    <row r="171" spans="1:162" x14ac:dyDescent="0.15">
      <c r="A171" s="44">
        <f t="shared" si="51"/>
        <v>44089</v>
      </c>
      <c r="B171" s="96">
        <f t="shared" ca="1" si="60"/>
        <v>10214.896049999999</v>
      </c>
      <c r="C171" s="14">
        <f t="shared" si="52"/>
        <v>10000</v>
      </c>
      <c r="D171" s="13">
        <f ca="1">IF(A171&lt;$B$1,VLOOKUP(A171,[1]DI!$A$4:$B$15000,2,FALSE),0)</f>
        <v>1.9000000000000006E-2</v>
      </c>
      <c r="E171" s="14">
        <f t="shared" ca="1" si="61"/>
        <v>1.0000746899999999</v>
      </c>
      <c r="F171" s="14">
        <f ca="1">(TRUNC(PRODUCT($E$12:$E170),16))</f>
        <v>1.0107366397916699</v>
      </c>
      <c r="G171" s="14">
        <f t="shared" si="62"/>
        <v>1</v>
      </c>
      <c r="H171" s="14">
        <f t="shared" ca="1" si="63"/>
        <v>1.01073664</v>
      </c>
      <c r="I171" s="13">
        <f t="shared" si="53"/>
        <v>2.5000000000000001E-2</v>
      </c>
      <c r="J171" s="35">
        <f t="shared" si="54"/>
        <v>43930</v>
      </c>
      <c r="K171" s="2">
        <f t="shared" si="55"/>
        <v>108</v>
      </c>
      <c r="L171" s="18">
        <f t="shared" si="56"/>
        <v>108</v>
      </c>
      <c r="M171" s="12">
        <f t="shared" si="46"/>
        <v>1.010638741</v>
      </c>
      <c r="N171" s="12">
        <f t="shared" ca="1" si="47"/>
        <v>1.021489605</v>
      </c>
      <c r="O171" s="18">
        <f t="shared" si="57"/>
        <v>0</v>
      </c>
      <c r="P171" s="14">
        <f t="shared" ca="1" si="48"/>
        <v>214.89605</v>
      </c>
      <c r="Q171" s="21">
        <f t="shared" si="49"/>
        <v>0</v>
      </c>
      <c r="R171" s="14">
        <f t="shared" si="50"/>
        <v>0</v>
      </c>
      <c r="S171" s="4" t="str">
        <f t="shared" si="58"/>
        <v>A+J=</v>
      </c>
      <c r="T171" s="35">
        <f t="shared" si="59"/>
        <v>44293</v>
      </c>
      <c r="U171" s="3"/>
      <c r="V171" s="3"/>
      <c r="W171" s="111">
        <v>44116</v>
      </c>
      <c r="X171" s="101" t="s">
        <v>74</v>
      </c>
      <c r="Y171" s="104"/>
      <c r="Z171" s="1"/>
      <c r="AA171" s="3"/>
      <c r="AB171" s="3"/>
      <c r="AC171" s="3"/>
      <c r="AD171" s="3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</row>
    <row r="172" spans="1:162" x14ac:dyDescent="0.15">
      <c r="A172" s="44">
        <f t="shared" si="51"/>
        <v>44090</v>
      </c>
      <c r="B172" s="96">
        <f t="shared" ca="1" si="60"/>
        <v>10216.660029999999</v>
      </c>
      <c r="C172" s="14">
        <f t="shared" si="52"/>
        <v>10000</v>
      </c>
      <c r="D172" s="13">
        <f ca="1">IF(A172&lt;$B$1,VLOOKUP(A172,[1]DI!$A$4:$B$15000,2,FALSE),0)</f>
        <v>1.9000000000000006E-2</v>
      </c>
      <c r="E172" s="14">
        <f t="shared" ca="1" si="61"/>
        <v>1.0000746899999999</v>
      </c>
      <c r="F172" s="14">
        <f ca="1">(TRUNC(PRODUCT($E$12:$E171),16))</f>
        <v>1.0108121317112999</v>
      </c>
      <c r="G172" s="14">
        <f t="shared" si="62"/>
        <v>1</v>
      </c>
      <c r="H172" s="14">
        <f t="shared" ca="1" si="63"/>
        <v>1.0108121299999999</v>
      </c>
      <c r="I172" s="13">
        <f t="shared" si="53"/>
        <v>2.5000000000000001E-2</v>
      </c>
      <c r="J172" s="35">
        <f t="shared" si="54"/>
        <v>43930</v>
      </c>
      <c r="K172" s="2">
        <f t="shared" si="55"/>
        <v>109</v>
      </c>
      <c r="L172" s="18">
        <f t="shared" si="56"/>
        <v>109</v>
      </c>
      <c r="M172" s="12">
        <f t="shared" si="46"/>
        <v>1.0107377749999999</v>
      </c>
      <c r="N172" s="12">
        <f t="shared" ca="1" si="47"/>
        <v>1.021666003</v>
      </c>
      <c r="O172" s="18">
        <f t="shared" si="57"/>
        <v>0</v>
      </c>
      <c r="P172" s="14">
        <f t="shared" ca="1" si="48"/>
        <v>216.66003000000001</v>
      </c>
      <c r="Q172" s="21">
        <f t="shared" si="49"/>
        <v>0</v>
      </c>
      <c r="R172" s="14">
        <f t="shared" si="50"/>
        <v>0</v>
      </c>
      <c r="S172" s="4" t="str">
        <f t="shared" si="58"/>
        <v>A+J=</v>
      </c>
      <c r="T172" s="35">
        <f t="shared" si="59"/>
        <v>44293</v>
      </c>
      <c r="U172" s="3"/>
      <c r="V172" s="3"/>
      <c r="W172" s="111">
        <v>44137</v>
      </c>
      <c r="X172" s="112" t="s">
        <v>80</v>
      </c>
      <c r="Y172" s="104"/>
      <c r="Z172" s="1"/>
      <c r="AA172" s="3"/>
      <c r="AB172" s="3"/>
      <c r="AC172" s="3"/>
      <c r="AD172" s="3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</row>
    <row r="173" spans="1:162" x14ac:dyDescent="0.15">
      <c r="A173" s="44">
        <f t="shared" si="51"/>
        <v>44091</v>
      </c>
      <c r="B173" s="96">
        <f t="shared" ca="1" si="60"/>
        <v>10218.424360000001</v>
      </c>
      <c r="C173" s="14">
        <f t="shared" si="52"/>
        <v>10000</v>
      </c>
      <c r="D173" s="13">
        <f ca="1">IF(A173&lt;$B$1,VLOOKUP(A173,[1]DI!$A$4:$B$15000,2,FALSE),0)</f>
        <v>1.9000000000000006E-2</v>
      </c>
      <c r="E173" s="14">
        <f t="shared" ca="1" si="61"/>
        <v>1.0000746899999999</v>
      </c>
      <c r="F173" s="14">
        <f ca="1">(TRUNC(PRODUCT($E$12:$E172),16))</f>
        <v>1.01088762926942</v>
      </c>
      <c r="G173" s="14">
        <f t="shared" si="62"/>
        <v>1</v>
      </c>
      <c r="H173" s="14">
        <f t="shared" ca="1" si="63"/>
        <v>1.01088763</v>
      </c>
      <c r="I173" s="13">
        <f t="shared" si="53"/>
        <v>2.5000000000000001E-2</v>
      </c>
      <c r="J173" s="35">
        <f t="shared" si="54"/>
        <v>43930</v>
      </c>
      <c r="K173" s="2">
        <f t="shared" si="55"/>
        <v>110</v>
      </c>
      <c r="L173" s="18">
        <f t="shared" si="56"/>
        <v>110</v>
      </c>
      <c r="M173" s="12">
        <f t="shared" si="46"/>
        <v>1.0108368190000001</v>
      </c>
      <c r="N173" s="12">
        <f t="shared" ca="1" si="47"/>
        <v>1.021842436</v>
      </c>
      <c r="O173" s="18">
        <f t="shared" si="57"/>
        <v>0</v>
      </c>
      <c r="P173" s="14">
        <f t="shared" ca="1" si="48"/>
        <v>218.42436000000001</v>
      </c>
      <c r="Q173" s="21">
        <f t="shared" si="49"/>
        <v>0</v>
      </c>
      <c r="R173" s="14">
        <f t="shared" si="50"/>
        <v>0</v>
      </c>
      <c r="S173" s="4" t="str">
        <f t="shared" si="58"/>
        <v>A+J=</v>
      </c>
      <c r="T173" s="35">
        <f t="shared" si="59"/>
        <v>44293</v>
      </c>
      <c r="U173" s="3"/>
      <c r="V173" s="3"/>
      <c r="W173" s="111">
        <v>44190</v>
      </c>
      <c r="X173" s="112" t="s">
        <v>82</v>
      </c>
      <c r="Y173" s="104"/>
      <c r="Z173" s="1"/>
      <c r="AA173" s="3"/>
      <c r="AB173" s="3"/>
      <c r="AC173" s="3"/>
      <c r="AD173" s="3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</row>
    <row r="174" spans="1:162" x14ac:dyDescent="0.15">
      <c r="A174" s="44">
        <f t="shared" si="51"/>
        <v>44092</v>
      </c>
      <c r="B174" s="96">
        <f t="shared" ca="1" si="60"/>
        <v>10220.18893</v>
      </c>
      <c r="C174" s="14">
        <f t="shared" si="52"/>
        <v>10000</v>
      </c>
      <c r="D174" s="13">
        <f ca="1">IF(A174&lt;$B$1,VLOOKUP(A174,[1]DI!$A$4:$B$15000,2,FALSE),0)</f>
        <v>1.9000000000000006E-2</v>
      </c>
      <c r="E174" s="14">
        <f t="shared" ca="1" si="61"/>
        <v>1.0000746899999999</v>
      </c>
      <c r="F174" s="14">
        <f ca="1">(TRUNC(PRODUCT($E$12:$E173),16))</f>
        <v>1.0109631324664501</v>
      </c>
      <c r="G174" s="14">
        <f t="shared" si="62"/>
        <v>1</v>
      </c>
      <c r="H174" s="14">
        <f t="shared" ca="1" si="63"/>
        <v>1.0109631299999999</v>
      </c>
      <c r="I174" s="13">
        <f t="shared" si="53"/>
        <v>2.5000000000000001E-2</v>
      </c>
      <c r="J174" s="35">
        <f t="shared" si="54"/>
        <v>43930</v>
      </c>
      <c r="K174" s="2">
        <f t="shared" si="55"/>
        <v>111</v>
      </c>
      <c r="L174" s="18">
        <f t="shared" si="56"/>
        <v>111</v>
      </c>
      <c r="M174" s="12">
        <f t="shared" si="46"/>
        <v>1.0109358719999999</v>
      </c>
      <c r="N174" s="12">
        <f t="shared" ca="1" si="47"/>
        <v>1.022018893</v>
      </c>
      <c r="O174" s="18">
        <f t="shared" si="57"/>
        <v>0</v>
      </c>
      <c r="P174" s="14">
        <f t="shared" ca="1" si="48"/>
        <v>220.18893</v>
      </c>
      <c r="Q174" s="21">
        <f t="shared" si="49"/>
        <v>0</v>
      </c>
      <c r="R174" s="14">
        <f t="shared" si="50"/>
        <v>0</v>
      </c>
      <c r="S174" s="4" t="str">
        <f t="shared" si="58"/>
        <v>A+J=</v>
      </c>
      <c r="T174" s="35">
        <f t="shared" si="59"/>
        <v>44293</v>
      </c>
      <c r="U174" s="3"/>
      <c r="V174" s="3"/>
      <c r="W174" s="111">
        <v>44197</v>
      </c>
      <c r="X174" s="112" t="s">
        <v>83</v>
      </c>
      <c r="Y174" s="104"/>
      <c r="Z174" s="1"/>
      <c r="AA174" s="3"/>
      <c r="AB174" s="3"/>
      <c r="AC174" s="3"/>
      <c r="AD174" s="3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</row>
    <row r="175" spans="1:162" x14ac:dyDescent="0.15">
      <c r="A175" s="44">
        <f t="shared" si="51"/>
        <v>44093</v>
      </c>
      <c r="B175" s="96">
        <f t="shared" ca="1" si="60"/>
        <v>10221.953859990001</v>
      </c>
      <c r="C175" s="14">
        <f t="shared" si="52"/>
        <v>10000</v>
      </c>
      <c r="D175" s="13">
        <f ca="1">IF(A175&lt;$B$1,VLOOKUP(A175,[1]DI!$A$4:$B$15000,2,FALSE),0)</f>
        <v>0</v>
      </c>
      <c r="E175" s="14">
        <f t="shared" ca="1" si="61"/>
        <v>1</v>
      </c>
      <c r="F175" s="14">
        <f ca="1">(TRUNC(PRODUCT($E$12:$E174),16))</f>
        <v>1.0110386413028101</v>
      </c>
      <c r="G175" s="14">
        <f t="shared" si="62"/>
        <v>1</v>
      </c>
      <c r="H175" s="14">
        <f t="shared" ca="1" si="63"/>
        <v>1.01103864</v>
      </c>
      <c r="I175" s="13">
        <f t="shared" si="53"/>
        <v>2.5000000000000001E-2</v>
      </c>
      <c r="J175" s="35">
        <f t="shared" si="54"/>
        <v>43930</v>
      </c>
      <c r="K175" s="2">
        <f t="shared" si="55"/>
        <v>111</v>
      </c>
      <c r="L175" s="18">
        <f t="shared" si="56"/>
        <v>112</v>
      </c>
      <c r="M175" s="12">
        <f t="shared" si="46"/>
        <v>1.0110349350000001</v>
      </c>
      <c r="N175" s="12">
        <f t="shared" ca="1" si="47"/>
        <v>1.0221953859999999</v>
      </c>
      <c r="O175" s="18">
        <f t="shared" si="57"/>
        <v>0</v>
      </c>
      <c r="P175" s="14">
        <f t="shared" ca="1" si="48"/>
        <v>221.95385999000001</v>
      </c>
      <c r="Q175" s="21">
        <f t="shared" si="49"/>
        <v>0</v>
      </c>
      <c r="R175" s="14">
        <f t="shared" si="50"/>
        <v>0</v>
      </c>
      <c r="S175" s="4" t="str">
        <f t="shared" si="58"/>
        <v>A+J=</v>
      </c>
      <c r="T175" s="35">
        <f t="shared" si="59"/>
        <v>44293</v>
      </c>
      <c r="U175" s="3"/>
      <c r="V175" s="3"/>
      <c r="W175" s="111">
        <v>44242</v>
      </c>
      <c r="X175" s="112" t="s">
        <v>68</v>
      </c>
      <c r="Y175" s="104"/>
      <c r="Z175" s="1"/>
      <c r="AA175" s="3"/>
      <c r="AB175" s="3"/>
      <c r="AC175" s="3"/>
      <c r="AD175" s="3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</row>
    <row r="176" spans="1:162" x14ac:dyDescent="0.15">
      <c r="A176" s="44">
        <f t="shared" si="51"/>
        <v>44094</v>
      </c>
      <c r="B176" s="96">
        <f t="shared" ca="1" si="60"/>
        <v>10221.953859990001</v>
      </c>
      <c r="C176" s="14">
        <f t="shared" si="52"/>
        <v>10000</v>
      </c>
      <c r="D176" s="13">
        <f ca="1">IF(A176&lt;$B$1,VLOOKUP(A176,[1]DI!$A$4:$B$15000,2,FALSE),0)</f>
        <v>0</v>
      </c>
      <c r="E176" s="14">
        <f t="shared" ca="1" si="61"/>
        <v>1</v>
      </c>
      <c r="F176" s="14">
        <f ca="1">(TRUNC(PRODUCT($E$12:$E175),16))</f>
        <v>1.0110386413028101</v>
      </c>
      <c r="G176" s="14">
        <f t="shared" si="62"/>
        <v>1</v>
      </c>
      <c r="H176" s="14">
        <f t="shared" ca="1" si="63"/>
        <v>1.01103864</v>
      </c>
      <c r="I176" s="13">
        <f t="shared" si="53"/>
        <v>2.5000000000000001E-2</v>
      </c>
      <c r="J176" s="35">
        <f t="shared" si="54"/>
        <v>43930</v>
      </c>
      <c r="K176" s="2">
        <f t="shared" si="55"/>
        <v>111</v>
      </c>
      <c r="L176" s="18">
        <f t="shared" si="56"/>
        <v>112</v>
      </c>
      <c r="M176" s="12">
        <f t="shared" si="46"/>
        <v>1.0110349350000001</v>
      </c>
      <c r="N176" s="12">
        <f t="shared" ca="1" si="47"/>
        <v>1.0221953859999999</v>
      </c>
      <c r="O176" s="18">
        <f t="shared" si="57"/>
        <v>0</v>
      </c>
      <c r="P176" s="14">
        <f t="shared" ca="1" si="48"/>
        <v>221.95385999000001</v>
      </c>
      <c r="Q176" s="21">
        <f t="shared" si="49"/>
        <v>0</v>
      </c>
      <c r="R176" s="14">
        <f t="shared" si="50"/>
        <v>0</v>
      </c>
      <c r="S176" s="4" t="str">
        <f t="shared" si="58"/>
        <v>A+J=</v>
      </c>
      <c r="T176" s="35">
        <f t="shared" si="59"/>
        <v>44293</v>
      </c>
      <c r="U176" s="3"/>
      <c r="V176" s="3"/>
      <c r="W176" s="111">
        <v>44243</v>
      </c>
      <c r="X176" s="112" t="s">
        <v>68</v>
      </c>
      <c r="Y176" s="104"/>
      <c r="Z176" s="1"/>
      <c r="AA176" s="3"/>
      <c r="AB176" s="3"/>
      <c r="AC176" s="3"/>
      <c r="AD176" s="3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</row>
    <row r="177" spans="1:162" x14ac:dyDescent="0.15">
      <c r="A177" s="44">
        <f t="shared" si="51"/>
        <v>44095</v>
      </c>
      <c r="B177" s="96">
        <f t="shared" ca="1" si="60"/>
        <v>10221.953859990001</v>
      </c>
      <c r="C177" s="14">
        <f t="shared" si="52"/>
        <v>10000</v>
      </c>
      <c r="D177" s="13">
        <f ca="1">IF(A177&lt;$B$1,VLOOKUP(A177,[1]DI!$A$4:$B$15000,2,FALSE),0)</f>
        <v>1.9000000000000006E-2</v>
      </c>
      <c r="E177" s="14">
        <f t="shared" ca="1" si="61"/>
        <v>1.0000746899999999</v>
      </c>
      <c r="F177" s="14">
        <f ca="1">(TRUNC(PRODUCT($E$12:$E176),16))</f>
        <v>1.0110386413028101</v>
      </c>
      <c r="G177" s="14">
        <f t="shared" si="62"/>
        <v>1</v>
      </c>
      <c r="H177" s="14">
        <f t="shared" ca="1" si="63"/>
        <v>1.01103864</v>
      </c>
      <c r="I177" s="13">
        <f t="shared" si="53"/>
        <v>2.5000000000000001E-2</v>
      </c>
      <c r="J177" s="35">
        <f t="shared" si="54"/>
        <v>43930</v>
      </c>
      <c r="K177" s="2">
        <f t="shared" si="55"/>
        <v>112</v>
      </c>
      <c r="L177" s="18">
        <f t="shared" si="56"/>
        <v>112</v>
      </c>
      <c r="M177" s="12">
        <f t="shared" si="46"/>
        <v>1.0110349350000001</v>
      </c>
      <c r="N177" s="12">
        <f t="shared" ca="1" si="47"/>
        <v>1.0221953859999999</v>
      </c>
      <c r="O177" s="18">
        <f t="shared" si="57"/>
        <v>0</v>
      </c>
      <c r="P177" s="14">
        <f t="shared" ca="1" si="48"/>
        <v>221.95385999000001</v>
      </c>
      <c r="Q177" s="21">
        <f t="shared" si="49"/>
        <v>0</v>
      </c>
      <c r="R177" s="14">
        <f t="shared" si="50"/>
        <v>0</v>
      </c>
      <c r="S177" s="4" t="str">
        <f t="shared" si="58"/>
        <v>A+J=</v>
      </c>
      <c r="T177" s="35">
        <f t="shared" si="59"/>
        <v>44293</v>
      </c>
      <c r="U177" s="3"/>
      <c r="V177" s="3"/>
      <c r="W177" s="111">
        <v>44288</v>
      </c>
      <c r="X177" s="112" t="s">
        <v>76</v>
      </c>
      <c r="Y177" s="104"/>
      <c r="Z177" s="1"/>
      <c r="AA177" s="3"/>
      <c r="AB177" s="3"/>
      <c r="AC177" s="3"/>
      <c r="AD177" s="3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</row>
    <row r="178" spans="1:162" x14ac:dyDescent="0.15">
      <c r="A178" s="44">
        <f t="shared" si="51"/>
        <v>44096</v>
      </c>
      <c r="B178" s="96">
        <f t="shared" ca="1" si="60"/>
        <v>10223.719129999999</v>
      </c>
      <c r="C178" s="14">
        <f t="shared" si="52"/>
        <v>10000</v>
      </c>
      <c r="D178" s="13">
        <f ca="1">IF(A178&lt;$B$1,VLOOKUP(A178,[1]DI!$A$4:$B$15000,2,FALSE),0)</f>
        <v>1.9000000000000006E-2</v>
      </c>
      <c r="E178" s="14">
        <f t="shared" ca="1" si="61"/>
        <v>1.0000746899999999</v>
      </c>
      <c r="F178" s="14">
        <f ca="1">(TRUNC(PRODUCT($E$12:$E177),16))</f>
        <v>1.01111415577893</v>
      </c>
      <c r="G178" s="14">
        <f t="shared" si="62"/>
        <v>1</v>
      </c>
      <c r="H178" s="14">
        <f t="shared" ca="1" si="63"/>
        <v>1.01111416</v>
      </c>
      <c r="I178" s="13">
        <f t="shared" si="53"/>
        <v>2.5000000000000001E-2</v>
      </c>
      <c r="J178" s="35">
        <f t="shared" si="54"/>
        <v>43930</v>
      </c>
      <c r="K178" s="2">
        <f t="shared" si="55"/>
        <v>113</v>
      </c>
      <c r="L178" s="18">
        <f t="shared" si="56"/>
        <v>113</v>
      </c>
      <c r="M178" s="12">
        <f t="shared" si="46"/>
        <v>1.011134008</v>
      </c>
      <c r="N178" s="12">
        <f t="shared" ca="1" si="47"/>
        <v>1.022371913</v>
      </c>
      <c r="O178" s="18">
        <f t="shared" si="57"/>
        <v>0</v>
      </c>
      <c r="P178" s="14">
        <f t="shared" ca="1" si="48"/>
        <v>223.71913000000001</v>
      </c>
      <c r="Q178" s="21">
        <f t="shared" si="49"/>
        <v>0</v>
      </c>
      <c r="R178" s="14">
        <f t="shared" si="50"/>
        <v>0</v>
      </c>
      <c r="S178" s="4" t="str">
        <f t="shared" si="58"/>
        <v>A+J=</v>
      </c>
      <c r="T178" s="35">
        <f t="shared" si="59"/>
        <v>44293</v>
      </c>
      <c r="U178" s="3"/>
      <c r="V178" s="3"/>
      <c r="W178" s="111">
        <v>44307</v>
      </c>
      <c r="X178" s="112" t="s">
        <v>70</v>
      </c>
      <c r="Y178" s="104"/>
      <c r="Z178" s="1"/>
      <c r="AA178" s="3"/>
      <c r="AB178" s="3"/>
      <c r="AC178" s="3"/>
      <c r="AD178" s="3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</row>
    <row r="179" spans="1:162" x14ac:dyDescent="0.15">
      <c r="A179" s="44">
        <f t="shared" si="51"/>
        <v>44097</v>
      </c>
      <c r="B179" s="96">
        <f t="shared" ca="1" si="60"/>
        <v>10225.48465</v>
      </c>
      <c r="C179" s="14">
        <f t="shared" si="52"/>
        <v>10000</v>
      </c>
      <c r="D179" s="13">
        <f ca="1">IF(A179&lt;$B$1,VLOOKUP(A179,[1]DI!$A$4:$B$15000,2,FALSE),0)</f>
        <v>1.9000000000000006E-2</v>
      </c>
      <c r="E179" s="14">
        <f t="shared" ca="1" si="61"/>
        <v>1.0000746899999999</v>
      </c>
      <c r="F179" s="14">
        <f ca="1">(TRUNC(PRODUCT($E$12:$E178),16))</f>
        <v>1.0111896758952199</v>
      </c>
      <c r="G179" s="14">
        <f t="shared" si="62"/>
        <v>1</v>
      </c>
      <c r="H179" s="14">
        <f t="shared" ca="1" si="63"/>
        <v>1.01118968</v>
      </c>
      <c r="I179" s="13">
        <f t="shared" si="53"/>
        <v>2.5000000000000001E-2</v>
      </c>
      <c r="J179" s="35">
        <f t="shared" si="54"/>
        <v>43930</v>
      </c>
      <c r="K179" s="2">
        <f t="shared" si="55"/>
        <v>114</v>
      </c>
      <c r="L179" s="18">
        <f t="shared" si="56"/>
        <v>114</v>
      </c>
      <c r="M179" s="12">
        <f t="shared" si="46"/>
        <v>1.0112330899999999</v>
      </c>
      <c r="N179" s="12">
        <f t="shared" ca="1" si="47"/>
        <v>1.0225484650000001</v>
      </c>
      <c r="O179" s="18">
        <f t="shared" si="57"/>
        <v>0</v>
      </c>
      <c r="P179" s="14">
        <f t="shared" ca="1" si="48"/>
        <v>225.48464999999999</v>
      </c>
      <c r="Q179" s="21">
        <f t="shared" si="49"/>
        <v>0</v>
      </c>
      <c r="R179" s="14">
        <f t="shared" si="50"/>
        <v>0</v>
      </c>
      <c r="S179" s="4" t="str">
        <f t="shared" si="58"/>
        <v>A+J=</v>
      </c>
      <c r="T179" s="35">
        <f t="shared" si="59"/>
        <v>44293</v>
      </c>
      <c r="U179" s="3"/>
      <c r="V179" s="3"/>
      <c r="W179" s="111">
        <v>44350</v>
      </c>
      <c r="X179" s="112" t="s">
        <v>78</v>
      </c>
      <c r="Y179" s="104"/>
      <c r="Z179" s="1"/>
      <c r="AA179" s="3"/>
      <c r="AB179" s="3"/>
      <c r="AC179" s="3"/>
      <c r="AD179" s="3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</row>
    <row r="180" spans="1:162" x14ac:dyDescent="0.15">
      <c r="A180" s="44">
        <f t="shared" si="51"/>
        <v>44098</v>
      </c>
      <c r="B180" s="96">
        <f t="shared" ca="1" si="60"/>
        <v>10227.25040999</v>
      </c>
      <c r="C180" s="14">
        <f t="shared" si="52"/>
        <v>10000</v>
      </c>
      <c r="D180" s="13">
        <f ca="1">IF(A180&lt;$B$1,VLOOKUP(A180,[1]DI!$A$4:$B$15000,2,FALSE),0)</f>
        <v>1.9000000000000006E-2</v>
      </c>
      <c r="E180" s="14">
        <f t="shared" ca="1" si="61"/>
        <v>1.0000746899999999</v>
      </c>
      <c r="F180" s="14">
        <f ca="1">(TRUNC(PRODUCT($E$12:$E179),16))</f>
        <v>1.01126520165212</v>
      </c>
      <c r="G180" s="14">
        <f t="shared" si="62"/>
        <v>1</v>
      </c>
      <c r="H180" s="14">
        <f t="shared" ca="1" si="63"/>
        <v>1.0112652</v>
      </c>
      <c r="I180" s="13">
        <f t="shared" si="53"/>
        <v>2.5000000000000001E-2</v>
      </c>
      <c r="J180" s="35">
        <f t="shared" si="54"/>
        <v>43930</v>
      </c>
      <c r="K180" s="2">
        <f t="shared" si="55"/>
        <v>115</v>
      </c>
      <c r="L180" s="18">
        <f t="shared" si="56"/>
        <v>115</v>
      </c>
      <c r="M180" s="12">
        <f t="shared" si="46"/>
        <v>1.0113321820000001</v>
      </c>
      <c r="N180" s="12">
        <f t="shared" ca="1" si="47"/>
        <v>1.0227250409999999</v>
      </c>
      <c r="O180" s="18">
        <f t="shared" si="57"/>
        <v>0</v>
      </c>
      <c r="P180" s="14">
        <f t="shared" ca="1" si="48"/>
        <v>227.25040999000001</v>
      </c>
      <c r="Q180" s="21">
        <f t="shared" si="49"/>
        <v>0</v>
      </c>
      <c r="R180" s="14">
        <f t="shared" si="50"/>
        <v>0</v>
      </c>
      <c r="S180" s="4" t="str">
        <f t="shared" si="58"/>
        <v>A+J=</v>
      </c>
      <c r="T180" s="35">
        <f t="shared" si="59"/>
        <v>44293</v>
      </c>
      <c r="U180" s="3"/>
      <c r="V180" s="3"/>
      <c r="W180" s="111">
        <v>44446</v>
      </c>
      <c r="X180" s="112" t="s">
        <v>79</v>
      </c>
      <c r="Y180" s="104"/>
      <c r="Z180" s="1"/>
      <c r="AA180" s="3"/>
      <c r="AB180" s="3"/>
      <c r="AC180" s="3"/>
      <c r="AD180" s="3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</row>
    <row r="181" spans="1:162" x14ac:dyDescent="0.15">
      <c r="A181" s="44">
        <f t="shared" si="51"/>
        <v>44099</v>
      </c>
      <c r="B181" s="96">
        <f t="shared" ca="1" si="60"/>
        <v>10229.01652999</v>
      </c>
      <c r="C181" s="14">
        <f t="shared" si="52"/>
        <v>10000</v>
      </c>
      <c r="D181" s="13">
        <f ca="1">IF(A181&lt;$B$1,VLOOKUP(A181,[1]DI!$A$4:$B$15000,2,FALSE),0)</f>
        <v>1.9000000000000006E-2</v>
      </c>
      <c r="E181" s="14">
        <f t="shared" ca="1" si="61"/>
        <v>1.0000746899999999</v>
      </c>
      <c r="F181" s="14">
        <f ca="1">(TRUNC(PRODUCT($E$12:$E180),16))</f>
        <v>1.0113407330500299</v>
      </c>
      <c r="G181" s="14">
        <f t="shared" si="62"/>
        <v>1</v>
      </c>
      <c r="H181" s="14">
        <f t="shared" ca="1" si="63"/>
        <v>1.0113407299999999</v>
      </c>
      <c r="I181" s="13">
        <f t="shared" si="53"/>
        <v>2.5000000000000001E-2</v>
      </c>
      <c r="J181" s="35">
        <f t="shared" si="54"/>
        <v>43930</v>
      </c>
      <c r="K181" s="2">
        <f t="shared" si="55"/>
        <v>116</v>
      </c>
      <c r="L181" s="18">
        <f t="shared" si="56"/>
        <v>116</v>
      </c>
      <c r="M181" s="12">
        <f t="shared" si="46"/>
        <v>1.0114312839999999</v>
      </c>
      <c r="N181" s="12">
        <f t="shared" ca="1" si="47"/>
        <v>1.0229016529999999</v>
      </c>
      <c r="O181" s="18">
        <f t="shared" si="57"/>
        <v>0</v>
      </c>
      <c r="P181" s="14">
        <f t="shared" ca="1" si="48"/>
        <v>229.01652999000001</v>
      </c>
      <c r="Q181" s="21">
        <f t="shared" si="49"/>
        <v>0</v>
      </c>
      <c r="R181" s="14">
        <f t="shared" si="50"/>
        <v>0</v>
      </c>
      <c r="S181" s="4" t="str">
        <f t="shared" si="58"/>
        <v>A+J=</v>
      </c>
      <c r="T181" s="35">
        <f t="shared" si="59"/>
        <v>44293</v>
      </c>
      <c r="U181" s="3"/>
      <c r="V181" s="3"/>
      <c r="W181" s="111">
        <v>44481</v>
      </c>
      <c r="X181" s="101" t="s">
        <v>74</v>
      </c>
      <c r="Y181" s="104"/>
      <c r="Z181" s="1"/>
      <c r="AA181" s="3"/>
      <c r="AB181" s="3"/>
      <c r="AC181" s="3"/>
      <c r="AD181" s="3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</row>
    <row r="182" spans="1:162" x14ac:dyDescent="0.15">
      <c r="A182" s="44">
        <f t="shared" si="51"/>
        <v>44100</v>
      </c>
      <c r="B182" s="96">
        <f t="shared" ca="1" si="60"/>
        <v>10230.782999999999</v>
      </c>
      <c r="C182" s="14">
        <f t="shared" si="52"/>
        <v>10000</v>
      </c>
      <c r="D182" s="13">
        <f ca="1">IF(A182&lt;$B$1,VLOOKUP(A182,[1]DI!$A$4:$B$15000,2,FALSE),0)</f>
        <v>0</v>
      </c>
      <c r="E182" s="14">
        <f t="shared" ca="1" si="61"/>
        <v>1</v>
      </c>
      <c r="F182" s="14">
        <f ca="1">(TRUNC(PRODUCT($E$12:$E181),16))</f>
        <v>1.0114162700893801</v>
      </c>
      <c r="G182" s="14">
        <f t="shared" si="62"/>
        <v>1</v>
      </c>
      <c r="H182" s="14">
        <f t="shared" ca="1" si="63"/>
        <v>1.01141627</v>
      </c>
      <c r="I182" s="13">
        <f t="shared" si="53"/>
        <v>2.5000000000000001E-2</v>
      </c>
      <c r="J182" s="35">
        <f t="shared" si="54"/>
        <v>43930</v>
      </c>
      <c r="K182" s="2">
        <f t="shared" si="55"/>
        <v>116</v>
      </c>
      <c r="L182" s="18">
        <f t="shared" si="56"/>
        <v>117</v>
      </c>
      <c r="M182" s="12">
        <f t="shared" si="46"/>
        <v>1.0115303959999999</v>
      </c>
      <c r="N182" s="12">
        <f t="shared" ca="1" si="47"/>
        <v>1.0230783000000001</v>
      </c>
      <c r="O182" s="18">
        <f t="shared" si="57"/>
        <v>0</v>
      </c>
      <c r="P182" s="14">
        <f t="shared" ca="1" si="48"/>
        <v>230.78299999999999</v>
      </c>
      <c r="Q182" s="21">
        <f t="shared" si="49"/>
        <v>0</v>
      </c>
      <c r="R182" s="14">
        <f t="shared" si="50"/>
        <v>0</v>
      </c>
      <c r="S182" s="4" t="str">
        <f t="shared" si="58"/>
        <v>A+J=</v>
      </c>
      <c r="T182" s="35">
        <f t="shared" si="59"/>
        <v>44293</v>
      </c>
      <c r="U182" s="3"/>
      <c r="V182" s="3"/>
      <c r="W182" s="111">
        <v>44502</v>
      </c>
      <c r="X182" s="112" t="s">
        <v>80</v>
      </c>
      <c r="Y182" s="104"/>
      <c r="Z182" s="1"/>
      <c r="AA182" s="3"/>
      <c r="AB182" s="3"/>
      <c r="AC182" s="3"/>
      <c r="AD182" s="3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</row>
    <row r="183" spans="1:162" x14ac:dyDescent="0.15">
      <c r="A183" s="44">
        <f t="shared" si="51"/>
        <v>44101</v>
      </c>
      <c r="B183" s="96">
        <f t="shared" ca="1" si="60"/>
        <v>10230.782999999999</v>
      </c>
      <c r="C183" s="14">
        <f t="shared" si="52"/>
        <v>10000</v>
      </c>
      <c r="D183" s="13">
        <f ca="1">IF(A183&lt;$B$1,VLOOKUP(A183,[1]DI!$A$4:$B$15000,2,FALSE),0)</f>
        <v>0</v>
      </c>
      <c r="E183" s="14">
        <f t="shared" ca="1" si="61"/>
        <v>1</v>
      </c>
      <c r="F183" s="14">
        <f ca="1">(TRUNC(PRODUCT($E$12:$E182),16))</f>
        <v>1.0114162700893801</v>
      </c>
      <c r="G183" s="14">
        <f t="shared" si="62"/>
        <v>1</v>
      </c>
      <c r="H183" s="14">
        <f t="shared" ca="1" si="63"/>
        <v>1.01141627</v>
      </c>
      <c r="I183" s="13">
        <f t="shared" si="53"/>
        <v>2.5000000000000001E-2</v>
      </c>
      <c r="J183" s="35">
        <f t="shared" si="54"/>
        <v>43930</v>
      </c>
      <c r="K183" s="2">
        <f t="shared" si="55"/>
        <v>116</v>
      </c>
      <c r="L183" s="18">
        <f t="shared" si="56"/>
        <v>117</v>
      </c>
      <c r="M183" s="12">
        <f t="shared" si="46"/>
        <v>1.0115303959999999</v>
      </c>
      <c r="N183" s="12">
        <f t="shared" ca="1" si="47"/>
        <v>1.0230783000000001</v>
      </c>
      <c r="O183" s="18">
        <f t="shared" si="57"/>
        <v>0</v>
      </c>
      <c r="P183" s="14">
        <f t="shared" ca="1" si="48"/>
        <v>230.78299999999999</v>
      </c>
      <c r="Q183" s="21">
        <f t="shared" si="49"/>
        <v>0</v>
      </c>
      <c r="R183" s="14">
        <f t="shared" si="50"/>
        <v>0</v>
      </c>
      <c r="S183" s="4" t="str">
        <f t="shared" si="58"/>
        <v>A+J=</v>
      </c>
      <c r="T183" s="35">
        <f t="shared" si="59"/>
        <v>44293</v>
      </c>
      <c r="U183" s="3"/>
      <c r="V183" s="3"/>
      <c r="W183" s="111">
        <v>44515</v>
      </c>
      <c r="X183" s="112" t="s">
        <v>81</v>
      </c>
      <c r="Y183" s="104"/>
      <c r="Z183" s="1"/>
      <c r="AA183" s="3"/>
      <c r="AB183" s="3"/>
      <c r="AC183" s="3"/>
      <c r="AD183" s="3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</row>
    <row r="184" spans="1:162" x14ac:dyDescent="0.15">
      <c r="A184" s="44">
        <f t="shared" si="51"/>
        <v>44102</v>
      </c>
      <c r="B184" s="96">
        <f t="shared" ca="1" si="60"/>
        <v>10230.782999999999</v>
      </c>
      <c r="C184" s="14">
        <f t="shared" si="52"/>
        <v>10000</v>
      </c>
      <c r="D184" s="13">
        <f ca="1">IF(A184&lt;$B$1,VLOOKUP(A184,[1]DI!$A$4:$B$15000,2,FALSE),0)</f>
        <v>1.9000000000000006E-2</v>
      </c>
      <c r="E184" s="14">
        <f t="shared" ca="1" si="61"/>
        <v>1.0000746899999999</v>
      </c>
      <c r="F184" s="14">
        <f ca="1">(TRUNC(PRODUCT($E$12:$E183),16))</f>
        <v>1.0114162700893801</v>
      </c>
      <c r="G184" s="14">
        <f t="shared" si="62"/>
        <v>1</v>
      </c>
      <c r="H184" s="14">
        <f t="shared" ca="1" si="63"/>
        <v>1.01141627</v>
      </c>
      <c r="I184" s="13">
        <f t="shared" si="53"/>
        <v>2.5000000000000001E-2</v>
      </c>
      <c r="J184" s="35">
        <f t="shared" si="54"/>
        <v>43930</v>
      </c>
      <c r="K184" s="2">
        <f t="shared" si="55"/>
        <v>117</v>
      </c>
      <c r="L184" s="18">
        <f t="shared" si="56"/>
        <v>117</v>
      </c>
      <c r="M184" s="12">
        <f t="shared" si="46"/>
        <v>1.0115303959999999</v>
      </c>
      <c r="N184" s="12">
        <f t="shared" ca="1" si="47"/>
        <v>1.0230783000000001</v>
      </c>
      <c r="O184" s="18">
        <f t="shared" si="57"/>
        <v>0</v>
      </c>
      <c r="P184" s="14">
        <f t="shared" ca="1" si="48"/>
        <v>230.78299999999999</v>
      </c>
      <c r="Q184" s="21">
        <f t="shared" si="49"/>
        <v>0</v>
      </c>
      <c r="R184" s="14">
        <f t="shared" si="50"/>
        <v>0</v>
      </c>
      <c r="S184" s="4" t="str">
        <f t="shared" si="58"/>
        <v>A+J=</v>
      </c>
      <c r="T184" s="35">
        <f t="shared" si="59"/>
        <v>44293</v>
      </c>
      <c r="U184" s="3"/>
      <c r="V184" s="3"/>
      <c r="W184" s="111">
        <v>44242</v>
      </c>
      <c r="X184" s="112" t="s">
        <v>68</v>
      </c>
      <c r="Y184" s="104"/>
      <c r="Z184" s="1"/>
      <c r="AA184" s="3"/>
      <c r="AB184" s="3"/>
      <c r="AC184" s="3"/>
      <c r="AD184" s="3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x14ac:dyDescent="0.15">
      <c r="A185" s="44">
        <f t="shared" si="51"/>
        <v>44103</v>
      </c>
      <c r="B185" s="96">
        <f t="shared" ca="1" si="60"/>
        <v>10232.549709999999</v>
      </c>
      <c r="C185" s="14">
        <f t="shared" si="52"/>
        <v>10000</v>
      </c>
      <c r="D185" s="13">
        <f ca="1">IF(A185&lt;$B$1,VLOOKUP(A185,[1]DI!$A$4:$B$15000,2,FALSE),0)</f>
        <v>1.9000000000000006E-2</v>
      </c>
      <c r="E185" s="14">
        <f t="shared" ca="1" si="61"/>
        <v>1.0000746899999999</v>
      </c>
      <c r="F185" s="14">
        <f ca="1">(TRUNC(PRODUCT($E$12:$E184),16))</f>
        <v>1.0114918127705901</v>
      </c>
      <c r="G185" s="14">
        <f t="shared" si="62"/>
        <v>1</v>
      </c>
      <c r="H185" s="14">
        <f t="shared" ca="1" si="63"/>
        <v>1.0114918100000001</v>
      </c>
      <c r="I185" s="13">
        <f t="shared" si="53"/>
        <v>2.5000000000000001E-2</v>
      </c>
      <c r="J185" s="35">
        <f t="shared" si="54"/>
        <v>43930</v>
      </c>
      <c r="K185" s="2">
        <f t="shared" si="55"/>
        <v>118</v>
      </c>
      <c r="L185" s="18">
        <f t="shared" si="56"/>
        <v>118</v>
      </c>
      <c r="M185" s="12">
        <f t="shared" si="46"/>
        <v>1.011629517</v>
      </c>
      <c r="N185" s="12">
        <f t="shared" ca="1" si="47"/>
        <v>1.0232549710000001</v>
      </c>
      <c r="O185" s="18">
        <f t="shared" si="57"/>
        <v>0</v>
      </c>
      <c r="P185" s="14">
        <f t="shared" ca="1" si="48"/>
        <v>232.54971</v>
      </c>
      <c r="Q185" s="21">
        <f t="shared" si="49"/>
        <v>0</v>
      </c>
      <c r="R185" s="14">
        <f t="shared" si="50"/>
        <v>0</v>
      </c>
      <c r="S185" s="4" t="str">
        <f t="shared" si="58"/>
        <v>A+J=</v>
      </c>
      <c r="T185" s="35">
        <f t="shared" si="59"/>
        <v>44293</v>
      </c>
      <c r="U185" s="3"/>
      <c r="V185" s="3"/>
      <c r="W185" s="111">
        <v>44243</v>
      </c>
      <c r="X185" s="112" t="s">
        <v>68</v>
      </c>
      <c r="Y185" s="104"/>
      <c r="Z185" s="1"/>
      <c r="AA185" s="3"/>
      <c r="AB185" s="3"/>
      <c r="AC185" s="3"/>
      <c r="AD185" s="3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</row>
    <row r="186" spans="1:162" x14ac:dyDescent="0.15">
      <c r="A186" s="44">
        <f t="shared" si="51"/>
        <v>44104</v>
      </c>
      <c r="B186" s="96">
        <f t="shared" ca="1" si="60"/>
        <v>10234.316769999999</v>
      </c>
      <c r="C186" s="14">
        <f t="shared" si="52"/>
        <v>10000</v>
      </c>
      <c r="D186" s="13">
        <f ca="1">IF(A186&lt;$B$1,VLOOKUP(A186,[1]DI!$A$4:$B$15000,2,FALSE),0)</f>
        <v>1.9000000000000006E-2</v>
      </c>
      <c r="E186" s="14">
        <f t="shared" ca="1" si="61"/>
        <v>1.0000746899999999</v>
      </c>
      <c r="F186" s="14">
        <f ca="1">(TRUNC(PRODUCT($E$12:$E185),16))</f>
        <v>1.0115673610940901</v>
      </c>
      <c r="G186" s="14">
        <f t="shared" si="62"/>
        <v>1</v>
      </c>
      <c r="H186" s="14">
        <f t="shared" ca="1" si="63"/>
        <v>1.0115673599999999</v>
      </c>
      <c r="I186" s="13">
        <f t="shared" si="53"/>
        <v>2.5000000000000001E-2</v>
      </c>
      <c r="J186" s="35">
        <f t="shared" si="54"/>
        <v>43930</v>
      </c>
      <c r="K186" s="2">
        <f t="shared" si="55"/>
        <v>119</v>
      </c>
      <c r="L186" s="18">
        <f t="shared" si="56"/>
        <v>119</v>
      </c>
      <c r="M186" s="12">
        <f t="shared" si="46"/>
        <v>1.0117286480000001</v>
      </c>
      <c r="N186" s="12">
        <f t="shared" ca="1" si="47"/>
        <v>1.023431677</v>
      </c>
      <c r="O186" s="18">
        <f t="shared" si="57"/>
        <v>0</v>
      </c>
      <c r="P186" s="14">
        <f t="shared" ca="1" si="48"/>
        <v>234.31676999999999</v>
      </c>
      <c r="Q186" s="21">
        <f t="shared" si="49"/>
        <v>0</v>
      </c>
      <c r="R186" s="14">
        <f t="shared" si="50"/>
        <v>0</v>
      </c>
      <c r="S186" s="4" t="str">
        <f t="shared" si="58"/>
        <v>A+J=</v>
      </c>
      <c r="T186" s="35">
        <f t="shared" si="59"/>
        <v>44293</v>
      </c>
      <c r="U186" s="3"/>
      <c r="V186" s="3"/>
      <c r="W186" s="111">
        <v>44288</v>
      </c>
      <c r="X186" s="112" t="s">
        <v>76</v>
      </c>
      <c r="Y186" s="104"/>
      <c r="Z186" s="1"/>
      <c r="AA186" s="3"/>
      <c r="AB186" s="3"/>
      <c r="AC186" s="3"/>
      <c r="AD186" s="3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</row>
    <row r="187" spans="1:162" x14ac:dyDescent="0.15">
      <c r="A187" s="44">
        <f t="shared" si="51"/>
        <v>44105</v>
      </c>
      <c r="B187" s="96">
        <f t="shared" ca="1" si="60"/>
        <v>10236.08419</v>
      </c>
      <c r="C187" s="14">
        <f t="shared" si="52"/>
        <v>10000</v>
      </c>
      <c r="D187" s="13">
        <f ca="1">IF(A187&lt;$B$1,VLOOKUP(A187,[1]DI!$A$4:$B$15000,2,FALSE),0)</f>
        <v>1.9000000000000006E-2</v>
      </c>
      <c r="E187" s="14">
        <f t="shared" ca="1" si="61"/>
        <v>1.0000746899999999</v>
      </c>
      <c r="F187" s="14">
        <f ca="1">(TRUNC(PRODUCT($E$12:$E186),16))</f>
        <v>1.0116429150602899</v>
      </c>
      <c r="G187" s="14">
        <f t="shared" si="62"/>
        <v>1</v>
      </c>
      <c r="H187" s="14">
        <f t="shared" ca="1" si="63"/>
        <v>1.0116429199999999</v>
      </c>
      <c r="I187" s="13">
        <f t="shared" si="53"/>
        <v>2.5000000000000001E-2</v>
      </c>
      <c r="J187" s="35">
        <f t="shared" si="54"/>
        <v>43930</v>
      </c>
      <c r="K187" s="2">
        <f t="shared" si="55"/>
        <v>120</v>
      </c>
      <c r="L187" s="18">
        <f t="shared" si="56"/>
        <v>120</v>
      </c>
      <c r="M187" s="12">
        <f t="shared" si="46"/>
        <v>1.011827789</v>
      </c>
      <c r="N187" s="12">
        <f t="shared" ca="1" si="47"/>
        <v>1.0236084190000001</v>
      </c>
      <c r="O187" s="18">
        <f t="shared" si="57"/>
        <v>0</v>
      </c>
      <c r="P187" s="14">
        <f t="shared" ca="1" si="48"/>
        <v>236.08419000000001</v>
      </c>
      <c r="Q187" s="21">
        <f t="shared" si="49"/>
        <v>0</v>
      </c>
      <c r="R187" s="14">
        <f t="shared" si="50"/>
        <v>0</v>
      </c>
      <c r="S187" s="4" t="str">
        <f t="shared" si="58"/>
        <v>A+J=</v>
      </c>
      <c r="T187" s="35">
        <f t="shared" si="59"/>
        <v>44293</v>
      </c>
      <c r="U187" s="3"/>
      <c r="V187" s="3"/>
      <c r="W187" s="111">
        <v>44307</v>
      </c>
      <c r="X187" s="112" t="s">
        <v>70</v>
      </c>
      <c r="Y187" s="104"/>
      <c r="Z187" s="1"/>
      <c r="AA187" s="3"/>
      <c r="AB187" s="3"/>
      <c r="AC187" s="3"/>
      <c r="AD187" s="3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</row>
    <row r="188" spans="1:162" x14ac:dyDescent="0.15">
      <c r="A188" s="44">
        <f t="shared" si="51"/>
        <v>44106</v>
      </c>
      <c r="B188" s="96">
        <f t="shared" ca="1" si="60"/>
        <v>10237.851739989999</v>
      </c>
      <c r="C188" s="14">
        <f t="shared" si="52"/>
        <v>10000</v>
      </c>
      <c r="D188" s="13">
        <f ca="1">IF(A188&lt;$B$1,VLOOKUP(A188,[1]DI!$A$4:$B$15000,2,FALSE),0)</f>
        <v>1.9000000000000006E-2</v>
      </c>
      <c r="E188" s="14">
        <f t="shared" ca="1" si="61"/>
        <v>1.0000746899999999</v>
      </c>
      <c r="F188" s="14">
        <f ca="1">(TRUNC(PRODUCT($E$12:$E187),16))</f>
        <v>1.01171847466961</v>
      </c>
      <c r="G188" s="14">
        <f t="shared" si="62"/>
        <v>1</v>
      </c>
      <c r="H188" s="14">
        <f t="shared" ca="1" si="63"/>
        <v>1.0117184699999999</v>
      </c>
      <c r="I188" s="13">
        <f t="shared" si="53"/>
        <v>2.5000000000000001E-2</v>
      </c>
      <c r="J188" s="35">
        <f t="shared" si="54"/>
        <v>43930</v>
      </c>
      <c r="K188" s="2">
        <f t="shared" si="55"/>
        <v>121</v>
      </c>
      <c r="L188" s="18">
        <f t="shared" si="56"/>
        <v>121</v>
      </c>
      <c r="M188" s="12">
        <f t="shared" si="46"/>
        <v>1.0119269390000001</v>
      </c>
      <c r="N188" s="12">
        <f t="shared" ca="1" si="47"/>
        <v>1.0237851739999999</v>
      </c>
      <c r="O188" s="18">
        <f t="shared" si="57"/>
        <v>0</v>
      </c>
      <c r="P188" s="14">
        <f t="shared" ca="1" si="48"/>
        <v>237.85173999</v>
      </c>
      <c r="Q188" s="21">
        <f t="shared" si="49"/>
        <v>0</v>
      </c>
      <c r="R188" s="14">
        <f t="shared" si="50"/>
        <v>0</v>
      </c>
      <c r="S188" s="4" t="str">
        <f t="shared" si="58"/>
        <v>A+J=</v>
      </c>
      <c r="T188" s="35">
        <f t="shared" si="59"/>
        <v>44293</v>
      </c>
      <c r="U188" s="3"/>
      <c r="V188" s="3"/>
      <c r="W188" s="111">
        <v>44350</v>
      </c>
      <c r="X188" s="112" t="s">
        <v>78</v>
      </c>
      <c r="Y188" s="104"/>
      <c r="Z188" s="1"/>
      <c r="AA188" s="3"/>
      <c r="AB188" s="3"/>
      <c r="AC188" s="3"/>
      <c r="AD188" s="3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</row>
    <row r="189" spans="1:162" x14ac:dyDescent="0.15">
      <c r="A189" s="44">
        <f t="shared" si="51"/>
        <v>44107</v>
      </c>
      <c r="B189" s="96">
        <f t="shared" ca="1" si="60"/>
        <v>10239.61975</v>
      </c>
      <c r="C189" s="14">
        <f t="shared" si="52"/>
        <v>10000</v>
      </c>
      <c r="D189" s="13">
        <f ca="1">IF(A189&lt;$B$1,VLOOKUP(A189,[1]DI!$A$4:$B$15000,2,FALSE),0)</f>
        <v>0</v>
      </c>
      <c r="E189" s="14">
        <f t="shared" ca="1" si="61"/>
        <v>1</v>
      </c>
      <c r="F189" s="14">
        <f ca="1">(TRUNC(PRODUCT($E$12:$E188),16))</f>
        <v>1.0117940399224901</v>
      </c>
      <c r="G189" s="14">
        <f t="shared" si="62"/>
        <v>1</v>
      </c>
      <c r="H189" s="14">
        <f t="shared" ca="1" si="63"/>
        <v>1.0117940400000001</v>
      </c>
      <c r="I189" s="13">
        <f t="shared" si="53"/>
        <v>2.5000000000000001E-2</v>
      </c>
      <c r="J189" s="35">
        <f t="shared" si="54"/>
        <v>43930</v>
      </c>
      <c r="K189" s="2">
        <f t="shared" si="55"/>
        <v>121</v>
      </c>
      <c r="L189" s="18">
        <f t="shared" si="56"/>
        <v>122</v>
      </c>
      <c r="M189" s="12">
        <f t="shared" si="46"/>
        <v>1.0120260990000001</v>
      </c>
      <c r="N189" s="12">
        <f t="shared" ca="1" si="47"/>
        <v>1.023961975</v>
      </c>
      <c r="O189" s="18">
        <f t="shared" si="57"/>
        <v>0</v>
      </c>
      <c r="P189" s="14">
        <f t="shared" ca="1" si="48"/>
        <v>239.61975000000001</v>
      </c>
      <c r="Q189" s="21">
        <f t="shared" si="49"/>
        <v>0</v>
      </c>
      <c r="R189" s="14">
        <f t="shared" si="50"/>
        <v>0</v>
      </c>
      <c r="S189" s="4" t="str">
        <f t="shared" si="58"/>
        <v>A+J=</v>
      </c>
      <c r="T189" s="35">
        <f t="shared" si="59"/>
        <v>44293</v>
      </c>
      <c r="U189" s="3"/>
      <c r="V189" s="3"/>
      <c r="W189" s="111">
        <v>44446</v>
      </c>
      <c r="X189" s="112" t="s">
        <v>79</v>
      </c>
      <c r="Y189" s="104"/>
      <c r="Z189" s="1"/>
      <c r="AA189" s="3"/>
      <c r="AB189" s="3"/>
      <c r="AC189" s="3"/>
      <c r="AD189" s="3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</row>
    <row r="190" spans="1:162" x14ac:dyDescent="0.15">
      <c r="A190" s="44">
        <f t="shared" si="51"/>
        <v>44108</v>
      </c>
      <c r="B190" s="96">
        <f t="shared" ca="1" si="60"/>
        <v>10239.61975</v>
      </c>
      <c r="C190" s="14">
        <f t="shared" si="52"/>
        <v>10000</v>
      </c>
      <c r="D190" s="13">
        <f ca="1">IF(A190&lt;$B$1,VLOOKUP(A190,[1]DI!$A$4:$B$15000,2,FALSE),0)</f>
        <v>0</v>
      </c>
      <c r="E190" s="14">
        <f t="shared" ca="1" si="61"/>
        <v>1</v>
      </c>
      <c r="F190" s="14">
        <f ca="1">(TRUNC(PRODUCT($E$12:$E189),16))</f>
        <v>1.0117940399224901</v>
      </c>
      <c r="G190" s="14">
        <f t="shared" si="62"/>
        <v>1</v>
      </c>
      <c r="H190" s="14">
        <f t="shared" ca="1" si="63"/>
        <v>1.0117940400000001</v>
      </c>
      <c r="I190" s="13">
        <f t="shared" si="53"/>
        <v>2.5000000000000001E-2</v>
      </c>
      <c r="J190" s="35">
        <f t="shared" si="54"/>
        <v>43930</v>
      </c>
      <c r="K190" s="2">
        <f t="shared" si="55"/>
        <v>121</v>
      </c>
      <c r="L190" s="18">
        <f t="shared" si="56"/>
        <v>122</v>
      </c>
      <c r="M190" s="12">
        <f t="shared" si="46"/>
        <v>1.0120260990000001</v>
      </c>
      <c r="N190" s="12">
        <f t="shared" ca="1" si="47"/>
        <v>1.023961975</v>
      </c>
      <c r="O190" s="18">
        <f t="shared" si="57"/>
        <v>0</v>
      </c>
      <c r="P190" s="14">
        <f t="shared" ca="1" si="48"/>
        <v>239.61975000000001</v>
      </c>
      <c r="Q190" s="21">
        <f t="shared" si="49"/>
        <v>0</v>
      </c>
      <c r="R190" s="14">
        <f t="shared" si="50"/>
        <v>0</v>
      </c>
      <c r="S190" s="4" t="str">
        <f t="shared" si="58"/>
        <v>A+J=</v>
      </c>
      <c r="T190" s="35">
        <f t="shared" si="59"/>
        <v>44293</v>
      </c>
      <c r="U190" s="3"/>
      <c r="V190" s="3"/>
      <c r="W190" s="111">
        <v>44481</v>
      </c>
      <c r="X190" s="101" t="s">
        <v>74</v>
      </c>
      <c r="Y190" s="104"/>
      <c r="Z190" s="1"/>
      <c r="AA190" s="3"/>
      <c r="AB190" s="3"/>
      <c r="AC190" s="3"/>
      <c r="AD190" s="3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</row>
    <row r="191" spans="1:162" x14ac:dyDescent="0.15">
      <c r="A191" s="44">
        <f t="shared" si="51"/>
        <v>44109</v>
      </c>
      <c r="B191" s="96">
        <f t="shared" ca="1" si="60"/>
        <v>10239.61975</v>
      </c>
      <c r="C191" s="14">
        <f t="shared" si="52"/>
        <v>10000</v>
      </c>
      <c r="D191" s="13">
        <f ca="1">IF(A191&lt;$B$1,VLOOKUP(A191,[1]DI!$A$4:$B$15000,2,FALSE),0)</f>
        <v>1.9000000000000006E-2</v>
      </c>
      <c r="E191" s="14">
        <f t="shared" ca="1" si="61"/>
        <v>1.0000746899999999</v>
      </c>
      <c r="F191" s="14">
        <f ca="1">(TRUNC(PRODUCT($E$12:$E190),16))</f>
        <v>1.0117940399224901</v>
      </c>
      <c r="G191" s="14">
        <f t="shared" si="62"/>
        <v>1</v>
      </c>
      <c r="H191" s="14">
        <f t="shared" ca="1" si="63"/>
        <v>1.0117940400000001</v>
      </c>
      <c r="I191" s="13">
        <f t="shared" si="53"/>
        <v>2.5000000000000001E-2</v>
      </c>
      <c r="J191" s="35">
        <f t="shared" si="54"/>
        <v>43930</v>
      </c>
      <c r="K191" s="2">
        <f t="shared" si="55"/>
        <v>122</v>
      </c>
      <c r="L191" s="18">
        <f t="shared" si="56"/>
        <v>122</v>
      </c>
      <c r="M191" s="12">
        <f t="shared" si="46"/>
        <v>1.0120260990000001</v>
      </c>
      <c r="N191" s="12">
        <f t="shared" ca="1" si="47"/>
        <v>1.023961975</v>
      </c>
      <c r="O191" s="18">
        <f t="shared" si="57"/>
        <v>0</v>
      </c>
      <c r="P191" s="14">
        <f t="shared" ca="1" si="48"/>
        <v>239.61975000000001</v>
      </c>
      <c r="Q191" s="21">
        <f t="shared" si="49"/>
        <v>0</v>
      </c>
      <c r="R191" s="14">
        <f t="shared" si="50"/>
        <v>0</v>
      </c>
      <c r="S191" s="4" t="str">
        <f t="shared" si="58"/>
        <v>A+J=</v>
      </c>
      <c r="T191" s="35">
        <f t="shared" si="59"/>
        <v>44293</v>
      </c>
      <c r="U191" s="3"/>
      <c r="V191" s="3"/>
      <c r="W191" s="111">
        <v>44502</v>
      </c>
      <c r="X191" s="112" t="s">
        <v>80</v>
      </c>
      <c r="Y191" s="104"/>
      <c r="Z191" s="1"/>
      <c r="AA191" s="3"/>
      <c r="AB191" s="3"/>
      <c r="AC191" s="3"/>
      <c r="AD191" s="3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</row>
    <row r="192" spans="1:162" x14ac:dyDescent="0.15">
      <c r="A192" s="44">
        <f t="shared" si="51"/>
        <v>44110</v>
      </c>
      <c r="B192" s="96">
        <f t="shared" ca="1" si="60"/>
        <v>10241.388010000001</v>
      </c>
      <c r="C192" s="14">
        <f t="shared" si="52"/>
        <v>10000</v>
      </c>
      <c r="D192" s="13">
        <f ca="1">IF(A192&lt;$B$1,VLOOKUP(A192,[1]DI!$A$4:$B$15000,2,FALSE),0)</f>
        <v>1.9000000000000006E-2</v>
      </c>
      <c r="E192" s="14">
        <f t="shared" ca="1" si="61"/>
        <v>1.0000746899999999</v>
      </c>
      <c r="F192" s="14">
        <f ca="1">(TRUNC(PRODUCT($E$12:$E191),16))</f>
        <v>1.0118696108193299</v>
      </c>
      <c r="G192" s="14">
        <f t="shared" si="62"/>
        <v>1</v>
      </c>
      <c r="H192" s="14">
        <f t="shared" ca="1" si="63"/>
        <v>1.01186961</v>
      </c>
      <c r="I192" s="13">
        <f t="shared" si="53"/>
        <v>2.5000000000000001E-2</v>
      </c>
      <c r="J192" s="35">
        <f t="shared" si="54"/>
        <v>43930</v>
      </c>
      <c r="K192" s="2">
        <f t="shared" si="55"/>
        <v>123</v>
      </c>
      <c r="L192" s="18">
        <f t="shared" si="56"/>
        <v>123</v>
      </c>
      <c r="M192" s="12">
        <f t="shared" si="46"/>
        <v>1.012125269</v>
      </c>
      <c r="N192" s="12">
        <f t="shared" ca="1" si="47"/>
        <v>1.0241388010000001</v>
      </c>
      <c r="O192" s="18">
        <f t="shared" si="57"/>
        <v>0</v>
      </c>
      <c r="P192" s="14">
        <f t="shared" ca="1" si="48"/>
        <v>241.38801000000001</v>
      </c>
      <c r="Q192" s="21">
        <f t="shared" si="49"/>
        <v>0</v>
      </c>
      <c r="R192" s="14">
        <f t="shared" si="50"/>
        <v>0</v>
      </c>
      <c r="S192" s="4" t="str">
        <f t="shared" si="58"/>
        <v>A+J=</v>
      </c>
      <c r="T192" s="35">
        <f t="shared" si="59"/>
        <v>44293</v>
      </c>
      <c r="U192" s="3"/>
      <c r="V192" s="3"/>
      <c r="W192" s="111">
        <v>44515</v>
      </c>
      <c r="X192" s="112" t="s">
        <v>81</v>
      </c>
      <c r="Y192" s="104"/>
      <c r="Z192" s="1"/>
      <c r="AA192" s="3"/>
      <c r="AB192" s="3"/>
      <c r="AC192" s="3"/>
      <c r="AD192" s="3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</row>
    <row r="193" spans="1:162" x14ac:dyDescent="0.15">
      <c r="A193" s="44">
        <f t="shared" si="51"/>
        <v>44111</v>
      </c>
      <c r="B193" s="96">
        <f t="shared" ca="1" si="60"/>
        <v>10243.156609989999</v>
      </c>
      <c r="C193" s="14">
        <f t="shared" si="52"/>
        <v>10000</v>
      </c>
      <c r="D193" s="13">
        <f ca="1">IF(A193&lt;$B$1,VLOOKUP(A193,[1]DI!$A$4:$B$15000,2,FALSE),0)</f>
        <v>1.9000000000000006E-2</v>
      </c>
      <c r="E193" s="14">
        <f t="shared" ca="1" si="61"/>
        <v>1.0000746899999999</v>
      </c>
      <c r="F193" s="14">
        <f ca="1">(TRUNC(PRODUCT($E$12:$E192),16))</f>
        <v>1.0119451873605601</v>
      </c>
      <c r="G193" s="14">
        <f t="shared" si="62"/>
        <v>1</v>
      </c>
      <c r="H193" s="14">
        <f t="shared" ca="1" si="63"/>
        <v>1.01194519</v>
      </c>
      <c r="I193" s="13">
        <f t="shared" si="53"/>
        <v>2.5000000000000001E-2</v>
      </c>
      <c r="J193" s="35">
        <f t="shared" si="54"/>
        <v>43930</v>
      </c>
      <c r="K193" s="2">
        <f t="shared" si="55"/>
        <v>124</v>
      </c>
      <c r="L193" s="18">
        <f t="shared" si="56"/>
        <v>124</v>
      </c>
      <c r="M193" s="12">
        <f t="shared" si="46"/>
        <v>1.012224448</v>
      </c>
      <c r="N193" s="12">
        <f t="shared" ca="1" si="47"/>
        <v>1.0243156609999999</v>
      </c>
      <c r="O193" s="18">
        <f t="shared" si="57"/>
        <v>0</v>
      </c>
      <c r="P193" s="14">
        <f t="shared" ca="1" si="48"/>
        <v>243.15660998999999</v>
      </c>
      <c r="Q193" s="21">
        <f t="shared" si="49"/>
        <v>0</v>
      </c>
      <c r="R193" s="14">
        <f t="shared" si="50"/>
        <v>0</v>
      </c>
      <c r="S193" s="4" t="str">
        <f t="shared" si="58"/>
        <v>A+J=</v>
      </c>
      <c r="T193" s="35">
        <f t="shared" si="59"/>
        <v>44293</v>
      </c>
      <c r="U193" s="3"/>
      <c r="V193" s="3"/>
      <c r="W193" s="111">
        <v>44620</v>
      </c>
      <c r="X193" s="112" t="s">
        <v>68</v>
      </c>
      <c r="Y193" s="104"/>
      <c r="Z193" s="1"/>
      <c r="AA193" s="3"/>
      <c r="AB193" s="3"/>
      <c r="AC193" s="3"/>
      <c r="AD193" s="3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x14ac:dyDescent="0.15">
      <c r="A194" s="44">
        <f t="shared" si="51"/>
        <v>44112</v>
      </c>
      <c r="B194" s="96">
        <f t="shared" ca="1" si="60"/>
        <v>10244.92548</v>
      </c>
      <c r="C194" s="14">
        <f t="shared" si="52"/>
        <v>10000</v>
      </c>
      <c r="D194" s="13">
        <f ca="1">IF(A194&lt;$B$1,VLOOKUP(A194,[1]DI!$A$4:$B$15000,2,FALSE),0)</f>
        <v>1.9000000000000006E-2</v>
      </c>
      <c r="E194" s="14">
        <f t="shared" ca="1" si="61"/>
        <v>1.0000746899999999</v>
      </c>
      <c r="F194" s="14">
        <f ca="1">(TRUNC(PRODUCT($E$12:$E193),16))</f>
        <v>1.0120207695465999</v>
      </c>
      <c r="G194" s="14">
        <f t="shared" si="62"/>
        <v>1</v>
      </c>
      <c r="H194" s="14">
        <f t="shared" ca="1" si="63"/>
        <v>1.0120207699999999</v>
      </c>
      <c r="I194" s="13">
        <f t="shared" si="53"/>
        <v>2.5000000000000001E-2</v>
      </c>
      <c r="J194" s="35">
        <f t="shared" si="54"/>
        <v>43930</v>
      </c>
      <c r="K194" s="2">
        <f t="shared" si="55"/>
        <v>125</v>
      </c>
      <c r="L194" s="18">
        <f t="shared" si="56"/>
        <v>125</v>
      </c>
      <c r="M194" s="12">
        <f t="shared" si="46"/>
        <v>1.012323638</v>
      </c>
      <c r="N194" s="12">
        <f t="shared" ca="1" si="47"/>
        <v>1.024492548</v>
      </c>
      <c r="O194" s="18">
        <f t="shared" si="57"/>
        <v>0</v>
      </c>
      <c r="P194" s="14">
        <f t="shared" ca="1" si="48"/>
        <v>244.92547999999999</v>
      </c>
      <c r="Q194" s="21">
        <f t="shared" si="49"/>
        <v>0</v>
      </c>
      <c r="R194" s="14">
        <f t="shared" si="50"/>
        <v>0</v>
      </c>
      <c r="S194" s="4" t="str">
        <f t="shared" si="58"/>
        <v>A+J=</v>
      </c>
      <c r="T194" s="35">
        <f t="shared" si="59"/>
        <v>44293</v>
      </c>
      <c r="U194" s="22"/>
      <c r="V194" s="22"/>
      <c r="W194" s="111">
        <v>44621</v>
      </c>
      <c r="X194" s="112" t="s">
        <v>68</v>
      </c>
      <c r="Y194" s="104"/>
      <c r="Z194" s="1"/>
      <c r="AA194" s="3"/>
      <c r="AB194" s="3"/>
      <c r="AC194" s="3"/>
      <c r="AD194" s="3"/>
      <c r="AE194" s="22"/>
      <c r="AF194" s="23"/>
      <c r="AG194" s="22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</row>
    <row r="195" spans="1:162" x14ac:dyDescent="0.15">
      <c r="A195" s="44">
        <f t="shared" si="51"/>
        <v>44113</v>
      </c>
      <c r="B195" s="96">
        <f t="shared" ca="1" si="60"/>
        <v>10246.69467999</v>
      </c>
      <c r="C195" s="14">
        <f t="shared" si="52"/>
        <v>10000</v>
      </c>
      <c r="D195" s="13">
        <f ca="1">IF(A195&lt;$B$1,VLOOKUP(A195,[1]DI!$A$4:$B$15000,2,FALSE),0)</f>
        <v>1.9000000000000006E-2</v>
      </c>
      <c r="E195" s="14">
        <f t="shared" ca="1" si="61"/>
        <v>1.0000746899999999</v>
      </c>
      <c r="F195" s="14">
        <f ca="1">(TRUNC(PRODUCT($E$12:$E194),16))</f>
        <v>1.0120963573778801</v>
      </c>
      <c r="G195" s="14">
        <f t="shared" si="62"/>
        <v>1</v>
      </c>
      <c r="H195" s="14">
        <f t="shared" ca="1" si="63"/>
        <v>1.0120963599999999</v>
      </c>
      <c r="I195" s="13">
        <f t="shared" si="53"/>
        <v>2.5000000000000001E-2</v>
      </c>
      <c r="J195" s="35">
        <f t="shared" si="54"/>
        <v>43930</v>
      </c>
      <c r="K195" s="2">
        <f t="shared" si="55"/>
        <v>126</v>
      </c>
      <c r="L195" s="18">
        <f t="shared" si="56"/>
        <v>126</v>
      </c>
      <c r="M195" s="12">
        <f t="shared" si="46"/>
        <v>1.0124228369999999</v>
      </c>
      <c r="N195" s="12">
        <f t="shared" ca="1" si="47"/>
        <v>1.0246694679999999</v>
      </c>
      <c r="O195" s="18">
        <f t="shared" si="57"/>
        <v>0</v>
      </c>
      <c r="P195" s="14">
        <f t="shared" ca="1" si="48"/>
        <v>246.69467999</v>
      </c>
      <c r="Q195" s="21">
        <f t="shared" si="49"/>
        <v>0</v>
      </c>
      <c r="R195" s="14">
        <f t="shared" si="50"/>
        <v>0</v>
      </c>
      <c r="S195" s="4" t="str">
        <f t="shared" si="58"/>
        <v>A+J=</v>
      </c>
      <c r="T195" s="35">
        <f t="shared" si="59"/>
        <v>44293</v>
      </c>
      <c r="U195" s="3"/>
      <c r="V195" s="3"/>
      <c r="W195" s="111">
        <v>44666</v>
      </c>
      <c r="X195" s="112" t="s">
        <v>76</v>
      </c>
      <c r="Y195" s="104"/>
      <c r="Z195" s="1"/>
      <c r="AA195" s="3"/>
      <c r="AB195" s="3"/>
      <c r="AC195" s="3"/>
      <c r="AD195" s="3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</row>
    <row r="196" spans="1:162" x14ac:dyDescent="0.15">
      <c r="A196" s="44">
        <f t="shared" si="51"/>
        <v>44114</v>
      </c>
      <c r="B196" s="96">
        <f t="shared" ca="1" si="60"/>
        <v>10248.464129989999</v>
      </c>
      <c r="C196" s="14">
        <f t="shared" si="52"/>
        <v>10000</v>
      </c>
      <c r="D196" s="13">
        <f ca="1">IF(A196&lt;$B$1,VLOOKUP(A196,[1]DI!$A$4:$B$15000,2,FALSE),0)</f>
        <v>0</v>
      </c>
      <c r="E196" s="14">
        <f t="shared" ca="1" si="61"/>
        <v>1</v>
      </c>
      <c r="F196" s="14">
        <f ca="1">(TRUNC(PRODUCT($E$12:$E195),16))</f>
        <v>1.0121719508548099</v>
      </c>
      <c r="G196" s="14">
        <f t="shared" si="62"/>
        <v>1</v>
      </c>
      <c r="H196" s="14">
        <f t="shared" ca="1" si="63"/>
        <v>1.0121719499999999</v>
      </c>
      <c r="I196" s="13">
        <f t="shared" si="53"/>
        <v>2.5000000000000001E-2</v>
      </c>
      <c r="J196" s="35">
        <f t="shared" si="54"/>
        <v>43930</v>
      </c>
      <c r="K196" s="2">
        <f t="shared" si="55"/>
        <v>126</v>
      </c>
      <c r="L196" s="18">
        <f t="shared" si="56"/>
        <v>127</v>
      </c>
      <c r="M196" s="12">
        <f t="shared" si="46"/>
        <v>1.0125220450000001</v>
      </c>
      <c r="N196" s="12">
        <f t="shared" ca="1" si="47"/>
        <v>1.0248464129999999</v>
      </c>
      <c r="O196" s="18">
        <f t="shared" si="57"/>
        <v>0</v>
      </c>
      <c r="P196" s="14">
        <f t="shared" ca="1" si="48"/>
        <v>248.46412999</v>
      </c>
      <c r="Q196" s="21">
        <f t="shared" si="49"/>
        <v>0</v>
      </c>
      <c r="R196" s="14">
        <f t="shared" si="50"/>
        <v>0</v>
      </c>
      <c r="S196" s="4" t="str">
        <f t="shared" si="58"/>
        <v>A+J=</v>
      </c>
      <c r="T196" s="35">
        <f t="shared" si="59"/>
        <v>44293</v>
      </c>
      <c r="U196" s="3"/>
      <c r="V196" s="3"/>
      <c r="W196" s="111">
        <v>44672</v>
      </c>
      <c r="X196" s="112" t="s">
        <v>70</v>
      </c>
      <c r="Y196" s="104"/>
      <c r="Z196" s="1"/>
      <c r="AA196" s="3"/>
      <c r="AB196" s="3"/>
      <c r="AC196" s="3"/>
      <c r="AD196" s="3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</row>
    <row r="197" spans="1:162" x14ac:dyDescent="0.15">
      <c r="A197" s="44">
        <f t="shared" si="51"/>
        <v>44115</v>
      </c>
      <c r="B197" s="96">
        <f t="shared" ca="1" si="60"/>
        <v>10248.464129989999</v>
      </c>
      <c r="C197" s="14">
        <f t="shared" si="52"/>
        <v>10000</v>
      </c>
      <c r="D197" s="13">
        <f ca="1">IF(A197&lt;$B$1,VLOOKUP(A197,[1]DI!$A$4:$B$15000,2,FALSE),0)</f>
        <v>0</v>
      </c>
      <c r="E197" s="14">
        <f t="shared" ca="1" si="61"/>
        <v>1</v>
      </c>
      <c r="F197" s="14">
        <f ca="1">(TRUNC(PRODUCT($E$12:$E196),16))</f>
        <v>1.0121719508548099</v>
      </c>
      <c r="G197" s="14">
        <f t="shared" si="62"/>
        <v>1</v>
      </c>
      <c r="H197" s="14">
        <f t="shared" ca="1" si="63"/>
        <v>1.0121719499999999</v>
      </c>
      <c r="I197" s="13">
        <f t="shared" si="53"/>
        <v>2.5000000000000001E-2</v>
      </c>
      <c r="J197" s="35">
        <f t="shared" si="54"/>
        <v>43930</v>
      </c>
      <c r="K197" s="2">
        <f t="shared" si="55"/>
        <v>126</v>
      </c>
      <c r="L197" s="18">
        <f t="shared" si="56"/>
        <v>127</v>
      </c>
      <c r="M197" s="12">
        <f t="shared" si="46"/>
        <v>1.0125220450000001</v>
      </c>
      <c r="N197" s="12">
        <f t="shared" ca="1" si="47"/>
        <v>1.0248464129999999</v>
      </c>
      <c r="O197" s="18">
        <f t="shared" si="57"/>
        <v>0</v>
      </c>
      <c r="P197" s="14">
        <f t="shared" ca="1" si="48"/>
        <v>248.46412999</v>
      </c>
      <c r="Q197" s="21">
        <f t="shared" si="49"/>
        <v>0</v>
      </c>
      <c r="R197" s="14">
        <f t="shared" si="50"/>
        <v>0</v>
      </c>
      <c r="S197" s="4" t="str">
        <f t="shared" si="58"/>
        <v>A+J=</v>
      </c>
      <c r="T197" s="35">
        <f t="shared" si="59"/>
        <v>44293</v>
      </c>
      <c r="U197" s="22"/>
      <c r="V197" s="22"/>
      <c r="W197" s="111">
        <v>44728</v>
      </c>
      <c r="X197" s="112" t="s">
        <v>78</v>
      </c>
      <c r="Y197" s="104"/>
      <c r="Z197" s="1"/>
      <c r="AA197" s="3"/>
      <c r="AB197" s="3"/>
      <c r="AC197" s="3"/>
      <c r="AD197" s="3"/>
      <c r="AE197" s="22"/>
      <c r="AF197" s="23"/>
      <c r="AG197" s="22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</row>
    <row r="198" spans="1:162" x14ac:dyDescent="0.15">
      <c r="A198" s="44">
        <f t="shared" si="51"/>
        <v>44116</v>
      </c>
      <c r="B198" s="96">
        <f t="shared" ca="1" si="60"/>
        <v>10248.464129989999</v>
      </c>
      <c r="C198" s="14">
        <f t="shared" si="52"/>
        <v>10000</v>
      </c>
      <c r="D198" s="13">
        <f ca="1">IF(A198&lt;$B$1,VLOOKUP(A198,[1]DI!$A$4:$B$15000,2,FALSE),0)</f>
        <v>0</v>
      </c>
      <c r="E198" s="14">
        <f t="shared" ca="1" si="61"/>
        <v>1</v>
      </c>
      <c r="F198" s="14">
        <f ca="1">(TRUNC(PRODUCT($E$12:$E197),16))</f>
        <v>1.0121719508548099</v>
      </c>
      <c r="G198" s="14">
        <f t="shared" si="62"/>
        <v>1</v>
      </c>
      <c r="H198" s="14">
        <f t="shared" ca="1" si="63"/>
        <v>1.0121719499999999</v>
      </c>
      <c r="I198" s="13">
        <f t="shared" si="53"/>
        <v>2.5000000000000001E-2</v>
      </c>
      <c r="J198" s="35">
        <f t="shared" si="54"/>
        <v>43930</v>
      </c>
      <c r="K198" s="2">
        <f t="shared" si="55"/>
        <v>126</v>
      </c>
      <c r="L198" s="18">
        <f t="shared" si="56"/>
        <v>127</v>
      </c>
      <c r="M198" s="12">
        <f t="shared" si="46"/>
        <v>1.0125220450000001</v>
      </c>
      <c r="N198" s="12">
        <f t="shared" ca="1" si="47"/>
        <v>1.0248464129999999</v>
      </c>
      <c r="O198" s="18">
        <f t="shared" si="57"/>
        <v>0</v>
      </c>
      <c r="P198" s="14">
        <f t="shared" ca="1" si="48"/>
        <v>248.46412999</v>
      </c>
      <c r="Q198" s="21">
        <f t="shared" si="49"/>
        <v>0</v>
      </c>
      <c r="R198" s="14">
        <f t="shared" si="50"/>
        <v>0</v>
      </c>
      <c r="S198" s="4" t="str">
        <f t="shared" si="58"/>
        <v>A+J=</v>
      </c>
      <c r="T198" s="35">
        <f t="shared" si="59"/>
        <v>44293</v>
      </c>
      <c r="U198" s="3"/>
      <c r="V198" s="3"/>
      <c r="W198" s="111">
        <v>44811</v>
      </c>
      <c r="X198" s="112" t="s">
        <v>79</v>
      </c>
      <c r="Y198" s="104"/>
      <c r="Z198" s="1"/>
      <c r="AA198" s="3"/>
      <c r="AB198" s="3"/>
      <c r="AC198" s="3"/>
      <c r="AD198" s="3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</row>
    <row r="199" spans="1:162" x14ac:dyDescent="0.15">
      <c r="A199" s="44">
        <f t="shared" si="51"/>
        <v>44117</v>
      </c>
      <c r="B199" s="96">
        <f t="shared" ca="1" si="60"/>
        <v>10248.464129989999</v>
      </c>
      <c r="C199" s="14">
        <f t="shared" si="52"/>
        <v>10000</v>
      </c>
      <c r="D199" s="13">
        <f ca="1">IF(A199&lt;$B$1,VLOOKUP(A199,[1]DI!$A$4:$B$15000,2,FALSE),0)</f>
        <v>1.9000000000000006E-2</v>
      </c>
      <c r="E199" s="14">
        <f t="shared" ca="1" si="61"/>
        <v>1.0000746899999999</v>
      </c>
      <c r="F199" s="14">
        <f ca="1">(TRUNC(PRODUCT($E$12:$E198),16))</f>
        <v>1.0121719508548099</v>
      </c>
      <c r="G199" s="14">
        <f t="shared" si="62"/>
        <v>1</v>
      </c>
      <c r="H199" s="14">
        <f t="shared" ca="1" si="63"/>
        <v>1.0121719499999999</v>
      </c>
      <c r="I199" s="13">
        <f t="shared" si="53"/>
        <v>2.5000000000000001E-2</v>
      </c>
      <c r="J199" s="35">
        <f t="shared" si="54"/>
        <v>43930</v>
      </c>
      <c r="K199" s="2">
        <f t="shared" si="55"/>
        <v>127</v>
      </c>
      <c r="L199" s="18">
        <f t="shared" si="56"/>
        <v>127</v>
      </c>
      <c r="M199" s="12">
        <f t="shared" si="46"/>
        <v>1.0125220450000001</v>
      </c>
      <c r="N199" s="12">
        <f t="shared" ca="1" si="47"/>
        <v>1.0248464129999999</v>
      </c>
      <c r="O199" s="18">
        <f t="shared" si="57"/>
        <v>0</v>
      </c>
      <c r="P199" s="14">
        <f t="shared" ca="1" si="48"/>
        <v>248.46412999</v>
      </c>
      <c r="Q199" s="21">
        <f t="shared" si="49"/>
        <v>0</v>
      </c>
      <c r="R199" s="14">
        <f t="shared" si="50"/>
        <v>0</v>
      </c>
      <c r="S199" s="4" t="str">
        <f t="shared" si="58"/>
        <v>A+J=</v>
      </c>
      <c r="T199" s="35">
        <f t="shared" si="59"/>
        <v>44293</v>
      </c>
      <c r="U199" s="3"/>
      <c r="V199" s="3"/>
      <c r="W199" s="111">
        <v>44846</v>
      </c>
      <c r="X199" s="101" t="s">
        <v>74</v>
      </c>
      <c r="Y199" s="104"/>
      <c r="Z199" s="1"/>
      <c r="AA199" s="3"/>
      <c r="AB199" s="3"/>
      <c r="AC199" s="3"/>
      <c r="AD199" s="3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</row>
    <row r="200" spans="1:162" x14ac:dyDescent="0.15">
      <c r="A200" s="44">
        <f t="shared" si="51"/>
        <v>44118</v>
      </c>
      <c r="B200" s="96">
        <f t="shared" ca="1" si="60"/>
        <v>10250.23394</v>
      </c>
      <c r="C200" s="14">
        <f t="shared" si="52"/>
        <v>10000</v>
      </c>
      <c r="D200" s="13">
        <f ca="1">IF(A200&lt;$B$1,VLOOKUP(A200,[1]DI!$A$4:$B$15000,2,FALSE),0)</f>
        <v>1.9000000000000006E-2</v>
      </c>
      <c r="E200" s="14">
        <f t="shared" ca="1" si="61"/>
        <v>1.0000746899999999</v>
      </c>
      <c r="F200" s="14">
        <f ca="1">(TRUNC(PRODUCT($E$12:$E199),16))</f>
        <v>1.0122475499778201</v>
      </c>
      <c r="G200" s="14">
        <f t="shared" si="62"/>
        <v>1</v>
      </c>
      <c r="H200" s="14">
        <f t="shared" ca="1" si="63"/>
        <v>1.0122475500000001</v>
      </c>
      <c r="I200" s="13">
        <f t="shared" si="53"/>
        <v>2.5000000000000001E-2</v>
      </c>
      <c r="J200" s="35">
        <f t="shared" si="54"/>
        <v>43930</v>
      </c>
      <c r="K200" s="2">
        <f t="shared" si="55"/>
        <v>128</v>
      </c>
      <c r="L200" s="18">
        <f t="shared" si="56"/>
        <v>128</v>
      </c>
      <c r="M200" s="12">
        <f t="shared" si="46"/>
        <v>1.0126212640000001</v>
      </c>
      <c r="N200" s="12">
        <f t="shared" ca="1" si="47"/>
        <v>1.025023394</v>
      </c>
      <c r="O200" s="18">
        <f t="shared" si="57"/>
        <v>0</v>
      </c>
      <c r="P200" s="14">
        <f t="shared" ca="1" si="48"/>
        <v>250.23393999999999</v>
      </c>
      <c r="Q200" s="21">
        <f t="shared" si="49"/>
        <v>0</v>
      </c>
      <c r="R200" s="14">
        <f t="shared" si="50"/>
        <v>0</v>
      </c>
      <c r="S200" s="4" t="str">
        <f t="shared" si="58"/>
        <v>A+J=</v>
      </c>
      <c r="T200" s="35">
        <f t="shared" si="59"/>
        <v>44293</v>
      </c>
      <c r="U200" s="3"/>
      <c r="V200" s="3"/>
      <c r="W200" s="111">
        <v>44867</v>
      </c>
      <c r="X200" s="112" t="s">
        <v>80</v>
      </c>
      <c r="Y200" s="104"/>
      <c r="Z200" s="1"/>
      <c r="AA200" s="3"/>
      <c r="AB200" s="3"/>
      <c r="AC200" s="3"/>
      <c r="AD200" s="3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</row>
    <row r="201" spans="1:162" x14ac:dyDescent="0.15">
      <c r="A201" s="44">
        <f t="shared" si="51"/>
        <v>44119</v>
      </c>
      <c r="B201" s="96">
        <f t="shared" ca="1" si="60"/>
        <v>10252.003989999999</v>
      </c>
      <c r="C201" s="14">
        <f t="shared" si="52"/>
        <v>10000</v>
      </c>
      <c r="D201" s="13">
        <f ca="1">IF(A201&lt;$B$1,VLOOKUP(A201,[1]DI!$A$4:$B$15000,2,FALSE),0)</f>
        <v>1.9000000000000006E-2</v>
      </c>
      <c r="E201" s="14">
        <f t="shared" ca="1" si="61"/>
        <v>1.0000746899999999</v>
      </c>
      <c r="F201" s="14">
        <f ca="1">(TRUNC(PRODUCT($E$12:$E200),16))</f>
        <v>1.0123231547473299</v>
      </c>
      <c r="G201" s="14">
        <f t="shared" si="62"/>
        <v>1</v>
      </c>
      <c r="H201" s="14">
        <f t="shared" ca="1" si="63"/>
        <v>1.0123231500000001</v>
      </c>
      <c r="I201" s="13">
        <f t="shared" si="53"/>
        <v>2.5000000000000001E-2</v>
      </c>
      <c r="J201" s="35">
        <f t="shared" si="54"/>
        <v>43930</v>
      </c>
      <c r="K201" s="2">
        <f t="shared" si="55"/>
        <v>129</v>
      </c>
      <c r="L201" s="18">
        <f t="shared" si="56"/>
        <v>129</v>
      </c>
      <c r="M201" s="12">
        <f t="shared" si="46"/>
        <v>1.0127204919999999</v>
      </c>
      <c r="N201" s="12">
        <f t="shared" ca="1" si="47"/>
        <v>1.025200399</v>
      </c>
      <c r="O201" s="18">
        <f t="shared" si="57"/>
        <v>0</v>
      </c>
      <c r="P201" s="14">
        <f t="shared" ca="1" si="48"/>
        <v>252.00398999999999</v>
      </c>
      <c r="Q201" s="21">
        <f t="shared" si="49"/>
        <v>0</v>
      </c>
      <c r="R201" s="14">
        <f t="shared" si="50"/>
        <v>0</v>
      </c>
      <c r="S201" s="4" t="str">
        <f t="shared" si="58"/>
        <v>A+J=</v>
      </c>
      <c r="T201" s="35">
        <f t="shared" si="59"/>
        <v>44293</v>
      </c>
      <c r="U201" s="3"/>
      <c r="V201" s="3"/>
      <c r="W201" s="111">
        <v>44880</v>
      </c>
      <c r="X201" s="112" t="s">
        <v>81</v>
      </c>
      <c r="Y201" s="104"/>
      <c r="Z201" s="1"/>
      <c r="AA201" s="3"/>
      <c r="AB201" s="3"/>
      <c r="AC201" s="3"/>
      <c r="AD201" s="3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</row>
    <row r="202" spans="1:162" x14ac:dyDescent="0.15">
      <c r="A202" s="44">
        <f t="shared" si="51"/>
        <v>44120</v>
      </c>
      <c r="B202" s="96">
        <f t="shared" ca="1" si="60"/>
        <v>10253.77449</v>
      </c>
      <c r="C202" s="14">
        <f t="shared" si="52"/>
        <v>10000</v>
      </c>
      <c r="D202" s="13">
        <f ca="1">IF(A202&lt;$B$1,VLOOKUP(A202,[1]DI!$A$4:$B$15000,2,FALSE),0)</f>
        <v>1.9000000000000006E-2</v>
      </c>
      <c r="E202" s="14">
        <f t="shared" ca="1" si="61"/>
        <v>1.0000746899999999</v>
      </c>
      <c r="F202" s="14">
        <f ca="1">(TRUNC(PRODUCT($E$12:$E201),16))</f>
        <v>1.01239876516376</v>
      </c>
      <c r="G202" s="14">
        <f t="shared" si="62"/>
        <v>1</v>
      </c>
      <c r="H202" s="14">
        <f t="shared" ca="1" si="63"/>
        <v>1.0123987699999999</v>
      </c>
      <c r="I202" s="13">
        <f t="shared" si="53"/>
        <v>2.5000000000000001E-2</v>
      </c>
      <c r="J202" s="35">
        <f t="shared" si="54"/>
        <v>43930</v>
      </c>
      <c r="K202" s="2">
        <f t="shared" si="55"/>
        <v>130</v>
      </c>
      <c r="L202" s="18">
        <f t="shared" si="56"/>
        <v>130</v>
      </c>
      <c r="M202" s="12">
        <f t="shared" si="46"/>
        <v>1.0128197299999999</v>
      </c>
      <c r="N202" s="12">
        <f t="shared" ca="1" si="47"/>
        <v>1.0253774490000001</v>
      </c>
      <c r="O202" s="18">
        <f t="shared" si="57"/>
        <v>0</v>
      </c>
      <c r="P202" s="14">
        <f t="shared" ca="1" si="48"/>
        <v>253.77448999999999</v>
      </c>
      <c r="Q202" s="21">
        <f t="shared" si="49"/>
        <v>0</v>
      </c>
      <c r="R202" s="14">
        <f t="shared" si="50"/>
        <v>0</v>
      </c>
      <c r="S202" s="4" t="str">
        <f t="shared" si="58"/>
        <v>A+J=</v>
      </c>
      <c r="T202" s="35">
        <f t="shared" si="59"/>
        <v>44293</v>
      </c>
      <c r="U202" s="3"/>
      <c r="V202" s="3"/>
      <c r="W202" s="111">
        <v>44977</v>
      </c>
      <c r="X202" s="112" t="s">
        <v>68</v>
      </c>
      <c r="Y202" s="104"/>
      <c r="Z202" s="1"/>
      <c r="AA202" s="3"/>
      <c r="AB202" s="3"/>
      <c r="AC202" s="3"/>
      <c r="AD202" s="3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</row>
    <row r="203" spans="1:162" x14ac:dyDescent="0.15">
      <c r="A203" s="44">
        <f t="shared" si="51"/>
        <v>44121</v>
      </c>
      <c r="B203" s="96">
        <f t="shared" ca="1" si="60"/>
        <v>10255.54512999</v>
      </c>
      <c r="C203" s="14">
        <f t="shared" si="52"/>
        <v>10000</v>
      </c>
      <c r="D203" s="13">
        <f ca="1">IF(A203&lt;$B$1,VLOOKUP(A203,[1]DI!$A$4:$B$15000,2,FALSE),0)</f>
        <v>0</v>
      </c>
      <c r="E203" s="14">
        <f t="shared" ca="1" si="61"/>
        <v>1</v>
      </c>
      <c r="F203" s="14">
        <f ca="1">(TRUNC(PRODUCT($E$12:$E202),16))</f>
        <v>1.0124743812275301</v>
      </c>
      <c r="G203" s="14">
        <f t="shared" si="62"/>
        <v>1</v>
      </c>
      <c r="H203" s="14">
        <f t="shared" ca="1" si="63"/>
        <v>1.01247438</v>
      </c>
      <c r="I203" s="13">
        <f t="shared" si="53"/>
        <v>2.5000000000000001E-2</v>
      </c>
      <c r="J203" s="35">
        <f t="shared" si="54"/>
        <v>43930</v>
      </c>
      <c r="K203" s="2">
        <f t="shared" si="55"/>
        <v>130</v>
      </c>
      <c r="L203" s="18">
        <f t="shared" si="56"/>
        <v>131</v>
      </c>
      <c r="M203" s="12">
        <f t="shared" si="46"/>
        <v>1.012918977</v>
      </c>
      <c r="N203" s="12">
        <f t="shared" ca="1" si="47"/>
        <v>1.0255545129999999</v>
      </c>
      <c r="O203" s="18">
        <f t="shared" si="57"/>
        <v>0</v>
      </c>
      <c r="P203" s="14">
        <f t="shared" ca="1" si="48"/>
        <v>255.54512998999999</v>
      </c>
      <c r="Q203" s="21">
        <f t="shared" si="49"/>
        <v>0</v>
      </c>
      <c r="R203" s="14">
        <f t="shared" si="50"/>
        <v>0</v>
      </c>
      <c r="S203" s="4" t="str">
        <f t="shared" si="58"/>
        <v>A+J=</v>
      </c>
      <c r="T203" s="35">
        <f t="shared" si="59"/>
        <v>44293</v>
      </c>
      <c r="U203" s="3"/>
      <c r="V203" s="3"/>
      <c r="W203" s="111">
        <v>44978</v>
      </c>
      <c r="X203" s="112" t="s">
        <v>68</v>
      </c>
      <c r="Y203" s="104"/>
      <c r="Z203" s="1"/>
      <c r="AA203" s="3"/>
      <c r="AB203" s="3"/>
      <c r="AC203" s="3"/>
      <c r="AD203" s="3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</row>
    <row r="204" spans="1:162" x14ac:dyDescent="0.15">
      <c r="A204" s="44">
        <f t="shared" si="51"/>
        <v>44122</v>
      </c>
      <c r="B204" s="96">
        <f t="shared" ca="1" si="60"/>
        <v>10255.54512999</v>
      </c>
      <c r="C204" s="14">
        <f t="shared" si="52"/>
        <v>10000</v>
      </c>
      <c r="D204" s="13">
        <f ca="1">IF(A204&lt;$B$1,VLOOKUP(A204,[1]DI!$A$4:$B$15000,2,FALSE),0)</f>
        <v>0</v>
      </c>
      <c r="E204" s="14">
        <f t="shared" ca="1" si="61"/>
        <v>1</v>
      </c>
      <c r="F204" s="14">
        <f ca="1">(TRUNC(PRODUCT($E$12:$E203),16))</f>
        <v>1.0124743812275301</v>
      </c>
      <c r="G204" s="14">
        <f t="shared" si="62"/>
        <v>1</v>
      </c>
      <c r="H204" s="14">
        <f t="shared" ca="1" si="63"/>
        <v>1.01247438</v>
      </c>
      <c r="I204" s="13">
        <f t="shared" si="53"/>
        <v>2.5000000000000001E-2</v>
      </c>
      <c r="J204" s="35">
        <f t="shared" si="54"/>
        <v>43930</v>
      </c>
      <c r="K204" s="2">
        <f t="shared" si="55"/>
        <v>130</v>
      </c>
      <c r="L204" s="18">
        <f t="shared" si="56"/>
        <v>131</v>
      </c>
      <c r="M204" s="12">
        <f t="shared" ref="M204:M267" si="64">ROUND((I204+1)^(L204/252),9)</f>
        <v>1.012918977</v>
      </c>
      <c r="N204" s="12">
        <f t="shared" ref="N204:N267" ca="1" si="65">ROUND(H204*M204,9)</f>
        <v>1.0255545129999999</v>
      </c>
      <c r="O204" s="18">
        <f t="shared" si="57"/>
        <v>0</v>
      </c>
      <c r="P204" s="14">
        <f t="shared" ref="P204:P267" ca="1" si="66">TRUNC(((N204-1)*C204),8)</f>
        <v>255.54512998999999</v>
      </c>
      <c r="Q204" s="21">
        <f t="shared" ref="Q204:Q267" si="67">IF($O204&gt;0,VLOOKUP($O204,$W$12:$AC$19,7),0)</f>
        <v>0</v>
      </c>
      <c r="R204" s="14">
        <f t="shared" ref="R204:R267" si="68">IF(Q204&gt;0,TRUNC(Q204*C$12,8),0)</f>
        <v>0</v>
      </c>
      <c r="S204" s="4" t="str">
        <f t="shared" si="58"/>
        <v>A+J=</v>
      </c>
      <c r="T204" s="35">
        <f t="shared" si="59"/>
        <v>44293</v>
      </c>
      <c r="U204" s="3"/>
      <c r="V204" s="3"/>
      <c r="W204" s="111">
        <v>45023</v>
      </c>
      <c r="X204" s="112" t="s">
        <v>76</v>
      </c>
      <c r="Y204" s="104"/>
      <c r="Z204" s="1"/>
      <c r="AA204" s="3"/>
      <c r="AB204" s="3"/>
      <c r="AC204" s="3"/>
      <c r="AD204" s="3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</row>
    <row r="205" spans="1:162" x14ac:dyDescent="0.15">
      <c r="A205" s="44">
        <f t="shared" ref="A205:A268" si="69">(A204+1)</f>
        <v>44123</v>
      </c>
      <c r="B205" s="96">
        <f t="shared" ca="1" si="60"/>
        <v>10255.54512999</v>
      </c>
      <c r="C205" s="14">
        <f t="shared" ref="C205:C268" si="70">(C204-R204)</f>
        <v>10000</v>
      </c>
      <c r="D205" s="13">
        <f ca="1">IF(A205&lt;$B$1,VLOOKUP(A205,[1]DI!$A$4:$B$15000,2,FALSE),0)</f>
        <v>1.9000000000000006E-2</v>
      </c>
      <c r="E205" s="14">
        <f t="shared" ca="1" si="61"/>
        <v>1.0000746899999999</v>
      </c>
      <c r="F205" s="14">
        <f ca="1">(TRUNC(PRODUCT($E$12:$E204),16))</f>
        <v>1.0124743812275301</v>
      </c>
      <c r="G205" s="14">
        <f t="shared" si="62"/>
        <v>1</v>
      </c>
      <c r="H205" s="14">
        <f t="shared" ca="1" si="63"/>
        <v>1.01247438</v>
      </c>
      <c r="I205" s="13">
        <f t="shared" ref="I205:I268" si="71">I204</f>
        <v>2.5000000000000001E-2</v>
      </c>
      <c r="J205" s="35">
        <f t="shared" ref="J205:J268" si="72">IF(O204&gt;0,VLOOKUP(O204,W$12:AG$150,2),J204)</f>
        <v>43930</v>
      </c>
      <c r="K205" s="2">
        <f t="shared" ref="K205:K268" si="73">IF(A205&gt;J205,IF(NETWORKDAYS(J205,A205,$W$22:$W$406)-1=0,1,NETWORKDAYS(J205,A205,$W$22:$W$406)-1),0)</f>
        <v>131</v>
      </c>
      <c r="L205" s="18">
        <f t="shared" ref="L205:L268" si="74">IF(AND(K205=1,K204=1),1,IF(K205&gt;0,IF(K205=K204,K205+1,K205),0))</f>
        <v>131</v>
      </c>
      <c r="M205" s="12">
        <f t="shared" si="64"/>
        <v>1.012918977</v>
      </c>
      <c r="N205" s="12">
        <f t="shared" ca="1" si="65"/>
        <v>1.0255545129999999</v>
      </c>
      <c r="O205" s="18">
        <f t="shared" ref="O205:O268" si="75">IF(VLOOKUP(A205,X$12:AE$150,8)=VLOOKUP(A204,X$12:AE$150,8),0,VLOOKUP(A205,X$12:AE$150,8))</f>
        <v>0</v>
      </c>
      <c r="P205" s="14">
        <f t="shared" ca="1" si="66"/>
        <v>255.54512998999999</v>
      </c>
      <c r="Q205" s="21">
        <f t="shared" si="67"/>
        <v>0</v>
      </c>
      <c r="R205" s="14">
        <f t="shared" si="68"/>
        <v>0</v>
      </c>
      <c r="S205" s="4" t="str">
        <f t="shared" ref="S205:S268" si="76">IF(O204&gt;0,VLOOKUP(O204,W$12:AG$150,10),S204)</f>
        <v>A+J=</v>
      </c>
      <c r="T205" s="35">
        <f t="shared" ref="T205:T268" si="77">IF(O204&gt;0,VLOOKUP(O204,W$12:AG$150,11),T204)</f>
        <v>44293</v>
      </c>
      <c r="U205" s="3"/>
      <c r="V205" s="3"/>
      <c r="W205" s="111">
        <v>45037</v>
      </c>
      <c r="X205" s="112" t="s">
        <v>70</v>
      </c>
      <c r="Y205" s="104"/>
      <c r="Z205" s="1"/>
      <c r="AA205" s="3"/>
      <c r="AB205" s="3"/>
      <c r="AC205" s="3"/>
      <c r="AD205" s="3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</row>
    <row r="206" spans="1:162" x14ac:dyDescent="0.15">
      <c r="A206" s="44">
        <f t="shared" si="69"/>
        <v>44124</v>
      </c>
      <c r="B206" s="96">
        <f t="shared" ref="B206:B269" ca="1" si="78">IF(A206&lt;=TODAY(),C206+P206,IF(AND(A206&gt;TODAY(),A206&lt;=$B$1),IF(VLOOKUP(TODAY(),$A$10:$D$5000,4,FALSE)=0,"n.d",C206+P206),"n.d"))</f>
        <v>10257.31613999</v>
      </c>
      <c r="C206" s="14">
        <f t="shared" si="70"/>
        <v>10000</v>
      </c>
      <c r="D206" s="13">
        <f ca="1">IF(A206&lt;$B$1,VLOOKUP(A206,[1]DI!$A$4:$B$15000,2,FALSE),0)</f>
        <v>1.9000000000000006E-2</v>
      </c>
      <c r="E206" s="14">
        <f t="shared" ref="E206:E269" ca="1" si="79">ROUND(((1+D206)^(1/252)),8)</f>
        <v>1.0000746899999999</v>
      </c>
      <c r="F206" s="14">
        <f ca="1">(TRUNC(PRODUCT($E$12:$E205),16))</f>
        <v>1.0125500029390599</v>
      </c>
      <c r="G206" s="14">
        <f t="shared" ref="G206:G269" si="80">IF(O205&gt;0,F205,G205)</f>
        <v>1</v>
      </c>
      <c r="H206" s="14">
        <f t="shared" ref="H206:H269" ca="1" si="81">ROUND(F206/G206,8)</f>
        <v>1.0125500000000001</v>
      </c>
      <c r="I206" s="13">
        <f t="shared" si="71"/>
        <v>2.5000000000000001E-2</v>
      </c>
      <c r="J206" s="35">
        <f t="shared" si="72"/>
        <v>43930</v>
      </c>
      <c r="K206" s="2">
        <f t="shared" si="73"/>
        <v>132</v>
      </c>
      <c r="L206" s="18">
        <f t="shared" si="74"/>
        <v>132</v>
      </c>
      <c r="M206" s="12">
        <f t="shared" si="64"/>
        <v>1.0130182350000001</v>
      </c>
      <c r="N206" s="12">
        <f t="shared" ca="1" si="65"/>
        <v>1.0257316139999999</v>
      </c>
      <c r="O206" s="18">
        <f t="shared" si="75"/>
        <v>0</v>
      </c>
      <c r="P206" s="14">
        <f t="shared" ca="1" si="66"/>
        <v>257.31613999000001</v>
      </c>
      <c r="Q206" s="21">
        <f t="shared" si="67"/>
        <v>0</v>
      </c>
      <c r="R206" s="14">
        <f t="shared" si="68"/>
        <v>0</v>
      </c>
      <c r="S206" s="4" t="str">
        <f t="shared" si="76"/>
        <v>A+J=</v>
      </c>
      <c r="T206" s="35">
        <f t="shared" si="77"/>
        <v>44293</v>
      </c>
      <c r="U206" s="3"/>
      <c r="V206" s="3"/>
      <c r="W206" s="111">
        <v>45047</v>
      </c>
      <c r="X206" s="112" t="s">
        <v>77</v>
      </c>
      <c r="Y206" s="104"/>
      <c r="Z206" s="1"/>
      <c r="AA206" s="3"/>
      <c r="AB206" s="3"/>
      <c r="AC206" s="3"/>
      <c r="AD206" s="3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</row>
    <row r="207" spans="1:162" x14ac:dyDescent="0.15">
      <c r="A207" s="44">
        <f t="shared" si="69"/>
        <v>44125</v>
      </c>
      <c r="B207" s="96">
        <f t="shared" ca="1" si="78"/>
        <v>10259.08749</v>
      </c>
      <c r="C207" s="14">
        <f t="shared" si="70"/>
        <v>10000</v>
      </c>
      <c r="D207" s="13">
        <f ca="1">IF(A207&lt;$B$1,VLOOKUP(A207,[1]DI!$A$4:$B$15000,2,FALSE),0)</f>
        <v>1.9000000000000006E-2</v>
      </c>
      <c r="E207" s="14">
        <f t="shared" ca="1" si="79"/>
        <v>1.0000746899999999</v>
      </c>
      <c r="F207" s="14">
        <f ca="1">(TRUNC(PRODUCT($E$12:$E206),16))</f>
        <v>1.0126256302987799</v>
      </c>
      <c r="G207" s="14">
        <f t="shared" si="80"/>
        <v>1</v>
      </c>
      <c r="H207" s="14">
        <f t="shared" ca="1" si="81"/>
        <v>1.0126256300000001</v>
      </c>
      <c r="I207" s="13">
        <f t="shared" si="71"/>
        <v>2.5000000000000001E-2</v>
      </c>
      <c r="J207" s="35">
        <f t="shared" si="72"/>
        <v>43930</v>
      </c>
      <c r="K207" s="2">
        <f t="shared" si="73"/>
        <v>133</v>
      </c>
      <c r="L207" s="18">
        <f t="shared" si="74"/>
        <v>133</v>
      </c>
      <c r="M207" s="12">
        <f t="shared" si="64"/>
        <v>1.0131175020000001</v>
      </c>
      <c r="N207" s="12">
        <f t="shared" ca="1" si="65"/>
        <v>1.0259087490000001</v>
      </c>
      <c r="O207" s="18">
        <f t="shared" si="75"/>
        <v>0</v>
      </c>
      <c r="P207" s="14">
        <f t="shared" ca="1" si="66"/>
        <v>259.08749</v>
      </c>
      <c r="Q207" s="21">
        <f t="shared" si="67"/>
        <v>0</v>
      </c>
      <c r="R207" s="14">
        <f t="shared" si="68"/>
        <v>0</v>
      </c>
      <c r="S207" s="4" t="str">
        <f t="shared" si="76"/>
        <v>A+J=</v>
      </c>
      <c r="T207" s="35">
        <f t="shared" si="77"/>
        <v>44293</v>
      </c>
      <c r="U207" s="3"/>
      <c r="V207" s="3"/>
      <c r="W207" s="111">
        <v>45085</v>
      </c>
      <c r="X207" s="112" t="s">
        <v>78</v>
      </c>
      <c r="Y207" s="104"/>
      <c r="Z207" s="1"/>
      <c r="AA207" s="3"/>
      <c r="AB207" s="3"/>
      <c r="AC207" s="3"/>
      <c r="AD207" s="3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</row>
    <row r="208" spans="1:162" x14ac:dyDescent="0.15">
      <c r="A208" s="44">
        <f t="shared" si="69"/>
        <v>44126</v>
      </c>
      <c r="B208" s="96">
        <f t="shared" ca="1" si="78"/>
        <v>10260.85908</v>
      </c>
      <c r="C208" s="14">
        <f t="shared" si="70"/>
        <v>10000</v>
      </c>
      <c r="D208" s="13">
        <f ca="1">IF(A208&lt;$B$1,VLOOKUP(A208,[1]DI!$A$4:$B$15000,2,FALSE),0)</f>
        <v>1.9000000000000006E-2</v>
      </c>
      <c r="E208" s="14">
        <f t="shared" ca="1" si="79"/>
        <v>1.0000746899999999</v>
      </c>
      <c r="F208" s="14">
        <f ca="1">(TRUNC(PRODUCT($E$12:$E207),16))</f>
        <v>1.01270126330711</v>
      </c>
      <c r="G208" s="14">
        <f t="shared" si="80"/>
        <v>1</v>
      </c>
      <c r="H208" s="14">
        <f t="shared" ca="1" si="81"/>
        <v>1.01270126</v>
      </c>
      <c r="I208" s="13">
        <f t="shared" si="71"/>
        <v>2.5000000000000001E-2</v>
      </c>
      <c r="J208" s="35">
        <f t="shared" si="72"/>
        <v>43930</v>
      </c>
      <c r="K208" s="2">
        <f t="shared" si="73"/>
        <v>134</v>
      </c>
      <c r="L208" s="18">
        <f t="shared" si="74"/>
        <v>134</v>
      </c>
      <c r="M208" s="12">
        <f t="shared" si="64"/>
        <v>1.0132167780000001</v>
      </c>
      <c r="N208" s="12">
        <f t="shared" ca="1" si="65"/>
        <v>1.026085908</v>
      </c>
      <c r="O208" s="18">
        <f t="shared" si="75"/>
        <v>0</v>
      </c>
      <c r="P208" s="14">
        <f t="shared" ca="1" si="66"/>
        <v>260.85908000000001</v>
      </c>
      <c r="Q208" s="21">
        <f t="shared" si="67"/>
        <v>0</v>
      </c>
      <c r="R208" s="14">
        <f t="shared" si="68"/>
        <v>0</v>
      </c>
      <c r="S208" s="4" t="str">
        <f t="shared" si="76"/>
        <v>A+J=</v>
      </c>
      <c r="T208" s="35">
        <f t="shared" si="77"/>
        <v>44293</v>
      </c>
      <c r="U208" s="3"/>
      <c r="V208" s="3"/>
      <c r="W208" s="111">
        <v>45176</v>
      </c>
      <c r="X208" s="112" t="s">
        <v>79</v>
      </c>
      <c r="Y208" s="104"/>
      <c r="Z208" s="1"/>
      <c r="AA208" s="3"/>
      <c r="AB208" s="3"/>
      <c r="AC208" s="3"/>
      <c r="AD208" s="3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</row>
    <row r="209" spans="1:162" x14ac:dyDescent="0.15">
      <c r="A209" s="44">
        <f t="shared" si="69"/>
        <v>44127</v>
      </c>
      <c r="B209" s="96">
        <f t="shared" ca="1" si="78"/>
        <v>10262.63103</v>
      </c>
      <c r="C209" s="14">
        <f t="shared" si="70"/>
        <v>10000</v>
      </c>
      <c r="D209" s="13">
        <f ca="1">IF(A209&lt;$B$1,VLOOKUP(A209,[1]DI!$A$4:$B$15000,2,FALSE),0)</f>
        <v>1.9000000000000006E-2</v>
      </c>
      <c r="E209" s="14">
        <f t="shared" ca="1" si="79"/>
        <v>1.0000746899999999</v>
      </c>
      <c r="F209" s="14">
        <f ca="1">(TRUNC(PRODUCT($E$12:$E208),16))</f>
        <v>1.0127769019644699</v>
      </c>
      <c r="G209" s="14">
        <f t="shared" si="80"/>
        <v>1</v>
      </c>
      <c r="H209" s="14">
        <f t="shared" ca="1" si="81"/>
        <v>1.0127769</v>
      </c>
      <c r="I209" s="13">
        <f t="shared" si="71"/>
        <v>2.5000000000000001E-2</v>
      </c>
      <c r="J209" s="35">
        <f t="shared" si="72"/>
        <v>43930</v>
      </c>
      <c r="K209" s="2">
        <f t="shared" si="73"/>
        <v>135</v>
      </c>
      <c r="L209" s="18">
        <f t="shared" si="74"/>
        <v>135</v>
      </c>
      <c r="M209" s="12">
        <f t="shared" si="64"/>
        <v>1.0133160649999999</v>
      </c>
      <c r="N209" s="12">
        <f t="shared" ca="1" si="65"/>
        <v>1.026263103</v>
      </c>
      <c r="O209" s="18">
        <f t="shared" si="75"/>
        <v>0</v>
      </c>
      <c r="P209" s="14">
        <f t="shared" ca="1" si="66"/>
        <v>262.63103000000001</v>
      </c>
      <c r="Q209" s="21">
        <f t="shared" si="67"/>
        <v>0</v>
      </c>
      <c r="R209" s="14">
        <f t="shared" si="68"/>
        <v>0</v>
      </c>
      <c r="S209" s="4" t="str">
        <f t="shared" si="76"/>
        <v>A+J=</v>
      </c>
      <c r="T209" s="35">
        <f t="shared" si="77"/>
        <v>44293</v>
      </c>
      <c r="U209" s="3"/>
      <c r="V209" s="3"/>
      <c r="W209" s="111">
        <v>45211</v>
      </c>
      <c r="X209" s="101" t="s">
        <v>74</v>
      </c>
      <c r="Y209" s="104"/>
      <c r="Z209" s="1"/>
      <c r="AA209" s="3"/>
      <c r="AB209" s="3"/>
      <c r="AC209" s="3"/>
      <c r="AD209" s="3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</row>
    <row r="210" spans="1:162" x14ac:dyDescent="0.15">
      <c r="A210" s="44">
        <f t="shared" si="69"/>
        <v>44128</v>
      </c>
      <c r="B210" s="96">
        <f t="shared" ca="1" si="78"/>
        <v>10264.403329999999</v>
      </c>
      <c r="C210" s="14">
        <f t="shared" si="70"/>
        <v>10000</v>
      </c>
      <c r="D210" s="13">
        <f ca="1">IF(A210&lt;$B$1,VLOOKUP(A210,[1]DI!$A$4:$B$15000,2,FALSE),0)</f>
        <v>0</v>
      </c>
      <c r="E210" s="14">
        <f t="shared" ca="1" si="79"/>
        <v>1</v>
      </c>
      <c r="F210" s="14">
        <f ca="1">(TRUNC(PRODUCT($E$12:$E209),16))</f>
        <v>1.0128525462712701</v>
      </c>
      <c r="G210" s="14">
        <f t="shared" si="80"/>
        <v>1</v>
      </c>
      <c r="H210" s="14">
        <f t="shared" ca="1" si="81"/>
        <v>1.0128525500000001</v>
      </c>
      <c r="I210" s="13">
        <f t="shared" si="71"/>
        <v>2.5000000000000001E-2</v>
      </c>
      <c r="J210" s="35">
        <f t="shared" si="72"/>
        <v>43930</v>
      </c>
      <c r="K210" s="2">
        <f t="shared" si="73"/>
        <v>135</v>
      </c>
      <c r="L210" s="18">
        <f t="shared" si="74"/>
        <v>136</v>
      </c>
      <c r="M210" s="12">
        <f t="shared" si="64"/>
        <v>1.0134153610000001</v>
      </c>
      <c r="N210" s="12">
        <f t="shared" ca="1" si="65"/>
        <v>1.026440333</v>
      </c>
      <c r="O210" s="18">
        <f t="shared" si="75"/>
        <v>0</v>
      </c>
      <c r="P210" s="14">
        <f t="shared" ca="1" si="66"/>
        <v>264.40332999999998</v>
      </c>
      <c r="Q210" s="21">
        <f t="shared" si="67"/>
        <v>0</v>
      </c>
      <c r="R210" s="14">
        <f t="shared" si="68"/>
        <v>0</v>
      </c>
      <c r="S210" s="4" t="str">
        <f t="shared" si="76"/>
        <v>A+J=</v>
      </c>
      <c r="T210" s="35">
        <f t="shared" si="77"/>
        <v>44293</v>
      </c>
      <c r="U210" s="3"/>
      <c r="V210" s="3"/>
      <c r="W210" s="111">
        <v>45232</v>
      </c>
      <c r="X210" s="112" t="s">
        <v>80</v>
      </c>
      <c r="Y210" s="104"/>
      <c r="Z210" s="1"/>
      <c r="AA210" s="3"/>
      <c r="AB210" s="3"/>
      <c r="AC210" s="3"/>
      <c r="AD210" s="3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</row>
    <row r="211" spans="1:162" x14ac:dyDescent="0.15">
      <c r="A211" s="44">
        <f t="shared" si="69"/>
        <v>44129</v>
      </c>
      <c r="B211" s="96">
        <f t="shared" ca="1" si="78"/>
        <v>10264.403329999999</v>
      </c>
      <c r="C211" s="14">
        <f t="shared" si="70"/>
        <v>10000</v>
      </c>
      <c r="D211" s="13">
        <f ca="1">IF(A211&lt;$B$1,VLOOKUP(A211,[1]DI!$A$4:$B$15000,2,FALSE),0)</f>
        <v>0</v>
      </c>
      <c r="E211" s="14">
        <f t="shared" ca="1" si="79"/>
        <v>1</v>
      </c>
      <c r="F211" s="14">
        <f ca="1">(TRUNC(PRODUCT($E$12:$E210),16))</f>
        <v>1.0128525462712701</v>
      </c>
      <c r="G211" s="14">
        <f t="shared" si="80"/>
        <v>1</v>
      </c>
      <c r="H211" s="14">
        <f t="shared" ca="1" si="81"/>
        <v>1.0128525500000001</v>
      </c>
      <c r="I211" s="13">
        <f t="shared" si="71"/>
        <v>2.5000000000000001E-2</v>
      </c>
      <c r="J211" s="35">
        <f t="shared" si="72"/>
        <v>43930</v>
      </c>
      <c r="K211" s="2">
        <f t="shared" si="73"/>
        <v>135</v>
      </c>
      <c r="L211" s="18">
        <f t="shared" si="74"/>
        <v>136</v>
      </c>
      <c r="M211" s="12">
        <f t="shared" si="64"/>
        <v>1.0134153610000001</v>
      </c>
      <c r="N211" s="12">
        <f t="shared" ca="1" si="65"/>
        <v>1.026440333</v>
      </c>
      <c r="O211" s="18">
        <f t="shared" si="75"/>
        <v>0</v>
      </c>
      <c r="P211" s="14">
        <f t="shared" ca="1" si="66"/>
        <v>264.40332999999998</v>
      </c>
      <c r="Q211" s="21">
        <f t="shared" si="67"/>
        <v>0</v>
      </c>
      <c r="R211" s="14">
        <f t="shared" si="68"/>
        <v>0</v>
      </c>
      <c r="S211" s="4" t="str">
        <f t="shared" si="76"/>
        <v>A+J=</v>
      </c>
      <c r="T211" s="35">
        <f t="shared" si="77"/>
        <v>44293</v>
      </c>
      <c r="U211" s="3"/>
      <c r="V211" s="3"/>
      <c r="W211" s="111">
        <v>45245</v>
      </c>
      <c r="X211" s="112" t="s">
        <v>81</v>
      </c>
      <c r="Y211" s="104"/>
      <c r="Z211" s="1"/>
      <c r="AA211" s="3"/>
      <c r="AB211" s="3"/>
      <c r="AC211" s="3"/>
      <c r="AD211" s="3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</row>
    <row r="212" spans="1:162" x14ac:dyDescent="0.15">
      <c r="A212" s="44">
        <f t="shared" si="69"/>
        <v>44130</v>
      </c>
      <c r="B212" s="96">
        <f t="shared" ca="1" si="78"/>
        <v>10264.403329999999</v>
      </c>
      <c r="C212" s="14">
        <f t="shared" si="70"/>
        <v>10000</v>
      </c>
      <c r="D212" s="13">
        <f ca="1">IF(A212&lt;$B$1,VLOOKUP(A212,[1]DI!$A$4:$B$15000,2,FALSE),0)</f>
        <v>1.9000000000000006E-2</v>
      </c>
      <c r="E212" s="14">
        <f t="shared" ca="1" si="79"/>
        <v>1.0000746899999999</v>
      </c>
      <c r="F212" s="14">
        <f ca="1">(TRUNC(PRODUCT($E$12:$E211),16))</f>
        <v>1.0128525462712701</v>
      </c>
      <c r="G212" s="14">
        <f t="shared" si="80"/>
        <v>1</v>
      </c>
      <c r="H212" s="14">
        <f t="shared" ca="1" si="81"/>
        <v>1.0128525500000001</v>
      </c>
      <c r="I212" s="13">
        <f t="shared" si="71"/>
        <v>2.5000000000000001E-2</v>
      </c>
      <c r="J212" s="35">
        <f t="shared" si="72"/>
        <v>43930</v>
      </c>
      <c r="K212" s="2">
        <f t="shared" si="73"/>
        <v>136</v>
      </c>
      <c r="L212" s="18">
        <f t="shared" si="74"/>
        <v>136</v>
      </c>
      <c r="M212" s="12">
        <f t="shared" si="64"/>
        <v>1.0134153610000001</v>
      </c>
      <c r="N212" s="12">
        <f t="shared" ca="1" si="65"/>
        <v>1.026440333</v>
      </c>
      <c r="O212" s="18">
        <f t="shared" si="75"/>
        <v>0</v>
      </c>
      <c r="P212" s="14">
        <f t="shared" ca="1" si="66"/>
        <v>264.40332999999998</v>
      </c>
      <c r="Q212" s="21">
        <f t="shared" si="67"/>
        <v>0</v>
      </c>
      <c r="R212" s="14">
        <f t="shared" si="68"/>
        <v>0</v>
      </c>
      <c r="S212" s="4" t="str">
        <f t="shared" si="76"/>
        <v>A+J=</v>
      </c>
      <c r="T212" s="35">
        <f t="shared" si="77"/>
        <v>44293</v>
      </c>
      <c r="U212" s="3"/>
      <c r="V212" s="3"/>
      <c r="W212" s="111">
        <v>45285</v>
      </c>
      <c r="X212" s="112" t="s">
        <v>82</v>
      </c>
      <c r="Y212" s="104"/>
      <c r="Z212" s="1"/>
      <c r="AA212" s="3"/>
      <c r="AB212" s="3"/>
      <c r="AC212" s="3"/>
      <c r="AD212" s="3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</row>
    <row r="213" spans="1:162" x14ac:dyDescent="0.15">
      <c r="A213" s="44">
        <f t="shared" si="69"/>
        <v>44131</v>
      </c>
      <c r="B213" s="96">
        <f t="shared" ca="1" si="78"/>
        <v>10266.175869999999</v>
      </c>
      <c r="C213" s="14">
        <f t="shared" si="70"/>
        <v>10000</v>
      </c>
      <c r="D213" s="13">
        <f ca="1">IF(A213&lt;$B$1,VLOOKUP(A213,[1]DI!$A$4:$B$15000,2,FALSE),0)</f>
        <v>1.9000000000000006E-2</v>
      </c>
      <c r="E213" s="14">
        <f t="shared" ca="1" si="79"/>
        <v>1.0000746899999999</v>
      </c>
      <c r="F213" s="14">
        <f ca="1">(TRUNC(PRODUCT($E$12:$E212),16))</f>
        <v>1.0129281962279599</v>
      </c>
      <c r="G213" s="14">
        <f t="shared" si="80"/>
        <v>1</v>
      </c>
      <c r="H213" s="14">
        <f t="shared" ca="1" si="81"/>
        <v>1.0129281999999999</v>
      </c>
      <c r="I213" s="13">
        <f t="shared" si="71"/>
        <v>2.5000000000000001E-2</v>
      </c>
      <c r="J213" s="35">
        <f t="shared" si="72"/>
        <v>43930</v>
      </c>
      <c r="K213" s="2">
        <f t="shared" si="73"/>
        <v>137</v>
      </c>
      <c r="L213" s="18">
        <f t="shared" si="74"/>
        <v>137</v>
      </c>
      <c r="M213" s="12">
        <f t="shared" si="64"/>
        <v>1.0135146669999999</v>
      </c>
      <c r="N213" s="12">
        <f t="shared" ca="1" si="65"/>
        <v>1.0266175870000001</v>
      </c>
      <c r="O213" s="18">
        <f t="shared" si="75"/>
        <v>0</v>
      </c>
      <c r="P213" s="14">
        <f t="shared" ca="1" si="66"/>
        <v>266.17586999999997</v>
      </c>
      <c r="Q213" s="21">
        <f t="shared" si="67"/>
        <v>0</v>
      </c>
      <c r="R213" s="14">
        <f t="shared" si="68"/>
        <v>0</v>
      </c>
      <c r="S213" s="4" t="str">
        <f t="shared" si="76"/>
        <v>A+J=</v>
      </c>
      <c r="T213" s="35">
        <f t="shared" si="77"/>
        <v>44293</v>
      </c>
      <c r="U213" s="3"/>
      <c r="V213" s="3"/>
      <c r="W213" s="116">
        <v>41640</v>
      </c>
      <c r="X213" s="116" t="s">
        <v>84</v>
      </c>
      <c r="Y213" s="104"/>
      <c r="Z213" s="1"/>
      <c r="AA213" s="3"/>
      <c r="AB213" s="3"/>
      <c r="AC213" s="3"/>
      <c r="AD213" s="3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</row>
    <row r="214" spans="1:162" x14ac:dyDescent="0.15">
      <c r="A214" s="44">
        <f t="shared" si="69"/>
        <v>44132</v>
      </c>
      <c r="B214" s="96">
        <f t="shared" ca="1" si="78"/>
        <v>10267.94867</v>
      </c>
      <c r="C214" s="14">
        <f t="shared" si="70"/>
        <v>10000</v>
      </c>
      <c r="D214" s="13">
        <f ca="1">IF(A214&lt;$B$1,VLOOKUP(A214,[1]DI!$A$4:$B$15000,2,FALSE),0)</f>
        <v>1.9000000000000006E-2</v>
      </c>
      <c r="E214" s="14">
        <f t="shared" ca="1" si="79"/>
        <v>1.0000746899999999</v>
      </c>
      <c r="F214" s="14">
        <f ca="1">(TRUNC(PRODUCT($E$12:$E213),16))</f>
        <v>1.01300385183493</v>
      </c>
      <c r="G214" s="14">
        <f t="shared" si="80"/>
        <v>1</v>
      </c>
      <c r="H214" s="14">
        <f t="shared" ca="1" si="81"/>
        <v>1.01300385</v>
      </c>
      <c r="I214" s="13">
        <f t="shared" si="71"/>
        <v>2.5000000000000001E-2</v>
      </c>
      <c r="J214" s="35">
        <f t="shared" si="72"/>
        <v>43930</v>
      </c>
      <c r="K214" s="2">
        <f t="shared" si="73"/>
        <v>138</v>
      </c>
      <c r="L214" s="18">
        <f t="shared" si="74"/>
        <v>138</v>
      </c>
      <c r="M214" s="12">
        <f t="shared" si="64"/>
        <v>1.0136139829999999</v>
      </c>
      <c r="N214" s="12">
        <f t="shared" ca="1" si="65"/>
        <v>1.026794867</v>
      </c>
      <c r="O214" s="18">
        <f t="shared" si="75"/>
        <v>0</v>
      </c>
      <c r="P214" s="14">
        <f t="shared" ca="1" si="66"/>
        <v>267.94866999999999</v>
      </c>
      <c r="Q214" s="21">
        <f t="shared" si="67"/>
        <v>0</v>
      </c>
      <c r="R214" s="14">
        <f t="shared" si="68"/>
        <v>0</v>
      </c>
      <c r="S214" s="4" t="str">
        <f t="shared" si="76"/>
        <v>A+J=</v>
      </c>
      <c r="T214" s="35">
        <f t="shared" si="77"/>
        <v>44293</v>
      </c>
      <c r="U214" s="3"/>
      <c r="V214" s="3"/>
      <c r="W214" s="116">
        <v>41701</v>
      </c>
      <c r="X214" s="116" t="s">
        <v>68</v>
      </c>
      <c r="Y214" s="104"/>
      <c r="Z214" s="1"/>
      <c r="AA214" s="3"/>
      <c r="AB214" s="3"/>
      <c r="AC214" s="3"/>
      <c r="AD214" s="3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</row>
    <row r="215" spans="1:162" x14ac:dyDescent="0.15">
      <c r="A215" s="44">
        <f t="shared" si="69"/>
        <v>44133</v>
      </c>
      <c r="B215" s="96">
        <f t="shared" ca="1" si="78"/>
        <v>10269.721809999999</v>
      </c>
      <c r="C215" s="14">
        <f t="shared" si="70"/>
        <v>10000</v>
      </c>
      <c r="D215" s="13">
        <f ca="1">IF(A215&lt;$B$1,VLOOKUP(A215,[1]DI!$A$4:$B$15000,2,FALSE),0)</f>
        <v>1.9000000000000006E-2</v>
      </c>
      <c r="E215" s="14">
        <f t="shared" ca="1" si="79"/>
        <v>1.0000746899999999</v>
      </c>
      <c r="F215" s="14">
        <f ca="1">(TRUNC(PRODUCT($E$12:$E214),16))</f>
        <v>1.01307951309262</v>
      </c>
      <c r="G215" s="14">
        <f t="shared" si="80"/>
        <v>1</v>
      </c>
      <c r="H215" s="14">
        <f t="shared" ca="1" si="81"/>
        <v>1.0130795100000001</v>
      </c>
      <c r="I215" s="13">
        <f t="shared" si="71"/>
        <v>2.5000000000000001E-2</v>
      </c>
      <c r="J215" s="35">
        <f t="shared" si="72"/>
        <v>43930</v>
      </c>
      <c r="K215" s="2">
        <f t="shared" si="73"/>
        <v>139</v>
      </c>
      <c r="L215" s="18">
        <f t="shared" si="74"/>
        <v>139</v>
      </c>
      <c r="M215" s="12">
        <f t="shared" si="64"/>
        <v>1.013713308</v>
      </c>
      <c r="N215" s="12">
        <f t="shared" ca="1" si="65"/>
        <v>1.0269721810000001</v>
      </c>
      <c r="O215" s="18">
        <f t="shared" si="75"/>
        <v>0</v>
      </c>
      <c r="P215" s="14">
        <f t="shared" ca="1" si="66"/>
        <v>269.72181</v>
      </c>
      <c r="Q215" s="21">
        <f t="shared" si="67"/>
        <v>0</v>
      </c>
      <c r="R215" s="14">
        <f t="shared" si="68"/>
        <v>0</v>
      </c>
      <c r="S215" s="4" t="str">
        <f t="shared" si="76"/>
        <v>A+J=</v>
      </c>
      <c r="T215" s="35">
        <f t="shared" si="77"/>
        <v>44293</v>
      </c>
      <c r="U215" s="3"/>
      <c r="V215" s="3"/>
      <c r="W215" s="116">
        <v>41702</v>
      </c>
      <c r="X215" s="116" t="s">
        <v>68</v>
      </c>
      <c r="Y215" s="104"/>
      <c r="Z215" s="1"/>
      <c r="AA215" s="3"/>
      <c r="AB215" s="3"/>
      <c r="AC215" s="3"/>
      <c r="AD215" s="3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</row>
    <row r="216" spans="1:162" x14ac:dyDescent="0.15">
      <c r="A216" s="44">
        <f t="shared" si="69"/>
        <v>44134</v>
      </c>
      <c r="B216" s="96">
        <f t="shared" ca="1" si="78"/>
        <v>10271.49531</v>
      </c>
      <c r="C216" s="14">
        <f t="shared" si="70"/>
        <v>10000</v>
      </c>
      <c r="D216" s="13">
        <f ca="1">IF(A216&lt;$B$1,VLOOKUP(A216,[1]DI!$A$4:$B$15000,2,FALSE),0)</f>
        <v>1.9000000000000006E-2</v>
      </c>
      <c r="E216" s="14">
        <f t="shared" ca="1" si="79"/>
        <v>1.0000746899999999</v>
      </c>
      <c r="F216" s="14">
        <f ca="1">(TRUNC(PRODUCT($E$12:$E215),16))</f>
        <v>1.01315518000146</v>
      </c>
      <c r="G216" s="14">
        <f t="shared" si="80"/>
        <v>1</v>
      </c>
      <c r="H216" s="14">
        <f t="shared" ca="1" si="81"/>
        <v>1.01315518</v>
      </c>
      <c r="I216" s="13">
        <f t="shared" si="71"/>
        <v>2.5000000000000001E-2</v>
      </c>
      <c r="J216" s="35">
        <f t="shared" si="72"/>
        <v>43930</v>
      </c>
      <c r="K216" s="2">
        <f t="shared" si="73"/>
        <v>140</v>
      </c>
      <c r="L216" s="18">
        <f t="shared" si="74"/>
        <v>140</v>
      </c>
      <c r="M216" s="12">
        <f t="shared" si="64"/>
        <v>1.0138126430000001</v>
      </c>
      <c r="N216" s="12">
        <f t="shared" ca="1" si="65"/>
        <v>1.0271495310000001</v>
      </c>
      <c r="O216" s="18">
        <f t="shared" si="75"/>
        <v>0</v>
      </c>
      <c r="P216" s="14">
        <f t="shared" ca="1" si="66"/>
        <v>271.49531000000002</v>
      </c>
      <c r="Q216" s="21">
        <f t="shared" si="67"/>
        <v>0</v>
      </c>
      <c r="R216" s="14">
        <f t="shared" si="68"/>
        <v>0</v>
      </c>
      <c r="S216" s="4" t="str">
        <f t="shared" si="76"/>
        <v>A+J=</v>
      </c>
      <c r="T216" s="35">
        <f t="shared" si="77"/>
        <v>44293</v>
      </c>
      <c r="U216" s="3"/>
      <c r="V216" s="3"/>
      <c r="W216" s="116">
        <v>41747</v>
      </c>
      <c r="X216" s="116" t="s">
        <v>85</v>
      </c>
      <c r="Y216" s="104"/>
      <c r="Z216" s="1"/>
      <c r="AA216" s="3"/>
      <c r="AB216" s="3"/>
      <c r="AC216" s="3"/>
      <c r="AD216" s="3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</row>
    <row r="217" spans="1:162" x14ac:dyDescent="0.15">
      <c r="A217" s="44">
        <f t="shared" si="69"/>
        <v>44135</v>
      </c>
      <c r="B217" s="96">
        <f t="shared" ca="1" si="78"/>
        <v>10273.269050000001</v>
      </c>
      <c r="C217" s="14">
        <f t="shared" si="70"/>
        <v>10000</v>
      </c>
      <c r="D217" s="13">
        <f ca="1">IF(A217&lt;$B$1,VLOOKUP(A217,[1]DI!$A$4:$B$15000,2,FALSE),0)</f>
        <v>0</v>
      </c>
      <c r="E217" s="14">
        <f t="shared" ca="1" si="79"/>
        <v>1</v>
      </c>
      <c r="F217" s="14">
        <f ca="1">(TRUNC(PRODUCT($E$12:$E216),16))</f>
        <v>1.0132308525618501</v>
      </c>
      <c r="G217" s="14">
        <f t="shared" si="80"/>
        <v>1</v>
      </c>
      <c r="H217" s="14">
        <f t="shared" ca="1" si="81"/>
        <v>1.01323085</v>
      </c>
      <c r="I217" s="13">
        <f t="shared" si="71"/>
        <v>2.5000000000000001E-2</v>
      </c>
      <c r="J217" s="35">
        <f t="shared" si="72"/>
        <v>43930</v>
      </c>
      <c r="K217" s="2">
        <f t="shared" si="73"/>
        <v>140</v>
      </c>
      <c r="L217" s="18">
        <f t="shared" si="74"/>
        <v>141</v>
      </c>
      <c r="M217" s="12">
        <f t="shared" si="64"/>
        <v>1.013911988</v>
      </c>
      <c r="N217" s="12">
        <f t="shared" ca="1" si="65"/>
        <v>1.027326905</v>
      </c>
      <c r="O217" s="18">
        <f t="shared" si="75"/>
        <v>0</v>
      </c>
      <c r="P217" s="14">
        <f t="shared" ca="1" si="66"/>
        <v>273.26904999999999</v>
      </c>
      <c r="Q217" s="21">
        <f t="shared" si="67"/>
        <v>0</v>
      </c>
      <c r="R217" s="14">
        <f t="shared" si="68"/>
        <v>0</v>
      </c>
      <c r="S217" s="4" t="str">
        <f t="shared" si="76"/>
        <v>A+J=</v>
      </c>
      <c r="T217" s="35">
        <f t="shared" si="77"/>
        <v>44293</v>
      </c>
      <c r="U217" s="3"/>
      <c r="V217" s="3"/>
      <c r="W217" s="116">
        <v>41750</v>
      </c>
      <c r="X217" s="116" t="s">
        <v>70</v>
      </c>
      <c r="Y217" s="104"/>
      <c r="Z217" s="1"/>
      <c r="AA217" s="3"/>
      <c r="AB217" s="3"/>
      <c r="AC217" s="3"/>
      <c r="AD217" s="3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</row>
    <row r="218" spans="1:162" x14ac:dyDescent="0.15">
      <c r="A218" s="44">
        <f t="shared" si="69"/>
        <v>44136</v>
      </c>
      <c r="B218" s="96">
        <f t="shared" ca="1" si="78"/>
        <v>10273.269050000001</v>
      </c>
      <c r="C218" s="14">
        <f t="shared" si="70"/>
        <v>10000</v>
      </c>
      <c r="D218" s="13">
        <f ca="1">IF(A218&lt;$B$1,VLOOKUP(A218,[1]DI!$A$4:$B$15000,2,FALSE),0)</f>
        <v>0</v>
      </c>
      <c r="E218" s="14">
        <f t="shared" ca="1" si="79"/>
        <v>1</v>
      </c>
      <c r="F218" s="14">
        <f ca="1">(TRUNC(PRODUCT($E$12:$E217),16))</f>
        <v>1.0132308525618501</v>
      </c>
      <c r="G218" s="14">
        <f t="shared" si="80"/>
        <v>1</v>
      </c>
      <c r="H218" s="14">
        <f t="shared" ca="1" si="81"/>
        <v>1.01323085</v>
      </c>
      <c r="I218" s="13">
        <f t="shared" si="71"/>
        <v>2.5000000000000001E-2</v>
      </c>
      <c r="J218" s="35">
        <f t="shared" si="72"/>
        <v>43930</v>
      </c>
      <c r="K218" s="2">
        <f t="shared" si="73"/>
        <v>140</v>
      </c>
      <c r="L218" s="18">
        <f t="shared" si="74"/>
        <v>141</v>
      </c>
      <c r="M218" s="12">
        <f t="shared" si="64"/>
        <v>1.013911988</v>
      </c>
      <c r="N218" s="12">
        <f t="shared" ca="1" si="65"/>
        <v>1.027326905</v>
      </c>
      <c r="O218" s="18">
        <f t="shared" si="75"/>
        <v>0</v>
      </c>
      <c r="P218" s="14">
        <f t="shared" ca="1" si="66"/>
        <v>273.26904999999999</v>
      </c>
      <c r="Q218" s="21">
        <f t="shared" si="67"/>
        <v>0</v>
      </c>
      <c r="R218" s="14">
        <f t="shared" si="68"/>
        <v>0</v>
      </c>
      <c r="S218" s="4" t="str">
        <f t="shared" si="76"/>
        <v>A+J=</v>
      </c>
      <c r="T218" s="35">
        <f t="shared" si="77"/>
        <v>44293</v>
      </c>
      <c r="U218" s="3"/>
      <c r="V218" s="3"/>
      <c r="W218" s="116">
        <v>41760</v>
      </c>
      <c r="X218" s="116" t="s">
        <v>77</v>
      </c>
      <c r="Y218" s="104"/>
      <c r="Z218" s="1"/>
      <c r="AA218" s="3"/>
      <c r="AB218" s="3"/>
      <c r="AC218" s="3"/>
      <c r="AD218" s="3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</row>
    <row r="219" spans="1:162" x14ac:dyDescent="0.15">
      <c r="A219" s="44">
        <f t="shared" si="69"/>
        <v>44137</v>
      </c>
      <c r="B219" s="96">
        <f t="shared" ca="1" si="78"/>
        <v>10273.269050000001</v>
      </c>
      <c r="C219" s="14">
        <f t="shared" si="70"/>
        <v>10000</v>
      </c>
      <c r="D219" s="13">
        <f ca="1">IF(A219&lt;$B$1,VLOOKUP(A219,[1]DI!$A$4:$B$15000,2,FALSE),0)</f>
        <v>0</v>
      </c>
      <c r="E219" s="14">
        <f t="shared" ca="1" si="79"/>
        <v>1</v>
      </c>
      <c r="F219" s="14">
        <f ca="1">(TRUNC(PRODUCT($E$12:$E218),16))</f>
        <v>1.0132308525618501</v>
      </c>
      <c r="G219" s="14">
        <f t="shared" si="80"/>
        <v>1</v>
      </c>
      <c r="H219" s="14">
        <f t="shared" ca="1" si="81"/>
        <v>1.01323085</v>
      </c>
      <c r="I219" s="13">
        <f t="shared" si="71"/>
        <v>2.5000000000000001E-2</v>
      </c>
      <c r="J219" s="35">
        <f t="shared" si="72"/>
        <v>43930</v>
      </c>
      <c r="K219" s="2">
        <f t="shared" si="73"/>
        <v>140</v>
      </c>
      <c r="L219" s="18">
        <f t="shared" si="74"/>
        <v>141</v>
      </c>
      <c r="M219" s="12">
        <f t="shared" si="64"/>
        <v>1.013911988</v>
      </c>
      <c r="N219" s="12">
        <f t="shared" ca="1" si="65"/>
        <v>1.027326905</v>
      </c>
      <c r="O219" s="18">
        <f t="shared" si="75"/>
        <v>0</v>
      </c>
      <c r="P219" s="14">
        <f t="shared" ca="1" si="66"/>
        <v>273.26904999999999</v>
      </c>
      <c r="Q219" s="21">
        <f t="shared" si="67"/>
        <v>0</v>
      </c>
      <c r="R219" s="14">
        <f t="shared" si="68"/>
        <v>0</v>
      </c>
      <c r="S219" s="4" t="str">
        <f t="shared" si="76"/>
        <v>A+J=</v>
      </c>
      <c r="T219" s="35">
        <f t="shared" si="77"/>
        <v>44293</v>
      </c>
      <c r="U219" s="3"/>
      <c r="V219" s="3"/>
      <c r="W219" s="116">
        <v>41809</v>
      </c>
      <c r="X219" s="116" t="s">
        <v>86</v>
      </c>
      <c r="Y219" s="104"/>
      <c r="Z219" s="1"/>
      <c r="AA219" s="3"/>
      <c r="AB219" s="3"/>
      <c r="AC219" s="3"/>
      <c r="AD219" s="3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</row>
    <row r="220" spans="1:162" x14ac:dyDescent="0.15">
      <c r="A220" s="44">
        <f t="shared" si="69"/>
        <v>44138</v>
      </c>
      <c r="B220" s="96">
        <f t="shared" ca="1" si="78"/>
        <v>10273.269050000001</v>
      </c>
      <c r="C220" s="14">
        <f t="shared" si="70"/>
        <v>10000</v>
      </c>
      <c r="D220" s="13">
        <f ca="1">IF(A220&lt;$B$1,VLOOKUP(A220,[1]DI!$A$4:$B$15000,2,FALSE),0)</f>
        <v>1.9000000000000006E-2</v>
      </c>
      <c r="E220" s="14">
        <f t="shared" ca="1" si="79"/>
        <v>1.0000746899999999</v>
      </c>
      <c r="F220" s="14">
        <f ca="1">(TRUNC(PRODUCT($E$12:$E219),16))</f>
        <v>1.0132308525618501</v>
      </c>
      <c r="G220" s="14">
        <f t="shared" si="80"/>
        <v>1</v>
      </c>
      <c r="H220" s="14">
        <f t="shared" ca="1" si="81"/>
        <v>1.01323085</v>
      </c>
      <c r="I220" s="13">
        <f t="shared" si="71"/>
        <v>2.5000000000000001E-2</v>
      </c>
      <c r="J220" s="35">
        <f t="shared" si="72"/>
        <v>43930</v>
      </c>
      <c r="K220" s="2">
        <f t="shared" si="73"/>
        <v>141</v>
      </c>
      <c r="L220" s="18">
        <f t="shared" si="74"/>
        <v>141</v>
      </c>
      <c r="M220" s="12">
        <f t="shared" si="64"/>
        <v>1.013911988</v>
      </c>
      <c r="N220" s="12">
        <f t="shared" ca="1" si="65"/>
        <v>1.027326905</v>
      </c>
      <c r="O220" s="18">
        <f t="shared" si="75"/>
        <v>0</v>
      </c>
      <c r="P220" s="14">
        <f t="shared" ca="1" si="66"/>
        <v>273.26904999999999</v>
      </c>
      <c r="Q220" s="21">
        <f t="shared" si="67"/>
        <v>0</v>
      </c>
      <c r="R220" s="14">
        <f t="shared" si="68"/>
        <v>0</v>
      </c>
      <c r="S220" s="4" t="str">
        <f t="shared" si="76"/>
        <v>A+J=</v>
      </c>
      <c r="T220" s="35">
        <f t="shared" si="77"/>
        <v>44293</v>
      </c>
      <c r="U220" s="3"/>
      <c r="V220" s="3"/>
      <c r="W220" s="116">
        <v>41998</v>
      </c>
      <c r="X220" s="116" t="s">
        <v>82</v>
      </c>
      <c r="Y220" s="104"/>
      <c r="Z220" s="1"/>
      <c r="AA220" s="3"/>
      <c r="AB220" s="3"/>
      <c r="AC220" s="3"/>
      <c r="AD220" s="3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</row>
    <row r="221" spans="1:162" x14ac:dyDescent="0.15">
      <c r="A221" s="44">
        <f t="shared" si="69"/>
        <v>44139</v>
      </c>
      <c r="B221" s="96">
        <f t="shared" ca="1" si="78"/>
        <v>10275.04315</v>
      </c>
      <c r="C221" s="14">
        <f t="shared" si="70"/>
        <v>10000</v>
      </c>
      <c r="D221" s="13">
        <f ca="1">IF(A221&lt;$B$1,VLOOKUP(A221,[1]DI!$A$4:$B$15000,2,FALSE),0)</f>
        <v>1.9000000000000006E-2</v>
      </c>
      <c r="E221" s="14">
        <f t="shared" ca="1" si="79"/>
        <v>1.0000746899999999</v>
      </c>
      <c r="F221" s="14">
        <f ca="1">(TRUNC(PRODUCT($E$12:$E220),16))</f>
        <v>1.0133065307742299</v>
      </c>
      <c r="G221" s="14">
        <f t="shared" si="80"/>
        <v>1</v>
      </c>
      <c r="H221" s="14">
        <f t="shared" ca="1" si="81"/>
        <v>1.0133065299999999</v>
      </c>
      <c r="I221" s="13">
        <f t="shared" si="71"/>
        <v>2.5000000000000001E-2</v>
      </c>
      <c r="J221" s="35">
        <f t="shared" si="72"/>
        <v>43930</v>
      </c>
      <c r="K221" s="2">
        <f t="shared" si="73"/>
        <v>142</v>
      </c>
      <c r="L221" s="18">
        <f t="shared" si="74"/>
        <v>142</v>
      </c>
      <c r="M221" s="12">
        <f t="shared" si="64"/>
        <v>1.014011343</v>
      </c>
      <c r="N221" s="12">
        <f t="shared" ca="1" si="65"/>
        <v>1.0275043150000001</v>
      </c>
      <c r="O221" s="18">
        <f t="shared" si="75"/>
        <v>0</v>
      </c>
      <c r="P221" s="14">
        <f t="shared" ca="1" si="66"/>
        <v>275.04315000000003</v>
      </c>
      <c r="Q221" s="21">
        <f t="shared" si="67"/>
        <v>0</v>
      </c>
      <c r="R221" s="14">
        <f t="shared" si="68"/>
        <v>0</v>
      </c>
      <c r="S221" s="4" t="str">
        <f t="shared" si="76"/>
        <v>A+J=</v>
      </c>
      <c r="T221" s="35">
        <f t="shared" si="77"/>
        <v>44293</v>
      </c>
      <c r="U221" s="3"/>
      <c r="V221" s="3"/>
      <c r="W221" s="116">
        <v>42005</v>
      </c>
      <c r="X221" s="116" t="s">
        <v>84</v>
      </c>
      <c r="Y221" s="104"/>
      <c r="Z221" s="1"/>
      <c r="AA221" s="3"/>
      <c r="AB221" s="3"/>
      <c r="AC221" s="3"/>
      <c r="AD221" s="3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</row>
    <row r="222" spans="1:162" x14ac:dyDescent="0.15">
      <c r="A222" s="44">
        <f t="shared" si="69"/>
        <v>44140</v>
      </c>
      <c r="B222" s="96">
        <f t="shared" ca="1" si="78"/>
        <v>10276.817489999999</v>
      </c>
      <c r="C222" s="14">
        <f t="shared" si="70"/>
        <v>10000</v>
      </c>
      <c r="D222" s="13">
        <f ca="1">IF(A222&lt;$B$1,VLOOKUP(A222,[1]DI!$A$4:$B$15000,2,FALSE),0)</f>
        <v>1.9000000000000006E-2</v>
      </c>
      <c r="E222" s="14">
        <f t="shared" ca="1" si="79"/>
        <v>1.0000746899999999</v>
      </c>
      <c r="F222" s="14">
        <f ca="1">(TRUNC(PRODUCT($E$12:$E221),16))</f>
        <v>1.0133822146390099</v>
      </c>
      <c r="G222" s="14">
        <f t="shared" si="80"/>
        <v>1</v>
      </c>
      <c r="H222" s="14">
        <f t="shared" ca="1" si="81"/>
        <v>1.0133822100000001</v>
      </c>
      <c r="I222" s="13">
        <f t="shared" si="71"/>
        <v>2.5000000000000001E-2</v>
      </c>
      <c r="J222" s="35">
        <f t="shared" si="72"/>
        <v>43930</v>
      </c>
      <c r="K222" s="2">
        <f t="shared" si="73"/>
        <v>143</v>
      </c>
      <c r="L222" s="18">
        <f t="shared" si="74"/>
        <v>143</v>
      </c>
      <c r="M222" s="12">
        <f t="shared" si="64"/>
        <v>1.0141107069999999</v>
      </c>
      <c r="N222" s="12">
        <f t="shared" ca="1" si="65"/>
        <v>1.0276817490000001</v>
      </c>
      <c r="O222" s="18">
        <f t="shared" si="75"/>
        <v>0</v>
      </c>
      <c r="P222" s="14">
        <f t="shared" ca="1" si="66"/>
        <v>276.81749000000002</v>
      </c>
      <c r="Q222" s="21">
        <f t="shared" si="67"/>
        <v>0</v>
      </c>
      <c r="R222" s="14">
        <f t="shared" si="68"/>
        <v>0</v>
      </c>
      <c r="S222" s="4" t="str">
        <f t="shared" si="76"/>
        <v>A+J=</v>
      </c>
      <c r="T222" s="35">
        <f t="shared" si="77"/>
        <v>44293</v>
      </c>
      <c r="U222" s="3"/>
      <c r="V222" s="3"/>
      <c r="W222" s="116">
        <v>42051</v>
      </c>
      <c r="X222" s="116" t="s">
        <v>68</v>
      </c>
      <c r="Y222" s="104"/>
      <c r="Z222" s="1"/>
      <c r="AA222" s="3"/>
      <c r="AB222" s="3"/>
      <c r="AC222" s="3"/>
      <c r="AD222" s="3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</row>
    <row r="223" spans="1:162" x14ac:dyDescent="0.15">
      <c r="A223" s="44">
        <f t="shared" si="69"/>
        <v>44141</v>
      </c>
      <c r="B223" s="96">
        <f t="shared" ca="1" si="78"/>
        <v>10278.592189999999</v>
      </c>
      <c r="C223" s="14">
        <f t="shared" si="70"/>
        <v>10000</v>
      </c>
      <c r="D223" s="13">
        <f ca="1">IF(A223&lt;$B$1,VLOOKUP(A223,[1]DI!$A$4:$B$15000,2,FALSE),0)</f>
        <v>1.9000000000000006E-2</v>
      </c>
      <c r="E223" s="14">
        <f t="shared" ca="1" si="79"/>
        <v>1.0000746899999999</v>
      </c>
      <c r="F223" s="14">
        <f ca="1">(TRUNC(PRODUCT($E$12:$E222),16))</f>
        <v>1.0134579041566201</v>
      </c>
      <c r="G223" s="14">
        <f t="shared" si="80"/>
        <v>1</v>
      </c>
      <c r="H223" s="14">
        <f t="shared" ca="1" si="81"/>
        <v>1.0134578999999999</v>
      </c>
      <c r="I223" s="13">
        <f t="shared" si="71"/>
        <v>2.5000000000000001E-2</v>
      </c>
      <c r="J223" s="35">
        <f t="shared" si="72"/>
        <v>43930</v>
      </c>
      <c r="K223" s="2">
        <f t="shared" si="73"/>
        <v>144</v>
      </c>
      <c r="L223" s="18">
        <f t="shared" si="74"/>
        <v>144</v>
      </c>
      <c r="M223" s="12">
        <f t="shared" si="64"/>
        <v>1.0142100810000001</v>
      </c>
      <c r="N223" s="12">
        <f t="shared" ca="1" si="65"/>
        <v>1.027859219</v>
      </c>
      <c r="O223" s="18">
        <f t="shared" si="75"/>
        <v>0</v>
      </c>
      <c r="P223" s="14">
        <f t="shared" ca="1" si="66"/>
        <v>278.59219000000002</v>
      </c>
      <c r="Q223" s="21">
        <f t="shared" si="67"/>
        <v>0</v>
      </c>
      <c r="R223" s="14">
        <f t="shared" si="68"/>
        <v>0</v>
      </c>
      <c r="S223" s="4" t="str">
        <f t="shared" si="76"/>
        <v>A+J=</v>
      </c>
      <c r="T223" s="35">
        <f t="shared" si="77"/>
        <v>44293</v>
      </c>
      <c r="U223" s="3"/>
      <c r="V223" s="3"/>
      <c r="W223" s="116">
        <v>42052</v>
      </c>
      <c r="X223" s="116" t="s">
        <v>68</v>
      </c>
      <c r="Y223" s="104"/>
      <c r="Z223" s="1"/>
      <c r="AA223" s="3"/>
      <c r="AB223" s="3"/>
      <c r="AC223" s="3"/>
      <c r="AD223" s="3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</row>
    <row r="224" spans="1:162" x14ac:dyDescent="0.15">
      <c r="A224" s="44">
        <f t="shared" si="69"/>
        <v>44142</v>
      </c>
      <c r="B224" s="96">
        <f t="shared" ca="1" si="78"/>
        <v>10280.367239990001</v>
      </c>
      <c r="C224" s="14">
        <f t="shared" si="70"/>
        <v>10000</v>
      </c>
      <c r="D224" s="13">
        <f ca="1">IF(A224&lt;$B$1,VLOOKUP(A224,[1]DI!$A$4:$B$15000,2,FALSE),0)</f>
        <v>0</v>
      </c>
      <c r="E224" s="14">
        <f t="shared" ca="1" si="79"/>
        <v>1</v>
      </c>
      <c r="F224" s="14">
        <f ca="1">(TRUNC(PRODUCT($E$12:$E223),16))</f>
        <v>1.0135335993274901</v>
      </c>
      <c r="G224" s="14">
        <f t="shared" si="80"/>
        <v>1</v>
      </c>
      <c r="H224" s="14">
        <f t="shared" ca="1" si="81"/>
        <v>1.0135335999999999</v>
      </c>
      <c r="I224" s="13">
        <f t="shared" si="71"/>
        <v>2.5000000000000001E-2</v>
      </c>
      <c r="J224" s="35">
        <f t="shared" si="72"/>
        <v>43930</v>
      </c>
      <c r="K224" s="2">
        <f t="shared" si="73"/>
        <v>144</v>
      </c>
      <c r="L224" s="18">
        <f t="shared" si="74"/>
        <v>145</v>
      </c>
      <c r="M224" s="12">
        <f t="shared" si="64"/>
        <v>1.014309465</v>
      </c>
      <c r="N224" s="12">
        <f t="shared" ca="1" si="65"/>
        <v>1.0280367239999999</v>
      </c>
      <c r="O224" s="18">
        <f t="shared" si="75"/>
        <v>0</v>
      </c>
      <c r="P224" s="14">
        <f t="shared" ca="1" si="66"/>
        <v>280.36723998999997</v>
      </c>
      <c r="Q224" s="21">
        <f t="shared" si="67"/>
        <v>0</v>
      </c>
      <c r="R224" s="14">
        <f t="shared" si="68"/>
        <v>0</v>
      </c>
      <c r="S224" s="4" t="str">
        <f t="shared" si="76"/>
        <v>A+J=</v>
      </c>
      <c r="T224" s="35">
        <f t="shared" si="77"/>
        <v>44293</v>
      </c>
      <c r="U224" s="3"/>
      <c r="V224" s="3"/>
      <c r="W224" s="116">
        <v>42097</v>
      </c>
      <c r="X224" s="116" t="s">
        <v>85</v>
      </c>
      <c r="Y224" s="104"/>
      <c r="Z224" s="1"/>
      <c r="AA224" s="3"/>
      <c r="AB224" s="3"/>
      <c r="AC224" s="3"/>
      <c r="AD224" s="3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</row>
    <row r="225" spans="1:162" x14ac:dyDescent="0.15">
      <c r="A225" s="44">
        <f t="shared" si="69"/>
        <v>44143</v>
      </c>
      <c r="B225" s="96">
        <f t="shared" ca="1" si="78"/>
        <v>10280.367239990001</v>
      </c>
      <c r="C225" s="14">
        <f t="shared" si="70"/>
        <v>10000</v>
      </c>
      <c r="D225" s="13">
        <f ca="1">IF(A225&lt;$B$1,VLOOKUP(A225,[1]DI!$A$4:$B$15000,2,FALSE),0)</f>
        <v>0</v>
      </c>
      <c r="E225" s="14">
        <f t="shared" ca="1" si="79"/>
        <v>1</v>
      </c>
      <c r="F225" s="14">
        <f ca="1">(TRUNC(PRODUCT($E$12:$E224),16))</f>
        <v>1.0135335993274901</v>
      </c>
      <c r="G225" s="14">
        <f t="shared" si="80"/>
        <v>1</v>
      </c>
      <c r="H225" s="14">
        <f t="shared" ca="1" si="81"/>
        <v>1.0135335999999999</v>
      </c>
      <c r="I225" s="13">
        <f t="shared" si="71"/>
        <v>2.5000000000000001E-2</v>
      </c>
      <c r="J225" s="35">
        <f t="shared" si="72"/>
        <v>43930</v>
      </c>
      <c r="K225" s="2">
        <f t="shared" si="73"/>
        <v>144</v>
      </c>
      <c r="L225" s="18">
        <f t="shared" si="74"/>
        <v>145</v>
      </c>
      <c r="M225" s="12">
        <f t="shared" si="64"/>
        <v>1.014309465</v>
      </c>
      <c r="N225" s="12">
        <f t="shared" ca="1" si="65"/>
        <v>1.0280367239999999</v>
      </c>
      <c r="O225" s="18">
        <f t="shared" si="75"/>
        <v>0</v>
      </c>
      <c r="P225" s="14">
        <f t="shared" ca="1" si="66"/>
        <v>280.36723998999997</v>
      </c>
      <c r="Q225" s="21">
        <f t="shared" si="67"/>
        <v>0</v>
      </c>
      <c r="R225" s="14">
        <f t="shared" si="68"/>
        <v>0</v>
      </c>
      <c r="S225" s="4" t="str">
        <f t="shared" si="76"/>
        <v>A+J=</v>
      </c>
      <c r="T225" s="35">
        <f t="shared" si="77"/>
        <v>44293</v>
      </c>
      <c r="U225" s="3"/>
      <c r="V225" s="3"/>
      <c r="W225" s="116">
        <v>42115</v>
      </c>
      <c r="X225" s="116" t="s">
        <v>70</v>
      </c>
      <c r="Y225" s="104"/>
      <c r="Z225" s="1"/>
      <c r="AA225" s="3"/>
      <c r="AB225" s="3"/>
      <c r="AC225" s="3"/>
      <c r="AD225" s="3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</row>
    <row r="226" spans="1:162" x14ac:dyDescent="0.15">
      <c r="A226" s="44">
        <f t="shared" si="69"/>
        <v>44144</v>
      </c>
      <c r="B226" s="96">
        <f t="shared" ca="1" si="78"/>
        <v>10280.367239990001</v>
      </c>
      <c r="C226" s="14">
        <f t="shared" si="70"/>
        <v>10000</v>
      </c>
      <c r="D226" s="13">
        <f ca="1">IF(A226&lt;$B$1,VLOOKUP(A226,[1]DI!$A$4:$B$15000,2,FALSE),0)</f>
        <v>1.9000000000000006E-2</v>
      </c>
      <c r="E226" s="14">
        <f t="shared" ca="1" si="79"/>
        <v>1.0000746899999999</v>
      </c>
      <c r="F226" s="14">
        <f ca="1">(TRUNC(PRODUCT($E$12:$E225),16))</f>
        <v>1.0135335993274901</v>
      </c>
      <c r="G226" s="14">
        <f t="shared" si="80"/>
        <v>1</v>
      </c>
      <c r="H226" s="14">
        <f t="shared" ca="1" si="81"/>
        <v>1.0135335999999999</v>
      </c>
      <c r="I226" s="13">
        <f t="shared" si="71"/>
        <v>2.5000000000000001E-2</v>
      </c>
      <c r="J226" s="35">
        <f t="shared" si="72"/>
        <v>43930</v>
      </c>
      <c r="K226" s="2">
        <f t="shared" si="73"/>
        <v>145</v>
      </c>
      <c r="L226" s="18">
        <f t="shared" si="74"/>
        <v>145</v>
      </c>
      <c r="M226" s="12">
        <f t="shared" si="64"/>
        <v>1.014309465</v>
      </c>
      <c r="N226" s="12">
        <f t="shared" ca="1" si="65"/>
        <v>1.0280367239999999</v>
      </c>
      <c r="O226" s="18">
        <f t="shared" si="75"/>
        <v>0</v>
      </c>
      <c r="P226" s="14">
        <f t="shared" ca="1" si="66"/>
        <v>280.36723998999997</v>
      </c>
      <c r="Q226" s="21">
        <f t="shared" si="67"/>
        <v>0</v>
      </c>
      <c r="R226" s="14">
        <f t="shared" si="68"/>
        <v>0</v>
      </c>
      <c r="S226" s="4" t="str">
        <f t="shared" si="76"/>
        <v>A+J=</v>
      </c>
      <c r="T226" s="35">
        <f t="shared" si="77"/>
        <v>44293</v>
      </c>
      <c r="U226" s="3"/>
      <c r="V226" s="3"/>
      <c r="W226" s="116">
        <v>42125</v>
      </c>
      <c r="X226" s="116" t="s">
        <v>87</v>
      </c>
      <c r="Y226" s="104"/>
      <c r="Z226" s="1"/>
      <c r="AA226" s="3"/>
      <c r="AB226" s="3"/>
      <c r="AC226" s="3"/>
      <c r="AD226" s="3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</row>
    <row r="227" spans="1:162" x14ac:dyDescent="0.15">
      <c r="A227" s="44">
        <f t="shared" si="69"/>
        <v>44145</v>
      </c>
      <c r="B227" s="96">
        <f t="shared" ca="1" si="78"/>
        <v>10282.142529999999</v>
      </c>
      <c r="C227" s="14">
        <f t="shared" si="70"/>
        <v>10000</v>
      </c>
      <c r="D227" s="13">
        <f ca="1">IF(A227&lt;$B$1,VLOOKUP(A227,[1]DI!$A$4:$B$15000,2,FALSE),0)</f>
        <v>1.9000000000000006E-2</v>
      </c>
      <c r="E227" s="14">
        <f t="shared" ca="1" si="79"/>
        <v>1.0000746899999999</v>
      </c>
      <c r="F227" s="14">
        <f ca="1">(TRUNC(PRODUCT($E$12:$E226),16))</f>
        <v>1.0136093001520201</v>
      </c>
      <c r="G227" s="14">
        <f t="shared" si="80"/>
        <v>1</v>
      </c>
      <c r="H227" s="14">
        <f t="shared" ca="1" si="81"/>
        <v>1.0136092999999999</v>
      </c>
      <c r="I227" s="13">
        <f t="shared" si="71"/>
        <v>2.5000000000000001E-2</v>
      </c>
      <c r="J227" s="35">
        <f t="shared" si="72"/>
        <v>43930</v>
      </c>
      <c r="K227" s="2">
        <f t="shared" si="73"/>
        <v>146</v>
      </c>
      <c r="L227" s="18">
        <f t="shared" si="74"/>
        <v>146</v>
      </c>
      <c r="M227" s="12">
        <f t="shared" si="64"/>
        <v>1.014408859</v>
      </c>
      <c r="N227" s="12">
        <f t="shared" ca="1" si="65"/>
        <v>1.028214253</v>
      </c>
      <c r="O227" s="18">
        <f t="shared" si="75"/>
        <v>0</v>
      </c>
      <c r="P227" s="14">
        <f t="shared" ca="1" si="66"/>
        <v>282.14253000000002</v>
      </c>
      <c r="Q227" s="21">
        <f t="shared" si="67"/>
        <v>0</v>
      </c>
      <c r="R227" s="14">
        <f t="shared" si="68"/>
        <v>0</v>
      </c>
      <c r="S227" s="4" t="str">
        <f t="shared" si="76"/>
        <v>A+J=</v>
      </c>
      <c r="T227" s="35">
        <f t="shared" si="77"/>
        <v>44293</v>
      </c>
      <c r="U227" s="3"/>
      <c r="V227" s="3"/>
      <c r="W227" s="116">
        <v>42159</v>
      </c>
      <c r="X227" s="116" t="s">
        <v>86</v>
      </c>
      <c r="Y227" s="104"/>
      <c r="Z227" s="1"/>
      <c r="AA227" s="3"/>
      <c r="AB227" s="3"/>
      <c r="AC227" s="3"/>
      <c r="AD227" s="3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x14ac:dyDescent="0.15">
      <c r="A228" s="44">
        <f t="shared" si="69"/>
        <v>44146</v>
      </c>
      <c r="B228" s="96">
        <f t="shared" ca="1" si="78"/>
        <v>10283.918180000001</v>
      </c>
      <c r="C228" s="14">
        <f t="shared" si="70"/>
        <v>10000</v>
      </c>
      <c r="D228" s="13">
        <f ca="1">IF(A228&lt;$B$1,VLOOKUP(A228,[1]DI!$A$4:$B$15000,2,FALSE),0)</f>
        <v>1.9000000000000006E-2</v>
      </c>
      <c r="E228" s="14">
        <f t="shared" ca="1" si="79"/>
        <v>1.0000746899999999</v>
      </c>
      <c r="F228" s="14">
        <f ca="1">(TRUNC(PRODUCT($E$12:$E227),16))</f>
        <v>1.01368500663065</v>
      </c>
      <c r="G228" s="14">
        <f t="shared" si="80"/>
        <v>1</v>
      </c>
      <c r="H228" s="14">
        <f t="shared" ca="1" si="81"/>
        <v>1.0136850100000001</v>
      </c>
      <c r="I228" s="13">
        <f t="shared" si="71"/>
        <v>2.5000000000000001E-2</v>
      </c>
      <c r="J228" s="35">
        <f t="shared" si="72"/>
        <v>43930</v>
      </c>
      <c r="K228" s="2">
        <f t="shared" si="73"/>
        <v>147</v>
      </c>
      <c r="L228" s="18">
        <f t="shared" si="74"/>
        <v>147</v>
      </c>
      <c r="M228" s="12">
        <f t="shared" si="64"/>
        <v>1.0145082620000001</v>
      </c>
      <c r="N228" s="12">
        <f t="shared" ca="1" si="65"/>
        <v>1.028391818</v>
      </c>
      <c r="O228" s="18">
        <f t="shared" si="75"/>
        <v>0</v>
      </c>
      <c r="P228" s="14">
        <f t="shared" ca="1" si="66"/>
        <v>283.91818000000001</v>
      </c>
      <c r="Q228" s="21">
        <f t="shared" si="67"/>
        <v>0</v>
      </c>
      <c r="R228" s="14">
        <f t="shared" si="68"/>
        <v>0</v>
      </c>
      <c r="S228" s="4" t="str">
        <f t="shared" si="76"/>
        <v>A+J=</v>
      </c>
      <c r="T228" s="35">
        <f t="shared" si="77"/>
        <v>44293</v>
      </c>
      <c r="U228" s="3"/>
      <c r="V228" s="3"/>
      <c r="W228" s="116">
        <v>42254</v>
      </c>
      <c r="X228" s="116" t="s">
        <v>88</v>
      </c>
      <c r="Y228" s="104"/>
      <c r="Z228" s="1"/>
      <c r="AA228" s="3"/>
      <c r="AB228" s="3"/>
      <c r="AC228" s="3"/>
      <c r="AD228" s="3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</row>
    <row r="229" spans="1:162" x14ac:dyDescent="0.15">
      <c r="A229" s="44">
        <f t="shared" si="69"/>
        <v>44147</v>
      </c>
      <c r="B229" s="96">
        <f t="shared" ca="1" si="78"/>
        <v>10285.69407</v>
      </c>
      <c r="C229" s="14">
        <f t="shared" si="70"/>
        <v>10000</v>
      </c>
      <c r="D229" s="13">
        <f ca="1">IF(A229&lt;$B$1,VLOOKUP(A229,[1]DI!$A$4:$B$15000,2,FALSE),0)</f>
        <v>1.9000000000000006E-2</v>
      </c>
      <c r="E229" s="14">
        <f t="shared" ca="1" si="79"/>
        <v>1.0000746899999999</v>
      </c>
      <c r="F229" s="14">
        <f ca="1">(TRUNC(PRODUCT($E$12:$E228),16))</f>
        <v>1.01376071876379</v>
      </c>
      <c r="G229" s="14">
        <f t="shared" si="80"/>
        <v>1</v>
      </c>
      <c r="H229" s="14">
        <f t="shared" ca="1" si="81"/>
        <v>1.0137607200000001</v>
      </c>
      <c r="I229" s="13">
        <f t="shared" si="71"/>
        <v>2.5000000000000001E-2</v>
      </c>
      <c r="J229" s="35">
        <f t="shared" si="72"/>
        <v>43930</v>
      </c>
      <c r="K229" s="2">
        <f t="shared" si="73"/>
        <v>148</v>
      </c>
      <c r="L229" s="18">
        <f t="shared" si="74"/>
        <v>148</v>
      </c>
      <c r="M229" s="12">
        <f t="shared" si="64"/>
        <v>1.0146076749999999</v>
      </c>
      <c r="N229" s="12">
        <f t="shared" ca="1" si="65"/>
        <v>1.028569407</v>
      </c>
      <c r="O229" s="18">
        <f t="shared" si="75"/>
        <v>0</v>
      </c>
      <c r="P229" s="14">
        <f t="shared" ca="1" si="66"/>
        <v>285.69407000000001</v>
      </c>
      <c r="Q229" s="21">
        <f t="shared" si="67"/>
        <v>0</v>
      </c>
      <c r="R229" s="14">
        <f t="shared" si="68"/>
        <v>0</v>
      </c>
      <c r="S229" s="4" t="str">
        <f t="shared" si="76"/>
        <v>A+J=</v>
      </c>
      <c r="T229" s="35">
        <f t="shared" si="77"/>
        <v>44293</v>
      </c>
      <c r="U229" s="3"/>
      <c r="V229" s="3"/>
      <c r="W229" s="116">
        <v>42289</v>
      </c>
      <c r="X229" s="101" t="s">
        <v>74</v>
      </c>
      <c r="Y229" s="104"/>
      <c r="Z229" s="1"/>
      <c r="AA229" s="3"/>
      <c r="AB229" s="3"/>
      <c r="AC229" s="3"/>
      <c r="AD229" s="3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</row>
    <row r="230" spans="1:162" x14ac:dyDescent="0.15">
      <c r="A230" s="44">
        <f t="shared" si="69"/>
        <v>44148</v>
      </c>
      <c r="B230" s="96">
        <f t="shared" ca="1" si="78"/>
        <v>10287.47032</v>
      </c>
      <c r="C230" s="14">
        <f t="shared" si="70"/>
        <v>10000</v>
      </c>
      <c r="D230" s="13">
        <f ca="1">IF(A230&lt;$B$1,VLOOKUP(A230,[1]DI!$A$4:$B$15000,2,FALSE),0)</f>
        <v>1.9000000000000006E-2</v>
      </c>
      <c r="E230" s="14">
        <f t="shared" ca="1" si="79"/>
        <v>1.0000746899999999</v>
      </c>
      <c r="F230" s="14">
        <f ca="1">(TRUNC(PRODUCT($E$12:$E229),16))</f>
        <v>1.0138364365518799</v>
      </c>
      <c r="G230" s="14">
        <f t="shared" si="80"/>
        <v>1</v>
      </c>
      <c r="H230" s="14">
        <f t="shared" ca="1" si="81"/>
        <v>1.0138364399999999</v>
      </c>
      <c r="I230" s="13">
        <f t="shared" si="71"/>
        <v>2.5000000000000001E-2</v>
      </c>
      <c r="J230" s="35">
        <f t="shared" si="72"/>
        <v>43930</v>
      </c>
      <c r="K230" s="2">
        <f t="shared" si="73"/>
        <v>149</v>
      </c>
      <c r="L230" s="18">
        <f t="shared" si="74"/>
        <v>149</v>
      </c>
      <c r="M230" s="12">
        <f t="shared" si="64"/>
        <v>1.0147070979999999</v>
      </c>
      <c r="N230" s="12">
        <f t="shared" ca="1" si="65"/>
        <v>1.0287470320000001</v>
      </c>
      <c r="O230" s="18">
        <f t="shared" si="75"/>
        <v>0</v>
      </c>
      <c r="P230" s="14">
        <f t="shared" ca="1" si="66"/>
        <v>287.47032000000002</v>
      </c>
      <c r="Q230" s="21">
        <f t="shared" si="67"/>
        <v>0</v>
      </c>
      <c r="R230" s="14">
        <f t="shared" si="68"/>
        <v>0</v>
      </c>
      <c r="S230" s="4" t="str">
        <f t="shared" si="76"/>
        <v>A+J=</v>
      </c>
      <c r="T230" s="35">
        <f t="shared" si="77"/>
        <v>44293</v>
      </c>
      <c r="U230" s="3"/>
      <c r="V230" s="3"/>
      <c r="W230" s="116">
        <v>42310</v>
      </c>
      <c r="X230" s="116" t="s">
        <v>80</v>
      </c>
      <c r="Y230" s="104"/>
      <c r="Z230" s="1"/>
      <c r="AA230" s="3"/>
      <c r="AB230" s="3"/>
      <c r="AC230" s="3"/>
      <c r="AD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</row>
    <row r="231" spans="1:162" x14ac:dyDescent="0.15">
      <c r="A231" s="44">
        <f t="shared" si="69"/>
        <v>44149</v>
      </c>
      <c r="B231" s="96">
        <f t="shared" ca="1" si="78"/>
        <v>10289.24680999</v>
      </c>
      <c r="C231" s="14">
        <f t="shared" si="70"/>
        <v>10000</v>
      </c>
      <c r="D231" s="13">
        <f ca="1">IF(A231&lt;$B$1,VLOOKUP(A231,[1]DI!$A$4:$B$15000,2,FALSE),0)</f>
        <v>0</v>
      </c>
      <c r="E231" s="14">
        <f t="shared" ca="1" si="79"/>
        <v>1</v>
      </c>
      <c r="F231" s="14">
        <f ca="1">(TRUNC(PRODUCT($E$12:$E230),16))</f>
        <v>1.01391215999532</v>
      </c>
      <c r="G231" s="14">
        <f t="shared" si="80"/>
        <v>1</v>
      </c>
      <c r="H231" s="14">
        <f t="shared" ca="1" si="81"/>
        <v>1.0139121600000001</v>
      </c>
      <c r="I231" s="13">
        <f t="shared" si="71"/>
        <v>2.5000000000000001E-2</v>
      </c>
      <c r="J231" s="35">
        <f t="shared" si="72"/>
        <v>43930</v>
      </c>
      <c r="K231" s="2">
        <f t="shared" si="73"/>
        <v>149</v>
      </c>
      <c r="L231" s="18">
        <f t="shared" si="74"/>
        <v>150</v>
      </c>
      <c r="M231" s="12">
        <f t="shared" si="64"/>
        <v>1.01480653</v>
      </c>
      <c r="N231" s="12">
        <f t="shared" ca="1" si="65"/>
        <v>1.0289246809999999</v>
      </c>
      <c r="O231" s="18">
        <f t="shared" si="75"/>
        <v>0</v>
      </c>
      <c r="P231" s="14">
        <f t="shared" ca="1" si="66"/>
        <v>289.24680998999997</v>
      </c>
      <c r="Q231" s="21">
        <f t="shared" si="67"/>
        <v>0</v>
      </c>
      <c r="R231" s="14">
        <f t="shared" si="68"/>
        <v>0</v>
      </c>
      <c r="S231" s="4" t="str">
        <f t="shared" si="76"/>
        <v>A+J=</v>
      </c>
      <c r="T231" s="35">
        <f t="shared" si="77"/>
        <v>44293</v>
      </c>
      <c r="U231" s="3"/>
      <c r="V231" s="3"/>
      <c r="W231" s="116">
        <v>42363</v>
      </c>
      <c r="X231" s="116" t="s">
        <v>82</v>
      </c>
      <c r="Y231" s="104"/>
      <c r="Z231" s="1"/>
      <c r="AA231" s="3"/>
      <c r="AB231" s="3"/>
      <c r="AC231" s="3"/>
      <c r="AD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x14ac:dyDescent="0.15">
      <c r="A232" s="44">
        <f t="shared" si="69"/>
        <v>44150</v>
      </c>
      <c r="B232" s="96">
        <f t="shared" ca="1" si="78"/>
        <v>10289.24680999</v>
      </c>
      <c r="C232" s="14">
        <f t="shared" si="70"/>
        <v>10000</v>
      </c>
      <c r="D232" s="13">
        <f ca="1">IF(A232&lt;$B$1,VLOOKUP(A232,[1]DI!$A$4:$B$15000,2,FALSE),0)</f>
        <v>0</v>
      </c>
      <c r="E232" s="14">
        <f t="shared" ca="1" si="79"/>
        <v>1</v>
      </c>
      <c r="F232" s="14">
        <f ca="1">(TRUNC(PRODUCT($E$12:$E231),16))</f>
        <v>1.01391215999532</v>
      </c>
      <c r="G232" s="14">
        <f t="shared" si="80"/>
        <v>1</v>
      </c>
      <c r="H232" s="14">
        <f t="shared" ca="1" si="81"/>
        <v>1.0139121600000001</v>
      </c>
      <c r="I232" s="13">
        <f t="shared" si="71"/>
        <v>2.5000000000000001E-2</v>
      </c>
      <c r="J232" s="35">
        <f t="shared" si="72"/>
        <v>43930</v>
      </c>
      <c r="K232" s="2">
        <f t="shared" si="73"/>
        <v>149</v>
      </c>
      <c r="L232" s="18">
        <f t="shared" si="74"/>
        <v>150</v>
      </c>
      <c r="M232" s="12">
        <f t="shared" si="64"/>
        <v>1.01480653</v>
      </c>
      <c r="N232" s="12">
        <f t="shared" ca="1" si="65"/>
        <v>1.0289246809999999</v>
      </c>
      <c r="O232" s="18">
        <f t="shared" si="75"/>
        <v>0</v>
      </c>
      <c r="P232" s="14">
        <f t="shared" ca="1" si="66"/>
        <v>289.24680998999997</v>
      </c>
      <c r="Q232" s="21">
        <f t="shared" si="67"/>
        <v>0</v>
      </c>
      <c r="R232" s="14">
        <f t="shared" si="68"/>
        <v>0</v>
      </c>
      <c r="S232" s="4" t="str">
        <f t="shared" si="76"/>
        <v>A+J=</v>
      </c>
      <c r="T232" s="35">
        <f t="shared" si="77"/>
        <v>44293</v>
      </c>
      <c r="U232" s="3"/>
      <c r="V232" s="3"/>
      <c r="W232" s="116">
        <v>42370</v>
      </c>
      <c r="X232" s="116" t="s">
        <v>84</v>
      </c>
      <c r="Y232" s="104"/>
      <c r="Z232" s="1"/>
      <c r="AA232" s="3"/>
      <c r="AB232" s="3"/>
      <c r="AC232" s="3"/>
      <c r="AD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</row>
    <row r="233" spans="1:162" x14ac:dyDescent="0.15">
      <c r="A233" s="44">
        <f t="shared" si="69"/>
        <v>44151</v>
      </c>
      <c r="B233" s="96">
        <f t="shared" ca="1" si="78"/>
        <v>10289.24680999</v>
      </c>
      <c r="C233" s="14">
        <f t="shared" si="70"/>
        <v>10000</v>
      </c>
      <c r="D233" s="13">
        <f ca="1">IF(A233&lt;$B$1,VLOOKUP(A233,[1]DI!$A$4:$B$15000,2,FALSE),0)</f>
        <v>1.9000000000000006E-2</v>
      </c>
      <c r="E233" s="14">
        <f t="shared" ca="1" si="79"/>
        <v>1.0000746899999999</v>
      </c>
      <c r="F233" s="14">
        <f ca="1">(TRUNC(PRODUCT($E$12:$E232),16))</f>
        <v>1.01391215999532</v>
      </c>
      <c r="G233" s="14">
        <f t="shared" si="80"/>
        <v>1</v>
      </c>
      <c r="H233" s="14">
        <f t="shared" ca="1" si="81"/>
        <v>1.0139121600000001</v>
      </c>
      <c r="I233" s="13">
        <f t="shared" si="71"/>
        <v>2.5000000000000001E-2</v>
      </c>
      <c r="J233" s="35">
        <f t="shared" si="72"/>
        <v>43930</v>
      </c>
      <c r="K233" s="2">
        <f t="shared" si="73"/>
        <v>150</v>
      </c>
      <c r="L233" s="18">
        <f t="shared" si="74"/>
        <v>150</v>
      </c>
      <c r="M233" s="12">
        <f t="shared" si="64"/>
        <v>1.01480653</v>
      </c>
      <c r="N233" s="12">
        <f t="shared" ca="1" si="65"/>
        <v>1.0289246809999999</v>
      </c>
      <c r="O233" s="18">
        <f t="shared" si="75"/>
        <v>0</v>
      </c>
      <c r="P233" s="14">
        <f t="shared" ca="1" si="66"/>
        <v>289.24680998999997</v>
      </c>
      <c r="Q233" s="21">
        <f t="shared" si="67"/>
        <v>0</v>
      </c>
      <c r="R233" s="14">
        <f t="shared" si="68"/>
        <v>0</v>
      </c>
      <c r="S233" s="4" t="str">
        <f t="shared" si="76"/>
        <v>A+J=</v>
      </c>
      <c r="T233" s="35">
        <f t="shared" si="77"/>
        <v>44293</v>
      </c>
      <c r="U233" s="3"/>
      <c r="V233" s="3"/>
      <c r="W233" s="116">
        <v>42408</v>
      </c>
      <c r="X233" s="116" t="s">
        <v>68</v>
      </c>
      <c r="Y233" s="104"/>
      <c r="Z233" s="1"/>
      <c r="AA233" s="3"/>
      <c r="AB233" s="3"/>
      <c r="AC233" s="3"/>
      <c r="AD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</row>
    <row r="234" spans="1:162" x14ac:dyDescent="0.15">
      <c r="A234" s="44">
        <f t="shared" si="69"/>
        <v>44152</v>
      </c>
      <c r="B234" s="96">
        <f t="shared" ca="1" si="78"/>
        <v>10291.023649999999</v>
      </c>
      <c r="C234" s="14">
        <f t="shared" si="70"/>
        <v>10000</v>
      </c>
      <c r="D234" s="13">
        <f ca="1">IF(A234&lt;$B$1,VLOOKUP(A234,[1]DI!$A$4:$B$15000,2,FALSE),0)</f>
        <v>1.9000000000000006E-2</v>
      </c>
      <c r="E234" s="14">
        <f t="shared" ca="1" si="79"/>
        <v>1.0000746899999999</v>
      </c>
      <c r="F234" s="14">
        <f ca="1">(TRUNC(PRODUCT($E$12:$E233),16))</f>
        <v>1.01398788909455</v>
      </c>
      <c r="G234" s="14">
        <f t="shared" si="80"/>
        <v>1</v>
      </c>
      <c r="H234" s="14">
        <f t="shared" ca="1" si="81"/>
        <v>1.0139878899999999</v>
      </c>
      <c r="I234" s="13">
        <f t="shared" si="71"/>
        <v>2.5000000000000001E-2</v>
      </c>
      <c r="J234" s="35">
        <f t="shared" si="72"/>
        <v>43930</v>
      </c>
      <c r="K234" s="2">
        <f t="shared" si="73"/>
        <v>151</v>
      </c>
      <c r="L234" s="18">
        <f t="shared" si="74"/>
        <v>151</v>
      </c>
      <c r="M234" s="12">
        <f t="shared" si="64"/>
        <v>1.014905972</v>
      </c>
      <c r="N234" s="12">
        <f t="shared" ca="1" si="65"/>
        <v>1.029102365</v>
      </c>
      <c r="O234" s="18">
        <f t="shared" si="75"/>
        <v>0</v>
      </c>
      <c r="P234" s="14">
        <f t="shared" ca="1" si="66"/>
        <v>291.02364999999998</v>
      </c>
      <c r="Q234" s="21">
        <f t="shared" si="67"/>
        <v>0</v>
      </c>
      <c r="R234" s="14">
        <f t="shared" si="68"/>
        <v>0</v>
      </c>
      <c r="S234" s="4" t="str">
        <f t="shared" si="76"/>
        <v>A+J=</v>
      </c>
      <c r="T234" s="35">
        <f t="shared" si="77"/>
        <v>44293</v>
      </c>
      <c r="U234" s="3"/>
      <c r="V234" s="3"/>
      <c r="W234" s="116">
        <v>42409</v>
      </c>
      <c r="X234" s="116" t="s">
        <v>68</v>
      </c>
      <c r="Y234" s="104"/>
      <c r="Z234" s="1"/>
      <c r="AA234" s="3"/>
      <c r="AB234" s="3"/>
      <c r="AC234" s="3"/>
      <c r="AD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</row>
    <row r="235" spans="1:162" x14ac:dyDescent="0.15">
      <c r="A235" s="44">
        <f t="shared" si="69"/>
        <v>44153</v>
      </c>
      <c r="B235" s="96">
        <f t="shared" ca="1" si="78"/>
        <v>10292.80075</v>
      </c>
      <c r="C235" s="14">
        <f t="shared" si="70"/>
        <v>10000</v>
      </c>
      <c r="D235" s="13">
        <f ca="1">IF(A235&lt;$B$1,VLOOKUP(A235,[1]DI!$A$4:$B$15000,2,FALSE),0)</f>
        <v>1.9000000000000006E-2</v>
      </c>
      <c r="E235" s="14">
        <f t="shared" ca="1" si="79"/>
        <v>1.0000746899999999</v>
      </c>
      <c r="F235" s="14">
        <f ca="1">(TRUNC(PRODUCT($E$12:$E234),16))</f>
        <v>1.01406362384999</v>
      </c>
      <c r="G235" s="14">
        <f t="shared" si="80"/>
        <v>1</v>
      </c>
      <c r="H235" s="14">
        <f t="shared" ca="1" si="81"/>
        <v>1.0140636199999999</v>
      </c>
      <c r="I235" s="13">
        <f t="shared" si="71"/>
        <v>2.5000000000000001E-2</v>
      </c>
      <c r="J235" s="35">
        <f t="shared" si="72"/>
        <v>43930</v>
      </c>
      <c r="K235" s="2">
        <f t="shared" si="73"/>
        <v>152</v>
      </c>
      <c r="L235" s="18">
        <f t="shared" si="74"/>
        <v>152</v>
      </c>
      <c r="M235" s="12">
        <f t="shared" si="64"/>
        <v>1.0150054239999999</v>
      </c>
      <c r="N235" s="12">
        <f t="shared" ca="1" si="65"/>
        <v>1.029280075</v>
      </c>
      <c r="O235" s="18">
        <f t="shared" si="75"/>
        <v>0</v>
      </c>
      <c r="P235" s="14">
        <f t="shared" ca="1" si="66"/>
        <v>292.80074999999999</v>
      </c>
      <c r="Q235" s="21">
        <f t="shared" si="67"/>
        <v>0</v>
      </c>
      <c r="R235" s="14">
        <f t="shared" si="68"/>
        <v>0</v>
      </c>
      <c r="S235" s="4" t="str">
        <f t="shared" si="76"/>
        <v>A+J=</v>
      </c>
      <c r="T235" s="35">
        <f t="shared" si="77"/>
        <v>44293</v>
      </c>
      <c r="U235" s="3"/>
      <c r="V235" s="3"/>
      <c r="W235" s="116">
        <v>42454</v>
      </c>
      <c r="X235" s="116" t="s">
        <v>85</v>
      </c>
      <c r="Y235" s="104"/>
      <c r="Z235" s="1"/>
      <c r="AA235" s="3"/>
      <c r="AB235" s="3"/>
      <c r="AC235" s="3"/>
      <c r="AD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</row>
    <row r="236" spans="1:162" x14ac:dyDescent="0.15">
      <c r="A236" s="44">
        <f t="shared" si="69"/>
        <v>44154</v>
      </c>
      <c r="B236" s="96">
        <f t="shared" ca="1" si="78"/>
        <v>10294.57819</v>
      </c>
      <c r="C236" s="14">
        <f t="shared" si="70"/>
        <v>10000</v>
      </c>
      <c r="D236" s="13">
        <f ca="1">IF(A236&lt;$B$1,VLOOKUP(A236,[1]DI!$A$4:$B$15000,2,FALSE),0)</f>
        <v>1.9000000000000006E-2</v>
      </c>
      <c r="E236" s="14">
        <f t="shared" ca="1" si="79"/>
        <v>1.0000746899999999</v>
      </c>
      <c r="F236" s="14">
        <f ca="1">(TRUNC(PRODUCT($E$12:$E235),16))</f>
        <v>1.01413936426206</v>
      </c>
      <c r="G236" s="14">
        <f t="shared" si="80"/>
        <v>1</v>
      </c>
      <c r="H236" s="14">
        <f t="shared" ca="1" si="81"/>
        <v>1.0141393599999999</v>
      </c>
      <c r="I236" s="13">
        <f t="shared" si="71"/>
        <v>2.5000000000000001E-2</v>
      </c>
      <c r="J236" s="35">
        <f t="shared" si="72"/>
        <v>43930</v>
      </c>
      <c r="K236" s="2">
        <f t="shared" si="73"/>
        <v>153</v>
      </c>
      <c r="L236" s="18">
        <f t="shared" si="74"/>
        <v>153</v>
      </c>
      <c r="M236" s="12">
        <f t="shared" si="64"/>
        <v>1.015104886</v>
      </c>
      <c r="N236" s="12">
        <f t="shared" ca="1" si="65"/>
        <v>1.0294578190000001</v>
      </c>
      <c r="O236" s="18">
        <f t="shared" si="75"/>
        <v>0</v>
      </c>
      <c r="P236" s="14">
        <f t="shared" ca="1" si="66"/>
        <v>294.57819000000001</v>
      </c>
      <c r="Q236" s="21">
        <f t="shared" si="67"/>
        <v>0</v>
      </c>
      <c r="R236" s="14">
        <f t="shared" si="68"/>
        <v>0</v>
      </c>
      <c r="S236" s="4" t="str">
        <f t="shared" si="76"/>
        <v>A+J=</v>
      </c>
      <c r="T236" s="35">
        <f t="shared" si="77"/>
        <v>44293</v>
      </c>
      <c r="U236" s="3"/>
      <c r="V236" s="3"/>
      <c r="W236" s="116">
        <v>42481</v>
      </c>
      <c r="X236" s="116" t="s">
        <v>70</v>
      </c>
      <c r="Y236" s="104"/>
      <c r="Z236" s="1"/>
      <c r="AA236" s="3"/>
      <c r="AB236" s="3"/>
      <c r="AC236" s="3"/>
      <c r="AD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</row>
    <row r="237" spans="1:162" x14ac:dyDescent="0.15">
      <c r="A237" s="44">
        <f t="shared" si="69"/>
        <v>44155</v>
      </c>
      <c r="B237" s="96">
        <f t="shared" ca="1" si="78"/>
        <v>10296.356</v>
      </c>
      <c r="C237" s="14">
        <f t="shared" si="70"/>
        <v>10000</v>
      </c>
      <c r="D237" s="13">
        <f ca="1">IF(A237&lt;$B$1,VLOOKUP(A237,[1]DI!$A$4:$B$15000,2,FALSE),0)</f>
        <v>1.9000000000000006E-2</v>
      </c>
      <c r="E237" s="14">
        <f t="shared" ca="1" si="79"/>
        <v>1.0000746899999999</v>
      </c>
      <c r="F237" s="14">
        <f ca="1">(TRUNC(PRODUCT($E$12:$E236),16))</f>
        <v>1.0142151103311701</v>
      </c>
      <c r="G237" s="14">
        <f t="shared" si="80"/>
        <v>1</v>
      </c>
      <c r="H237" s="14">
        <f t="shared" ca="1" si="81"/>
        <v>1.0142151100000001</v>
      </c>
      <c r="I237" s="13">
        <f t="shared" si="71"/>
        <v>2.5000000000000001E-2</v>
      </c>
      <c r="J237" s="35">
        <f t="shared" si="72"/>
        <v>43930</v>
      </c>
      <c r="K237" s="2">
        <f t="shared" si="73"/>
        <v>154</v>
      </c>
      <c r="L237" s="18">
        <f t="shared" si="74"/>
        <v>154</v>
      </c>
      <c r="M237" s="12">
        <f t="shared" si="64"/>
        <v>1.0152043580000001</v>
      </c>
      <c r="N237" s="12">
        <f t="shared" ca="1" si="65"/>
        <v>1.0296356</v>
      </c>
      <c r="O237" s="18">
        <f t="shared" si="75"/>
        <v>0</v>
      </c>
      <c r="P237" s="14">
        <f t="shared" ca="1" si="66"/>
        <v>296.35599999999999</v>
      </c>
      <c r="Q237" s="21">
        <f t="shared" si="67"/>
        <v>0</v>
      </c>
      <c r="R237" s="14">
        <f t="shared" si="68"/>
        <v>0</v>
      </c>
      <c r="S237" s="4" t="str">
        <f t="shared" si="76"/>
        <v>A+J=</v>
      </c>
      <c r="T237" s="35">
        <f t="shared" si="77"/>
        <v>44293</v>
      </c>
      <c r="U237" s="3"/>
      <c r="V237" s="3"/>
      <c r="W237" s="116">
        <v>42516</v>
      </c>
      <c r="X237" s="116" t="s">
        <v>86</v>
      </c>
      <c r="Y237" s="104"/>
      <c r="Z237" s="1"/>
      <c r="AA237" s="3"/>
      <c r="AB237" s="3"/>
      <c r="AC237" s="3"/>
      <c r="AD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</row>
    <row r="238" spans="1:162" x14ac:dyDescent="0.15">
      <c r="A238" s="44">
        <f t="shared" si="69"/>
        <v>44156</v>
      </c>
      <c r="B238" s="96">
        <f t="shared" ca="1" si="78"/>
        <v>10298.134040000001</v>
      </c>
      <c r="C238" s="14">
        <f t="shared" si="70"/>
        <v>10000</v>
      </c>
      <c r="D238" s="13">
        <f ca="1">IF(A238&lt;$B$1,VLOOKUP(A238,[1]DI!$A$4:$B$15000,2,FALSE),0)</f>
        <v>0</v>
      </c>
      <c r="E238" s="14">
        <f t="shared" ca="1" si="79"/>
        <v>1</v>
      </c>
      <c r="F238" s="14">
        <f ca="1">(TRUNC(PRODUCT($E$12:$E237),16))</f>
        <v>1.01429086205776</v>
      </c>
      <c r="G238" s="14">
        <f t="shared" si="80"/>
        <v>1</v>
      </c>
      <c r="H238" s="14">
        <f t="shared" ca="1" si="81"/>
        <v>1.01429086</v>
      </c>
      <c r="I238" s="13">
        <f t="shared" si="71"/>
        <v>2.5000000000000001E-2</v>
      </c>
      <c r="J238" s="35">
        <f t="shared" si="72"/>
        <v>43930</v>
      </c>
      <c r="K238" s="2">
        <f t="shared" si="73"/>
        <v>154</v>
      </c>
      <c r="L238" s="18">
        <f t="shared" si="74"/>
        <v>155</v>
      </c>
      <c r="M238" s="12">
        <f t="shared" si="64"/>
        <v>1.015303839</v>
      </c>
      <c r="N238" s="12">
        <f t="shared" ca="1" si="65"/>
        <v>1.029813404</v>
      </c>
      <c r="O238" s="18">
        <f t="shared" si="75"/>
        <v>0</v>
      </c>
      <c r="P238" s="14">
        <f t="shared" ca="1" si="66"/>
        <v>298.13404000000003</v>
      </c>
      <c r="Q238" s="21">
        <f t="shared" si="67"/>
        <v>0</v>
      </c>
      <c r="R238" s="14">
        <f t="shared" si="68"/>
        <v>0</v>
      </c>
      <c r="S238" s="4" t="str">
        <f t="shared" si="76"/>
        <v>A+J=</v>
      </c>
      <c r="T238" s="35">
        <f t="shared" si="77"/>
        <v>44293</v>
      </c>
      <c r="U238" s="3"/>
      <c r="V238" s="3"/>
      <c r="W238" s="116">
        <v>42620</v>
      </c>
      <c r="X238" s="116" t="s">
        <v>88</v>
      </c>
      <c r="Y238" s="104"/>
      <c r="Z238" s="1"/>
      <c r="AA238" s="3"/>
      <c r="AB238" s="3"/>
      <c r="AC238" s="3"/>
      <c r="AD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</row>
    <row r="239" spans="1:162" x14ac:dyDescent="0.15">
      <c r="A239" s="44">
        <f t="shared" si="69"/>
        <v>44157</v>
      </c>
      <c r="B239" s="96">
        <f t="shared" ca="1" si="78"/>
        <v>10298.134040000001</v>
      </c>
      <c r="C239" s="14">
        <f t="shared" si="70"/>
        <v>10000</v>
      </c>
      <c r="D239" s="13">
        <f ca="1">IF(A239&lt;$B$1,VLOOKUP(A239,[1]DI!$A$4:$B$15000,2,FALSE),0)</f>
        <v>0</v>
      </c>
      <c r="E239" s="14">
        <f t="shared" ca="1" si="79"/>
        <v>1</v>
      </c>
      <c r="F239" s="14">
        <f ca="1">(TRUNC(PRODUCT($E$12:$E238),16))</f>
        <v>1.01429086205776</v>
      </c>
      <c r="G239" s="14">
        <f t="shared" si="80"/>
        <v>1</v>
      </c>
      <c r="H239" s="14">
        <f t="shared" ca="1" si="81"/>
        <v>1.01429086</v>
      </c>
      <c r="I239" s="13">
        <f t="shared" si="71"/>
        <v>2.5000000000000001E-2</v>
      </c>
      <c r="J239" s="35">
        <f t="shared" si="72"/>
        <v>43930</v>
      </c>
      <c r="K239" s="2">
        <f t="shared" si="73"/>
        <v>154</v>
      </c>
      <c r="L239" s="18">
        <f t="shared" si="74"/>
        <v>155</v>
      </c>
      <c r="M239" s="12">
        <f t="shared" si="64"/>
        <v>1.015303839</v>
      </c>
      <c r="N239" s="12">
        <f t="shared" ca="1" si="65"/>
        <v>1.029813404</v>
      </c>
      <c r="O239" s="18">
        <f t="shared" si="75"/>
        <v>0</v>
      </c>
      <c r="P239" s="14">
        <f t="shared" ca="1" si="66"/>
        <v>298.13404000000003</v>
      </c>
      <c r="Q239" s="21">
        <f t="shared" si="67"/>
        <v>0</v>
      </c>
      <c r="R239" s="14">
        <f t="shared" si="68"/>
        <v>0</v>
      </c>
      <c r="S239" s="4" t="str">
        <f t="shared" si="76"/>
        <v>A+J=</v>
      </c>
      <c r="T239" s="35">
        <f t="shared" si="77"/>
        <v>44293</v>
      </c>
      <c r="U239" s="3"/>
      <c r="V239" s="3"/>
      <c r="W239" s="116">
        <v>42655</v>
      </c>
      <c r="X239" s="101" t="s">
        <v>74</v>
      </c>
      <c r="Y239" s="104"/>
      <c r="Z239" s="1"/>
      <c r="AA239" s="3"/>
      <c r="AB239" s="3"/>
      <c r="AC239" s="3"/>
      <c r="AD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</row>
    <row r="240" spans="1:162" x14ac:dyDescent="0.15">
      <c r="A240" s="44">
        <f t="shared" si="69"/>
        <v>44158</v>
      </c>
      <c r="B240" s="96">
        <f t="shared" ca="1" si="78"/>
        <v>10298.134040000001</v>
      </c>
      <c r="C240" s="14">
        <f t="shared" si="70"/>
        <v>10000</v>
      </c>
      <c r="D240" s="13">
        <f ca="1">IF(A240&lt;$B$1,VLOOKUP(A240,[1]DI!$A$4:$B$15000,2,FALSE),0)</f>
        <v>1.9000000000000006E-2</v>
      </c>
      <c r="E240" s="14">
        <f t="shared" ca="1" si="79"/>
        <v>1.0000746899999999</v>
      </c>
      <c r="F240" s="14">
        <f ca="1">(TRUNC(PRODUCT($E$12:$E239),16))</f>
        <v>1.01429086205776</v>
      </c>
      <c r="G240" s="14">
        <f t="shared" si="80"/>
        <v>1</v>
      </c>
      <c r="H240" s="14">
        <f t="shared" ca="1" si="81"/>
        <v>1.01429086</v>
      </c>
      <c r="I240" s="13">
        <f t="shared" si="71"/>
        <v>2.5000000000000001E-2</v>
      </c>
      <c r="J240" s="35">
        <f t="shared" si="72"/>
        <v>43930</v>
      </c>
      <c r="K240" s="2">
        <f t="shared" si="73"/>
        <v>155</v>
      </c>
      <c r="L240" s="18">
        <f t="shared" si="74"/>
        <v>155</v>
      </c>
      <c r="M240" s="12">
        <f t="shared" si="64"/>
        <v>1.015303839</v>
      </c>
      <c r="N240" s="12">
        <f t="shared" ca="1" si="65"/>
        <v>1.029813404</v>
      </c>
      <c r="O240" s="18">
        <f t="shared" si="75"/>
        <v>0</v>
      </c>
      <c r="P240" s="14">
        <f t="shared" ca="1" si="66"/>
        <v>298.13404000000003</v>
      </c>
      <c r="Q240" s="21">
        <f t="shared" si="67"/>
        <v>0</v>
      </c>
      <c r="R240" s="14">
        <f t="shared" si="68"/>
        <v>0</v>
      </c>
      <c r="S240" s="4" t="str">
        <f t="shared" si="76"/>
        <v>A+J=</v>
      </c>
      <c r="T240" s="35">
        <f t="shared" si="77"/>
        <v>44293</v>
      </c>
      <c r="U240" s="3"/>
      <c r="V240" s="3"/>
      <c r="W240" s="116">
        <v>42676</v>
      </c>
      <c r="X240" s="116" t="s">
        <v>80</v>
      </c>
      <c r="Y240" s="104"/>
      <c r="Z240" s="1"/>
      <c r="AA240" s="3"/>
      <c r="AB240" s="3"/>
      <c r="AC240" s="3"/>
      <c r="AD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</row>
    <row r="241" spans="1:162" x14ac:dyDescent="0.15">
      <c r="A241" s="44">
        <f t="shared" si="69"/>
        <v>44159</v>
      </c>
      <c r="B241" s="96">
        <f t="shared" ca="1" si="78"/>
        <v>10299.91244</v>
      </c>
      <c r="C241" s="14">
        <f t="shared" si="70"/>
        <v>10000</v>
      </c>
      <c r="D241" s="13">
        <f ca="1">IF(A241&lt;$B$1,VLOOKUP(A241,[1]DI!$A$4:$B$15000,2,FALSE),0)</f>
        <v>1.9000000000000006E-2</v>
      </c>
      <c r="E241" s="14">
        <f t="shared" ca="1" si="79"/>
        <v>1.0000746899999999</v>
      </c>
      <c r="F241" s="14">
        <f ca="1">(TRUNC(PRODUCT($E$12:$E240),16))</f>
        <v>1.01436661944225</v>
      </c>
      <c r="G241" s="14">
        <f t="shared" si="80"/>
        <v>1</v>
      </c>
      <c r="H241" s="14">
        <f t="shared" ca="1" si="81"/>
        <v>1.0143666200000001</v>
      </c>
      <c r="I241" s="13">
        <f t="shared" si="71"/>
        <v>2.5000000000000001E-2</v>
      </c>
      <c r="J241" s="35">
        <f t="shared" si="72"/>
        <v>43930</v>
      </c>
      <c r="K241" s="2">
        <f t="shared" si="73"/>
        <v>156</v>
      </c>
      <c r="L241" s="18">
        <f t="shared" si="74"/>
        <v>156</v>
      </c>
      <c r="M241" s="12">
        <f t="shared" si="64"/>
        <v>1.01540333</v>
      </c>
      <c r="N241" s="12">
        <f t="shared" ca="1" si="65"/>
        <v>1.0299912440000001</v>
      </c>
      <c r="O241" s="18">
        <f t="shared" si="75"/>
        <v>0</v>
      </c>
      <c r="P241" s="14">
        <f t="shared" ca="1" si="66"/>
        <v>299.91244</v>
      </c>
      <c r="Q241" s="21">
        <f t="shared" si="67"/>
        <v>0</v>
      </c>
      <c r="R241" s="14">
        <f t="shared" si="68"/>
        <v>0</v>
      </c>
      <c r="S241" s="4" t="str">
        <f t="shared" si="76"/>
        <v>A+J=</v>
      </c>
      <c r="T241" s="35">
        <f t="shared" si="77"/>
        <v>44293</v>
      </c>
      <c r="U241" s="3"/>
      <c r="V241" s="3"/>
      <c r="W241" s="116">
        <v>42689</v>
      </c>
      <c r="X241" s="116" t="s">
        <v>89</v>
      </c>
      <c r="Y241" s="104"/>
      <c r="Z241" s="1"/>
      <c r="AA241" s="3"/>
      <c r="AB241" s="3"/>
      <c r="AC241" s="3"/>
      <c r="AD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</row>
    <row r="242" spans="1:162" x14ac:dyDescent="0.15">
      <c r="A242" s="44">
        <f t="shared" si="69"/>
        <v>44160</v>
      </c>
      <c r="B242" s="96">
        <f t="shared" ca="1" si="78"/>
        <v>10301.69109</v>
      </c>
      <c r="C242" s="14">
        <f t="shared" si="70"/>
        <v>10000</v>
      </c>
      <c r="D242" s="13">
        <f ca="1">IF(A242&lt;$B$1,VLOOKUP(A242,[1]DI!$A$4:$B$15000,2,FALSE),0)</f>
        <v>1.9000000000000006E-2</v>
      </c>
      <c r="E242" s="14">
        <f t="shared" ca="1" si="79"/>
        <v>1.0000746899999999</v>
      </c>
      <c r="F242" s="14">
        <f ca="1">(TRUNC(PRODUCT($E$12:$E241),16))</f>
        <v>1.0144423824850599</v>
      </c>
      <c r="G242" s="14">
        <f t="shared" si="80"/>
        <v>1</v>
      </c>
      <c r="H242" s="14">
        <f t="shared" ca="1" si="81"/>
        <v>1.01444238</v>
      </c>
      <c r="I242" s="13">
        <f t="shared" si="71"/>
        <v>2.5000000000000001E-2</v>
      </c>
      <c r="J242" s="35">
        <f t="shared" si="72"/>
        <v>43930</v>
      </c>
      <c r="K242" s="2">
        <f t="shared" si="73"/>
        <v>157</v>
      </c>
      <c r="L242" s="18">
        <f t="shared" si="74"/>
        <v>157</v>
      </c>
      <c r="M242" s="12">
        <f t="shared" si="64"/>
        <v>1.0155028310000001</v>
      </c>
      <c r="N242" s="12">
        <f t="shared" ca="1" si="65"/>
        <v>1.030169109</v>
      </c>
      <c r="O242" s="18">
        <f t="shared" si="75"/>
        <v>0</v>
      </c>
      <c r="P242" s="14">
        <f t="shared" ca="1" si="66"/>
        <v>301.69108999999997</v>
      </c>
      <c r="Q242" s="21">
        <f t="shared" si="67"/>
        <v>0</v>
      </c>
      <c r="R242" s="14">
        <f t="shared" si="68"/>
        <v>0</v>
      </c>
      <c r="S242" s="4" t="str">
        <f t="shared" si="76"/>
        <v>A+J=</v>
      </c>
      <c r="T242" s="35">
        <f t="shared" si="77"/>
        <v>44293</v>
      </c>
      <c r="U242" s="3"/>
      <c r="V242" s="3"/>
      <c r="W242" s="116">
        <v>42793</v>
      </c>
      <c r="X242" s="116" t="s">
        <v>68</v>
      </c>
      <c r="Y242" s="104"/>
      <c r="Z242" s="1"/>
      <c r="AA242" s="3"/>
      <c r="AB242" s="3"/>
      <c r="AC242" s="3"/>
      <c r="AD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</row>
    <row r="243" spans="1:162" x14ac:dyDescent="0.15">
      <c r="A243" s="44">
        <f t="shared" si="69"/>
        <v>44161</v>
      </c>
      <c r="B243" s="96">
        <f t="shared" ca="1" si="78"/>
        <v>10303.47007999</v>
      </c>
      <c r="C243" s="14">
        <f t="shared" si="70"/>
        <v>10000</v>
      </c>
      <c r="D243" s="13">
        <f ca="1">IF(A243&lt;$B$1,VLOOKUP(A243,[1]DI!$A$4:$B$15000,2,FALSE),0)</f>
        <v>1.9000000000000006E-2</v>
      </c>
      <c r="E243" s="14">
        <f t="shared" ca="1" si="79"/>
        <v>1.0000746899999999</v>
      </c>
      <c r="F243" s="14">
        <f ca="1">(TRUNC(PRODUCT($E$12:$E242),16))</f>
        <v>1.0145181511865999</v>
      </c>
      <c r="G243" s="14">
        <f t="shared" si="80"/>
        <v>1</v>
      </c>
      <c r="H243" s="14">
        <f t="shared" ca="1" si="81"/>
        <v>1.01451815</v>
      </c>
      <c r="I243" s="13">
        <f t="shared" si="71"/>
        <v>2.5000000000000001E-2</v>
      </c>
      <c r="J243" s="35">
        <f t="shared" si="72"/>
        <v>43930</v>
      </c>
      <c r="K243" s="2">
        <f t="shared" si="73"/>
        <v>158</v>
      </c>
      <c r="L243" s="18">
        <f t="shared" si="74"/>
        <v>158</v>
      </c>
      <c r="M243" s="12">
        <f t="shared" si="64"/>
        <v>1.0156023409999999</v>
      </c>
      <c r="N243" s="12">
        <f t="shared" ca="1" si="65"/>
        <v>1.0303470079999999</v>
      </c>
      <c r="O243" s="18">
        <f t="shared" si="75"/>
        <v>0</v>
      </c>
      <c r="P243" s="14">
        <f t="shared" ca="1" si="66"/>
        <v>303.47007998999999</v>
      </c>
      <c r="Q243" s="21">
        <f t="shared" si="67"/>
        <v>0</v>
      </c>
      <c r="R243" s="14">
        <f t="shared" si="68"/>
        <v>0</v>
      </c>
      <c r="S243" s="4" t="str">
        <f t="shared" si="76"/>
        <v>A+J=</v>
      </c>
      <c r="T243" s="35">
        <f t="shared" si="77"/>
        <v>44293</v>
      </c>
      <c r="U243" s="3"/>
      <c r="V243" s="3"/>
      <c r="W243" s="116">
        <v>42794</v>
      </c>
      <c r="X243" s="116" t="s">
        <v>68</v>
      </c>
      <c r="Y243" s="104"/>
      <c r="Z243" s="1"/>
      <c r="AA243" s="3"/>
      <c r="AB243" s="3"/>
      <c r="AC243" s="3"/>
      <c r="AD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</row>
    <row r="244" spans="1:162" x14ac:dyDescent="0.15">
      <c r="A244" s="44">
        <f t="shared" si="69"/>
        <v>44162</v>
      </c>
      <c r="B244" s="96">
        <f t="shared" ca="1" si="78"/>
        <v>10305.249439990001</v>
      </c>
      <c r="C244" s="14">
        <f t="shared" si="70"/>
        <v>10000</v>
      </c>
      <c r="D244" s="13">
        <f ca="1">IF(A244&lt;$B$1,VLOOKUP(A244,[1]DI!$A$4:$B$15000,2,FALSE),0)</f>
        <v>1.9000000000000006E-2</v>
      </c>
      <c r="E244" s="14">
        <f t="shared" ca="1" si="79"/>
        <v>1.0000746899999999</v>
      </c>
      <c r="F244" s="14">
        <f ca="1">(TRUNC(PRODUCT($E$12:$E243),16))</f>
        <v>1.01459392554732</v>
      </c>
      <c r="G244" s="14">
        <f t="shared" si="80"/>
        <v>1</v>
      </c>
      <c r="H244" s="14">
        <f t="shared" ca="1" si="81"/>
        <v>1.01459393</v>
      </c>
      <c r="I244" s="13">
        <f t="shared" si="71"/>
        <v>2.5000000000000001E-2</v>
      </c>
      <c r="J244" s="35">
        <f t="shared" si="72"/>
        <v>43930</v>
      </c>
      <c r="K244" s="2">
        <f t="shared" si="73"/>
        <v>159</v>
      </c>
      <c r="L244" s="18">
        <f t="shared" si="74"/>
        <v>159</v>
      </c>
      <c r="M244" s="12">
        <f t="shared" si="64"/>
        <v>1.015701862</v>
      </c>
      <c r="N244" s="12">
        <f t="shared" ca="1" si="65"/>
        <v>1.0305249439999999</v>
      </c>
      <c r="O244" s="18">
        <f t="shared" si="75"/>
        <v>0</v>
      </c>
      <c r="P244" s="14">
        <f t="shared" ca="1" si="66"/>
        <v>305.24943998999998</v>
      </c>
      <c r="Q244" s="21">
        <f t="shared" si="67"/>
        <v>0</v>
      </c>
      <c r="R244" s="14">
        <f t="shared" si="68"/>
        <v>0</v>
      </c>
      <c r="S244" s="4" t="str">
        <f t="shared" si="76"/>
        <v>A+J=</v>
      </c>
      <c r="T244" s="35">
        <f t="shared" si="77"/>
        <v>44293</v>
      </c>
      <c r="U244" s="3"/>
      <c r="V244" s="3"/>
      <c r="W244" s="116">
        <v>42839</v>
      </c>
      <c r="X244" s="116" t="s">
        <v>85</v>
      </c>
      <c r="Y244" s="104"/>
      <c r="Z244" s="1"/>
      <c r="AA244" s="3"/>
      <c r="AB244" s="3"/>
      <c r="AC244" s="3"/>
      <c r="AD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</row>
    <row r="245" spans="1:162" x14ac:dyDescent="0.15">
      <c r="A245" s="44">
        <f t="shared" si="69"/>
        <v>44163</v>
      </c>
      <c r="B245" s="96">
        <f t="shared" ca="1" si="78"/>
        <v>10307.029039999999</v>
      </c>
      <c r="C245" s="14">
        <f t="shared" si="70"/>
        <v>10000</v>
      </c>
      <c r="D245" s="13">
        <f ca="1">IF(A245&lt;$B$1,VLOOKUP(A245,[1]DI!$A$4:$B$15000,2,FALSE),0)</f>
        <v>0</v>
      </c>
      <c r="E245" s="14">
        <f t="shared" ca="1" si="79"/>
        <v>1</v>
      </c>
      <c r="F245" s="14">
        <f ca="1">(TRUNC(PRODUCT($E$12:$E244),16))</f>
        <v>1.0146697055676099</v>
      </c>
      <c r="G245" s="14">
        <f t="shared" si="80"/>
        <v>1</v>
      </c>
      <c r="H245" s="14">
        <f t="shared" ca="1" si="81"/>
        <v>1.0146697099999999</v>
      </c>
      <c r="I245" s="13">
        <f t="shared" si="71"/>
        <v>2.5000000000000001E-2</v>
      </c>
      <c r="J245" s="35">
        <f t="shared" si="72"/>
        <v>43930</v>
      </c>
      <c r="K245" s="2">
        <f t="shared" si="73"/>
        <v>159</v>
      </c>
      <c r="L245" s="18">
        <f t="shared" si="74"/>
        <v>160</v>
      </c>
      <c r="M245" s="12">
        <f t="shared" si="64"/>
        <v>1.015801392</v>
      </c>
      <c r="N245" s="12">
        <f t="shared" ca="1" si="65"/>
        <v>1.030702904</v>
      </c>
      <c r="O245" s="18">
        <f t="shared" si="75"/>
        <v>0</v>
      </c>
      <c r="P245" s="14">
        <f t="shared" ca="1" si="66"/>
        <v>307.02904000000001</v>
      </c>
      <c r="Q245" s="21">
        <f t="shared" si="67"/>
        <v>0</v>
      </c>
      <c r="R245" s="14">
        <f t="shared" si="68"/>
        <v>0</v>
      </c>
      <c r="S245" s="4" t="str">
        <f t="shared" si="76"/>
        <v>A+J=</v>
      </c>
      <c r="T245" s="35">
        <f t="shared" si="77"/>
        <v>44293</v>
      </c>
      <c r="U245" s="3"/>
      <c r="V245" s="3"/>
      <c r="W245" s="116">
        <v>42846</v>
      </c>
      <c r="X245" s="116" t="s">
        <v>70</v>
      </c>
      <c r="Y245" s="104"/>
      <c r="Z245" s="1"/>
      <c r="AA245" s="3"/>
      <c r="AB245" s="3"/>
      <c r="AC245" s="3"/>
      <c r="AD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</row>
    <row r="246" spans="1:162" x14ac:dyDescent="0.15">
      <c r="A246" s="44">
        <f t="shared" si="69"/>
        <v>44164</v>
      </c>
      <c r="B246" s="96">
        <f t="shared" ca="1" si="78"/>
        <v>10307.029039999999</v>
      </c>
      <c r="C246" s="14">
        <f t="shared" si="70"/>
        <v>10000</v>
      </c>
      <c r="D246" s="13">
        <f ca="1">IF(A246&lt;$B$1,VLOOKUP(A246,[1]DI!$A$4:$B$15000,2,FALSE),0)</f>
        <v>0</v>
      </c>
      <c r="E246" s="14">
        <f t="shared" ca="1" si="79"/>
        <v>1</v>
      </c>
      <c r="F246" s="14">
        <f ca="1">(TRUNC(PRODUCT($E$12:$E245),16))</f>
        <v>1.0146697055676099</v>
      </c>
      <c r="G246" s="14">
        <f t="shared" si="80"/>
        <v>1</v>
      </c>
      <c r="H246" s="14">
        <f t="shared" ca="1" si="81"/>
        <v>1.0146697099999999</v>
      </c>
      <c r="I246" s="13">
        <f t="shared" si="71"/>
        <v>2.5000000000000001E-2</v>
      </c>
      <c r="J246" s="35">
        <f t="shared" si="72"/>
        <v>43930</v>
      </c>
      <c r="K246" s="2">
        <f t="shared" si="73"/>
        <v>159</v>
      </c>
      <c r="L246" s="18">
        <f t="shared" si="74"/>
        <v>160</v>
      </c>
      <c r="M246" s="12">
        <f t="shared" si="64"/>
        <v>1.015801392</v>
      </c>
      <c r="N246" s="12">
        <f t="shared" ca="1" si="65"/>
        <v>1.030702904</v>
      </c>
      <c r="O246" s="18">
        <f t="shared" si="75"/>
        <v>0</v>
      </c>
      <c r="P246" s="14">
        <f t="shared" ca="1" si="66"/>
        <v>307.02904000000001</v>
      </c>
      <c r="Q246" s="21">
        <f t="shared" si="67"/>
        <v>0</v>
      </c>
      <c r="R246" s="14">
        <f t="shared" si="68"/>
        <v>0</v>
      </c>
      <c r="S246" s="4" t="str">
        <f t="shared" si="76"/>
        <v>A+J=</v>
      </c>
      <c r="T246" s="35">
        <f t="shared" si="77"/>
        <v>44293</v>
      </c>
      <c r="U246" s="3"/>
      <c r="V246" s="3"/>
      <c r="W246" s="116">
        <v>42856</v>
      </c>
      <c r="X246" s="116" t="s">
        <v>87</v>
      </c>
      <c r="Y246" s="104"/>
      <c r="Z246" s="1"/>
      <c r="AA246" s="3"/>
      <c r="AB246" s="3"/>
      <c r="AC246" s="3"/>
      <c r="AD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</row>
    <row r="247" spans="1:162" x14ac:dyDescent="0.15">
      <c r="A247" s="44">
        <f t="shared" si="69"/>
        <v>44165</v>
      </c>
      <c r="B247" s="96">
        <f t="shared" ca="1" si="78"/>
        <v>10307.029039999999</v>
      </c>
      <c r="C247" s="14">
        <f t="shared" si="70"/>
        <v>10000</v>
      </c>
      <c r="D247" s="13">
        <f ca="1">IF(A247&lt;$B$1,VLOOKUP(A247,[1]DI!$A$4:$B$15000,2,FALSE),0)</f>
        <v>1.9000000000000006E-2</v>
      </c>
      <c r="E247" s="14">
        <f t="shared" ca="1" si="79"/>
        <v>1.0000746899999999</v>
      </c>
      <c r="F247" s="14">
        <f ca="1">(TRUNC(PRODUCT($E$12:$E246),16))</f>
        <v>1.0146697055676099</v>
      </c>
      <c r="G247" s="14">
        <f t="shared" si="80"/>
        <v>1</v>
      </c>
      <c r="H247" s="14">
        <f t="shared" ca="1" si="81"/>
        <v>1.0146697099999999</v>
      </c>
      <c r="I247" s="13">
        <f t="shared" si="71"/>
        <v>2.5000000000000001E-2</v>
      </c>
      <c r="J247" s="35">
        <f t="shared" si="72"/>
        <v>43930</v>
      </c>
      <c r="K247" s="2">
        <f t="shared" si="73"/>
        <v>160</v>
      </c>
      <c r="L247" s="18">
        <f t="shared" si="74"/>
        <v>160</v>
      </c>
      <c r="M247" s="12">
        <f t="shared" si="64"/>
        <v>1.015801392</v>
      </c>
      <c r="N247" s="12">
        <f t="shared" ca="1" si="65"/>
        <v>1.030702904</v>
      </c>
      <c r="O247" s="18">
        <f t="shared" si="75"/>
        <v>0</v>
      </c>
      <c r="P247" s="14">
        <f t="shared" ca="1" si="66"/>
        <v>307.02904000000001</v>
      </c>
      <c r="Q247" s="21">
        <f t="shared" si="67"/>
        <v>0</v>
      </c>
      <c r="R247" s="14">
        <f t="shared" si="68"/>
        <v>0</v>
      </c>
      <c r="S247" s="4" t="str">
        <f t="shared" si="76"/>
        <v>A+J=</v>
      </c>
      <c r="T247" s="35">
        <f t="shared" si="77"/>
        <v>44293</v>
      </c>
      <c r="U247" s="3"/>
      <c r="V247" s="3"/>
      <c r="W247" s="116">
        <v>42901</v>
      </c>
      <c r="X247" s="116" t="s">
        <v>86</v>
      </c>
      <c r="Y247" s="104"/>
      <c r="Z247" s="1"/>
      <c r="AA247" s="3"/>
      <c r="AB247" s="3"/>
      <c r="AC247" s="3"/>
      <c r="AD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</row>
    <row r="248" spans="1:162" x14ac:dyDescent="0.15">
      <c r="A248" s="44">
        <f t="shared" si="69"/>
        <v>44166</v>
      </c>
      <c r="B248" s="96">
        <f t="shared" ca="1" si="78"/>
        <v>10308.80888</v>
      </c>
      <c r="C248" s="14">
        <f t="shared" si="70"/>
        <v>10000</v>
      </c>
      <c r="D248" s="13">
        <f ca="1">IF(A248&lt;$B$1,VLOOKUP(A248,[1]DI!$A$4:$B$15000,2,FALSE),0)</f>
        <v>1.9000000000000006E-2</v>
      </c>
      <c r="E248" s="14">
        <f t="shared" ca="1" si="79"/>
        <v>1.0000746899999999</v>
      </c>
      <c r="F248" s="14">
        <f ca="1">(TRUNC(PRODUCT($E$12:$E247),16))</f>
        <v>1.0147454912479199</v>
      </c>
      <c r="G248" s="14">
        <f t="shared" si="80"/>
        <v>1</v>
      </c>
      <c r="H248" s="14">
        <f t="shared" ca="1" si="81"/>
        <v>1.0147454899999999</v>
      </c>
      <c r="I248" s="13">
        <f t="shared" si="71"/>
        <v>2.5000000000000001E-2</v>
      </c>
      <c r="J248" s="35">
        <f t="shared" si="72"/>
        <v>43930</v>
      </c>
      <c r="K248" s="2">
        <f t="shared" si="73"/>
        <v>161</v>
      </c>
      <c r="L248" s="18">
        <f t="shared" si="74"/>
        <v>161</v>
      </c>
      <c r="M248" s="12">
        <f t="shared" si="64"/>
        <v>1.015900931</v>
      </c>
      <c r="N248" s="12">
        <f t="shared" ca="1" si="65"/>
        <v>1.030880888</v>
      </c>
      <c r="O248" s="18">
        <f t="shared" si="75"/>
        <v>0</v>
      </c>
      <c r="P248" s="14">
        <f t="shared" ca="1" si="66"/>
        <v>308.80887999999999</v>
      </c>
      <c r="Q248" s="21">
        <f t="shared" si="67"/>
        <v>0</v>
      </c>
      <c r="R248" s="14">
        <f t="shared" si="68"/>
        <v>0</v>
      </c>
      <c r="S248" s="4" t="str">
        <f t="shared" si="76"/>
        <v>A+J=</v>
      </c>
      <c r="T248" s="35">
        <f t="shared" si="77"/>
        <v>44293</v>
      </c>
      <c r="U248" s="3"/>
      <c r="V248" s="3"/>
      <c r="W248" s="116">
        <v>42985</v>
      </c>
      <c r="X248" s="116" t="s">
        <v>88</v>
      </c>
      <c r="Y248" s="104"/>
      <c r="Z248" s="1"/>
      <c r="AA248" s="3"/>
      <c r="AB248" s="3"/>
      <c r="AC248" s="3"/>
      <c r="AD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</row>
    <row r="249" spans="1:162" x14ac:dyDescent="0.15">
      <c r="A249" s="44">
        <f t="shared" si="69"/>
        <v>44167</v>
      </c>
      <c r="B249" s="96">
        <f t="shared" ca="1" si="78"/>
        <v>10310.589089999999</v>
      </c>
      <c r="C249" s="14">
        <f t="shared" si="70"/>
        <v>10000</v>
      </c>
      <c r="D249" s="13">
        <f ca="1">IF(A249&lt;$B$1,VLOOKUP(A249,[1]DI!$A$4:$B$15000,2,FALSE),0)</f>
        <v>1.9000000000000006E-2</v>
      </c>
      <c r="E249" s="14">
        <f t="shared" ca="1" si="79"/>
        <v>1.0000746899999999</v>
      </c>
      <c r="F249" s="14">
        <f ca="1">(TRUNC(PRODUCT($E$12:$E248),16))</f>
        <v>1.01482128258866</v>
      </c>
      <c r="G249" s="14">
        <f t="shared" si="80"/>
        <v>1</v>
      </c>
      <c r="H249" s="14">
        <f t="shared" ca="1" si="81"/>
        <v>1.01482128</v>
      </c>
      <c r="I249" s="13">
        <f t="shared" si="71"/>
        <v>2.5000000000000001E-2</v>
      </c>
      <c r="J249" s="35">
        <f t="shared" si="72"/>
        <v>43930</v>
      </c>
      <c r="K249" s="2">
        <f t="shared" si="73"/>
        <v>162</v>
      </c>
      <c r="L249" s="18">
        <f t="shared" si="74"/>
        <v>162</v>
      </c>
      <c r="M249" s="12">
        <f t="shared" si="64"/>
        <v>1.0160004810000001</v>
      </c>
      <c r="N249" s="12">
        <f t="shared" ca="1" si="65"/>
        <v>1.031058909</v>
      </c>
      <c r="O249" s="18">
        <f t="shared" si="75"/>
        <v>0</v>
      </c>
      <c r="P249" s="14">
        <f t="shared" ca="1" si="66"/>
        <v>310.58909</v>
      </c>
      <c r="Q249" s="21">
        <f t="shared" si="67"/>
        <v>0</v>
      </c>
      <c r="R249" s="14">
        <f t="shared" si="68"/>
        <v>0</v>
      </c>
      <c r="S249" s="4" t="str">
        <f t="shared" si="76"/>
        <v>A+J=</v>
      </c>
      <c r="T249" s="35">
        <f t="shared" si="77"/>
        <v>44293</v>
      </c>
      <c r="U249" s="3"/>
      <c r="V249" s="3"/>
      <c r="W249" s="116">
        <v>43020</v>
      </c>
      <c r="X249" s="101" t="s">
        <v>74</v>
      </c>
      <c r="Y249" s="104"/>
      <c r="Z249" s="1"/>
      <c r="AA249" s="3"/>
      <c r="AB249" s="3"/>
      <c r="AC249" s="3"/>
      <c r="AD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</row>
    <row r="250" spans="1:162" x14ac:dyDescent="0.15">
      <c r="A250" s="44">
        <f t="shared" si="69"/>
        <v>44168</v>
      </c>
      <c r="B250" s="96">
        <f t="shared" ca="1" si="78"/>
        <v>10312.369640000001</v>
      </c>
      <c r="C250" s="14">
        <f t="shared" si="70"/>
        <v>10000</v>
      </c>
      <c r="D250" s="13">
        <f ca="1">IF(A250&lt;$B$1,VLOOKUP(A250,[1]DI!$A$4:$B$15000,2,FALSE),0)</f>
        <v>1.9000000000000006E-2</v>
      </c>
      <c r="E250" s="14">
        <f t="shared" ca="1" si="79"/>
        <v>1.0000746899999999</v>
      </c>
      <c r="F250" s="14">
        <f ca="1">(TRUNC(PRODUCT($E$12:$E249),16))</f>
        <v>1.0148970795902601</v>
      </c>
      <c r="G250" s="14">
        <f t="shared" si="80"/>
        <v>1</v>
      </c>
      <c r="H250" s="14">
        <f t="shared" ca="1" si="81"/>
        <v>1.0148970799999999</v>
      </c>
      <c r="I250" s="13">
        <f t="shared" si="71"/>
        <v>2.5000000000000001E-2</v>
      </c>
      <c r="J250" s="35">
        <f t="shared" si="72"/>
        <v>43930</v>
      </c>
      <c r="K250" s="2">
        <f t="shared" si="73"/>
        <v>163</v>
      </c>
      <c r="L250" s="18">
        <f t="shared" si="74"/>
        <v>163</v>
      </c>
      <c r="M250" s="12">
        <f t="shared" si="64"/>
        <v>1.01610004</v>
      </c>
      <c r="N250" s="12">
        <f t="shared" ca="1" si="65"/>
        <v>1.0312369640000001</v>
      </c>
      <c r="O250" s="18">
        <f t="shared" si="75"/>
        <v>0</v>
      </c>
      <c r="P250" s="14">
        <f t="shared" ca="1" si="66"/>
        <v>312.36964</v>
      </c>
      <c r="Q250" s="21">
        <f t="shared" si="67"/>
        <v>0</v>
      </c>
      <c r="R250" s="14">
        <f t="shared" si="68"/>
        <v>0</v>
      </c>
      <c r="S250" s="4" t="str">
        <f t="shared" si="76"/>
        <v>A+J=</v>
      </c>
      <c r="T250" s="35">
        <f t="shared" si="77"/>
        <v>44293</v>
      </c>
      <c r="U250" s="3"/>
      <c r="V250" s="3"/>
      <c r="W250" s="116">
        <v>43041</v>
      </c>
      <c r="X250" s="116" t="s">
        <v>80</v>
      </c>
      <c r="Y250" s="104"/>
      <c r="Z250" s="1"/>
      <c r="AA250" s="3"/>
      <c r="AB250" s="3"/>
      <c r="AC250" s="3"/>
      <c r="AD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</row>
    <row r="251" spans="1:162" x14ac:dyDescent="0.15">
      <c r="A251" s="44">
        <f t="shared" si="69"/>
        <v>44169</v>
      </c>
      <c r="B251" s="96">
        <f t="shared" ca="1" si="78"/>
        <v>10314.150439999999</v>
      </c>
      <c r="C251" s="14">
        <f t="shared" si="70"/>
        <v>10000</v>
      </c>
      <c r="D251" s="13">
        <f ca="1">IF(A251&lt;$B$1,VLOOKUP(A251,[1]DI!$A$4:$B$15000,2,FALSE),0)</f>
        <v>1.9000000000000006E-2</v>
      </c>
      <c r="E251" s="14">
        <f t="shared" ca="1" si="79"/>
        <v>1.0000746899999999</v>
      </c>
      <c r="F251" s="14">
        <f ca="1">(TRUNC(PRODUCT($E$12:$E250),16))</f>
        <v>1.0149728822531401</v>
      </c>
      <c r="G251" s="14">
        <f t="shared" si="80"/>
        <v>1</v>
      </c>
      <c r="H251" s="14">
        <f t="shared" ca="1" si="81"/>
        <v>1.01497288</v>
      </c>
      <c r="I251" s="13">
        <f t="shared" si="71"/>
        <v>2.5000000000000001E-2</v>
      </c>
      <c r="J251" s="35">
        <f t="shared" si="72"/>
        <v>43930</v>
      </c>
      <c r="K251" s="2">
        <f t="shared" si="73"/>
        <v>164</v>
      </c>
      <c r="L251" s="18">
        <f t="shared" si="74"/>
        <v>164</v>
      </c>
      <c r="M251" s="12">
        <f t="shared" si="64"/>
        <v>1.0161996090000001</v>
      </c>
      <c r="N251" s="12">
        <f t="shared" ca="1" si="65"/>
        <v>1.0314150440000001</v>
      </c>
      <c r="O251" s="18">
        <f t="shared" si="75"/>
        <v>0</v>
      </c>
      <c r="P251" s="14">
        <f t="shared" ca="1" si="66"/>
        <v>314.15044</v>
      </c>
      <c r="Q251" s="21">
        <f t="shared" si="67"/>
        <v>0</v>
      </c>
      <c r="R251" s="14">
        <f t="shared" si="68"/>
        <v>0</v>
      </c>
      <c r="S251" s="4" t="str">
        <f t="shared" si="76"/>
        <v>A+J=</v>
      </c>
      <c r="T251" s="35">
        <f t="shared" si="77"/>
        <v>44293</v>
      </c>
      <c r="U251" s="3"/>
      <c r="V251" s="3"/>
      <c r="W251" s="116">
        <v>43054</v>
      </c>
      <c r="X251" s="116" t="s">
        <v>89</v>
      </c>
      <c r="Y251" s="104"/>
      <c r="Z251" s="1"/>
      <c r="AA251" s="3"/>
      <c r="AB251" s="3"/>
      <c r="AC251" s="3"/>
      <c r="AD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</row>
    <row r="252" spans="1:162" x14ac:dyDescent="0.15">
      <c r="A252" s="44">
        <f t="shared" si="69"/>
        <v>44170</v>
      </c>
      <c r="B252" s="96">
        <f t="shared" ca="1" si="78"/>
        <v>10315.93159</v>
      </c>
      <c r="C252" s="14">
        <f t="shared" si="70"/>
        <v>10000</v>
      </c>
      <c r="D252" s="13">
        <f ca="1">IF(A252&lt;$B$1,VLOOKUP(A252,[1]DI!$A$4:$B$15000,2,FALSE),0)</f>
        <v>0</v>
      </c>
      <c r="E252" s="14">
        <f t="shared" ca="1" si="79"/>
        <v>1</v>
      </c>
      <c r="F252" s="14">
        <f ca="1">(TRUNC(PRODUCT($E$12:$E251),16))</f>
        <v>1.0150486905777101</v>
      </c>
      <c r="G252" s="14">
        <f t="shared" si="80"/>
        <v>1</v>
      </c>
      <c r="H252" s="14">
        <f t="shared" ca="1" si="81"/>
        <v>1.01504869</v>
      </c>
      <c r="I252" s="13">
        <f t="shared" si="71"/>
        <v>2.5000000000000001E-2</v>
      </c>
      <c r="J252" s="35">
        <f t="shared" si="72"/>
        <v>43930</v>
      </c>
      <c r="K252" s="2">
        <f t="shared" si="73"/>
        <v>164</v>
      </c>
      <c r="L252" s="18">
        <f t="shared" si="74"/>
        <v>165</v>
      </c>
      <c r="M252" s="12">
        <f t="shared" si="64"/>
        <v>1.0162991880000001</v>
      </c>
      <c r="N252" s="12">
        <f t="shared" ca="1" si="65"/>
        <v>1.031593159</v>
      </c>
      <c r="O252" s="18">
        <f t="shared" si="75"/>
        <v>0</v>
      </c>
      <c r="P252" s="14">
        <f t="shared" ca="1" si="66"/>
        <v>315.93159000000003</v>
      </c>
      <c r="Q252" s="21">
        <f t="shared" si="67"/>
        <v>0</v>
      </c>
      <c r="R252" s="14">
        <f t="shared" si="68"/>
        <v>0</v>
      </c>
      <c r="S252" s="4" t="str">
        <f t="shared" si="76"/>
        <v>A+J=</v>
      </c>
      <c r="T252" s="35">
        <f t="shared" si="77"/>
        <v>44293</v>
      </c>
      <c r="U252" s="3"/>
      <c r="V252" s="3"/>
      <c r="W252" s="116">
        <v>43094</v>
      </c>
      <c r="X252" s="116" t="s">
        <v>82</v>
      </c>
      <c r="Y252" s="104"/>
      <c r="Z252" s="1"/>
      <c r="AA252" s="3"/>
      <c r="AB252" s="3"/>
      <c r="AC252" s="3"/>
      <c r="AD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</row>
    <row r="253" spans="1:162" x14ac:dyDescent="0.15">
      <c r="A253" s="44">
        <f t="shared" si="69"/>
        <v>44171</v>
      </c>
      <c r="B253" s="96">
        <f t="shared" ca="1" si="78"/>
        <v>10315.93159</v>
      </c>
      <c r="C253" s="14">
        <f t="shared" si="70"/>
        <v>10000</v>
      </c>
      <c r="D253" s="13">
        <f ca="1">IF(A253&lt;$B$1,VLOOKUP(A253,[1]DI!$A$4:$B$15000,2,FALSE),0)</f>
        <v>0</v>
      </c>
      <c r="E253" s="14">
        <f t="shared" ca="1" si="79"/>
        <v>1</v>
      </c>
      <c r="F253" s="14">
        <f ca="1">(TRUNC(PRODUCT($E$12:$E252),16))</f>
        <v>1.0150486905777101</v>
      </c>
      <c r="G253" s="14">
        <f t="shared" si="80"/>
        <v>1</v>
      </c>
      <c r="H253" s="14">
        <f t="shared" ca="1" si="81"/>
        <v>1.01504869</v>
      </c>
      <c r="I253" s="13">
        <f t="shared" si="71"/>
        <v>2.5000000000000001E-2</v>
      </c>
      <c r="J253" s="35">
        <f t="shared" si="72"/>
        <v>43930</v>
      </c>
      <c r="K253" s="2">
        <f t="shared" si="73"/>
        <v>164</v>
      </c>
      <c r="L253" s="18">
        <f t="shared" si="74"/>
        <v>165</v>
      </c>
      <c r="M253" s="12">
        <f t="shared" si="64"/>
        <v>1.0162991880000001</v>
      </c>
      <c r="N253" s="12">
        <f t="shared" ca="1" si="65"/>
        <v>1.031593159</v>
      </c>
      <c r="O253" s="18">
        <f t="shared" si="75"/>
        <v>0</v>
      </c>
      <c r="P253" s="14">
        <f t="shared" ca="1" si="66"/>
        <v>315.93159000000003</v>
      </c>
      <c r="Q253" s="21">
        <f t="shared" si="67"/>
        <v>0</v>
      </c>
      <c r="R253" s="14">
        <f t="shared" si="68"/>
        <v>0</v>
      </c>
      <c r="S253" s="4" t="str">
        <f t="shared" si="76"/>
        <v>A+J=</v>
      </c>
      <c r="T253" s="35">
        <f t="shared" si="77"/>
        <v>44293</v>
      </c>
      <c r="U253" s="3"/>
      <c r="V253" s="3"/>
      <c r="W253" s="116">
        <v>43101</v>
      </c>
      <c r="X253" s="116" t="s">
        <v>84</v>
      </c>
      <c r="Y253" s="104"/>
      <c r="Z253" s="1"/>
      <c r="AA253" s="3"/>
      <c r="AB253" s="3"/>
      <c r="AC253" s="3"/>
      <c r="AD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</row>
    <row r="254" spans="1:162" x14ac:dyDescent="0.15">
      <c r="A254" s="44">
        <f t="shared" si="69"/>
        <v>44172</v>
      </c>
      <c r="B254" s="96">
        <f t="shared" ca="1" si="78"/>
        <v>10315.93159</v>
      </c>
      <c r="C254" s="14">
        <f t="shared" si="70"/>
        <v>10000</v>
      </c>
      <c r="D254" s="13">
        <f ca="1">IF(A254&lt;$B$1,VLOOKUP(A254,[1]DI!$A$4:$B$15000,2,FALSE),0)</f>
        <v>1.9000000000000006E-2</v>
      </c>
      <c r="E254" s="14">
        <f t="shared" ca="1" si="79"/>
        <v>1.0000746899999999</v>
      </c>
      <c r="F254" s="14">
        <f ca="1">(TRUNC(PRODUCT($E$12:$E253),16))</f>
        <v>1.0150486905777101</v>
      </c>
      <c r="G254" s="14">
        <f t="shared" si="80"/>
        <v>1</v>
      </c>
      <c r="H254" s="14">
        <f t="shared" ca="1" si="81"/>
        <v>1.01504869</v>
      </c>
      <c r="I254" s="13">
        <f t="shared" si="71"/>
        <v>2.5000000000000001E-2</v>
      </c>
      <c r="J254" s="35">
        <f t="shared" si="72"/>
        <v>43930</v>
      </c>
      <c r="K254" s="2">
        <f t="shared" si="73"/>
        <v>165</v>
      </c>
      <c r="L254" s="18">
        <f t="shared" si="74"/>
        <v>165</v>
      </c>
      <c r="M254" s="12">
        <f t="shared" si="64"/>
        <v>1.0162991880000001</v>
      </c>
      <c r="N254" s="12">
        <f t="shared" ca="1" si="65"/>
        <v>1.031593159</v>
      </c>
      <c r="O254" s="18">
        <f t="shared" si="75"/>
        <v>0</v>
      </c>
      <c r="P254" s="14">
        <f t="shared" ca="1" si="66"/>
        <v>315.93159000000003</v>
      </c>
      <c r="Q254" s="21">
        <f t="shared" si="67"/>
        <v>0</v>
      </c>
      <c r="R254" s="14">
        <f t="shared" si="68"/>
        <v>0</v>
      </c>
      <c r="S254" s="4" t="str">
        <f t="shared" si="76"/>
        <v>A+J=</v>
      </c>
      <c r="T254" s="35">
        <f t="shared" si="77"/>
        <v>44293</v>
      </c>
      <c r="U254" s="3"/>
      <c r="V254" s="3"/>
      <c r="W254" s="116">
        <v>43143</v>
      </c>
      <c r="X254" s="116" t="s">
        <v>68</v>
      </c>
      <c r="Y254" s="104"/>
      <c r="Z254" s="1"/>
      <c r="AA254" s="3"/>
      <c r="AB254" s="3"/>
      <c r="AC254" s="3"/>
      <c r="AD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</row>
    <row r="255" spans="1:162" x14ac:dyDescent="0.15">
      <c r="A255" s="44">
        <f t="shared" si="69"/>
        <v>44173</v>
      </c>
      <c r="B255" s="96">
        <f t="shared" ca="1" si="78"/>
        <v>10317.71299</v>
      </c>
      <c r="C255" s="14">
        <f t="shared" si="70"/>
        <v>10000</v>
      </c>
      <c r="D255" s="13">
        <f ca="1">IF(A255&lt;$B$1,VLOOKUP(A255,[1]DI!$A$4:$B$15000,2,FALSE),0)</f>
        <v>1.9000000000000006E-2</v>
      </c>
      <c r="E255" s="14">
        <f t="shared" ca="1" si="79"/>
        <v>1.0000746899999999</v>
      </c>
      <c r="F255" s="14">
        <f ca="1">(TRUNC(PRODUCT($E$12:$E254),16))</f>
        <v>1.0151245045644099</v>
      </c>
      <c r="G255" s="14">
        <f t="shared" si="80"/>
        <v>1</v>
      </c>
      <c r="H255" s="14">
        <f t="shared" ca="1" si="81"/>
        <v>1.0151245</v>
      </c>
      <c r="I255" s="13">
        <f t="shared" si="71"/>
        <v>2.5000000000000001E-2</v>
      </c>
      <c r="J255" s="35">
        <f t="shared" si="72"/>
        <v>43930</v>
      </c>
      <c r="K255" s="2">
        <f t="shared" si="73"/>
        <v>166</v>
      </c>
      <c r="L255" s="18">
        <f t="shared" si="74"/>
        <v>166</v>
      </c>
      <c r="M255" s="12">
        <f t="shared" si="64"/>
        <v>1.0163987759999999</v>
      </c>
      <c r="N255" s="12">
        <f t="shared" ca="1" si="65"/>
        <v>1.0317712990000001</v>
      </c>
      <c r="O255" s="18">
        <f t="shared" si="75"/>
        <v>0</v>
      </c>
      <c r="P255" s="14">
        <f t="shared" ca="1" si="66"/>
        <v>317.71298999999999</v>
      </c>
      <c r="Q255" s="21">
        <f t="shared" si="67"/>
        <v>0</v>
      </c>
      <c r="R255" s="14">
        <f t="shared" si="68"/>
        <v>0</v>
      </c>
      <c r="S255" s="4" t="str">
        <f t="shared" si="76"/>
        <v>A+J=</v>
      </c>
      <c r="T255" s="35">
        <f t="shared" si="77"/>
        <v>44293</v>
      </c>
      <c r="U255" s="3"/>
      <c r="V255" s="3"/>
      <c r="W255" s="116">
        <v>43144</v>
      </c>
      <c r="X255" s="116" t="s">
        <v>68</v>
      </c>
      <c r="Y255" s="104"/>
      <c r="Z255" s="1"/>
      <c r="AA255" s="3"/>
      <c r="AB255" s="3"/>
      <c r="AC255" s="3"/>
      <c r="AD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x14ac:dyDescent="0.15">
      <c r="A256" s="44">
        <f t="shared" si="69"/>
        <v>44174</v>
      </c>
      <c r="B256" s="96">
        <f t="shared" ca="1" si="78"/>
        <v>10319.49476</v>
      </c>
      <c r="C256" s="14">
        <f t="shared" si="70"/>
        <v>10000</v>
      </c>
      <c r="D256" s="13">
        <f ca="1">IF(A256&lt;$B$1,VLOOKUP(A256,[1]DI!$A$4:$B$15000,2,FALSE),0)</f>
        <v>1.9000000000000006E-2</v>
      </c>
      <c r="E256" s="14">
        <f t="shared" ca="1" si="79"/>
        <v>1.0000746899999999</v>
      </c>
      <c r="F256" s="14">
        <f ca="1">(TRUNC(PRODUCT($E$12:$E255),16))</f>
        <v>1.01520032421366</v>
      </c>
      <c r="G256" s="14">
        <f t="shared" si="80"/>
        <v>1</v>
      </c>
      <c r="H256" s="14">
        <f t="shared" ca="1" si="81"/>
        <v>1.0152003199999999</v>
      </c>
      <c r="I256" s="13">
        <f t="shared" si="71"/>
        <v>2.5000000000000001E-2</v>
      </c>
      <c r="J256" s="35">
        <f t="shared" si="72"/>
        <v>43930</v>
      </c>
      <c r="K256" s="2">
        <f t="shared" si="73"/>
        <v>167</v>
      </c>
      <c r="L256" s="18">
        <f t="shared" si="74"/>
        <v>167</v>
      </c>
      <c r="M256" s="12">
        <f t="shared" si="64"/>
        <v>1.0164983750000001</v>
      </c>
      <c r="N256" s="12">
        <f t="shared" ca="1" si="65"/>
        <v>1.0319494760000001</v>
      </c>
      <c r="O256" s="18">
        <f t="shared" si="75"/>
        <v>0</v>
      </c>
      <c r="P256" s="14">
        <f t="shared" ca="1" si="66"/>
        <v>319.49475999999999</v>
      </c>
      <c r="Q256" s="21">
        <f t="shared" si="67"/>
        <v>0</v>
      </c>
      <c r="R256" s="14">
        <f t="shared" si="68"/>
        <v>0</v>
      </c>
      <c r="S256" s="4" t="str">
        <f t="shared" si="76"/>
        <v>A+J=</v>
      </c>
      <c r="T256" s="35">
        <f t="shared" si="77"/>
        <v>44293</v>
      </c>
      <c r="U256" s="3"/>
      <c r="V256" s="3"/>
      <c r="W256" s="116">
        <v>43189</v>
      </c>
      <c r="X256" s="116" t="s">
        <v>85</v>
      </c>
      <c r="Y256" s="104"/>
      <c r="Z256" s="1"/>
      <c r="AA256" s="3"/>
      <c r="AB256" s="3"/>
      <c r="AC256" s="3"/>
      <c r="AD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</row>
    <row r="257" spans="1:162" x14ac:dyDescent="0.15">
      <c r="A257" s="44">
        <f t="shared" si="69"/>
        <v>44175</v>
      </c>
      <c r="B257" s="96">
        <f t="shared" ca="1" si="78"/>
        <v>10321.276859989999</v>
      </c>
      <c r="C257" s="14">
        <f t="shared" si="70"/>
        <v>10000</v>
      </c>
      <c r="D257" s="13">
        <f ca="1">IF(A257&lt;$B$1,VLOOKUP(A257,[1]DI!$A$4:$B$15000,2,FALSE),0)</f>
        <v>1.9000000000000006E-2</v>
      </c>
      <c r="E257" s="14">
        <f t="shared" ca="1" si="79"/>
        <v>1.0000746899999999</v>
      </c>
      <c r="F257" s="14">
        <f ca="1">(TRUNC(PRODUCT($E$12:$E256),16))</f>
        <v>1.01527614952587</v>
      </c>
      <c r="G257" s="14">
        <f t="shared" si="80"/>
        <v>1</v>
      </c>
      <c r="H257" s="14">
        <f t="shared" ca="1" si="81"/>
        <v>1.01527615</v>
      </c>
      <c r="I257" s="13">
        <f t="shared" si="71"/>
        <v>2.5000000000000001E-2</v>
      </c>
      <c r="J257" s="35">
        <f t="shared" si="72"/>
        <v>43930</v>
      </c>
      <c r="K257" s="2">
        <f t="shared" si="73"/>
        <v>168</v>
      </c>
      <c r="L257" s="18">
        <f t="shared" si="74"/>
        <v>168</v>
      </c>
      <c r="M257" s="12">
        <f t="shared" si="64"/>
        <v>1.016597983</v>
      </c>
      <c r="N257" s="12">
        <f t="shared" ca="1" si="65"/>
        <v>1.0321276859999999</v>
      </c>
      <c r="O257" s="18">
        <f t="shared" si="75"/>
        <v>0</v>
      </c>
      <c r="P257" s="14">
        <f t="shared" ca="1" si="66"/>
        <v>321.27685998999999</v>
      </c>
      <c r="Q257" s="21">
        <f t="shared" si="67"/>
        <v>0</v>
      </c>
      <c r="R257" s="14">
        <f t="shared" si="68"/>
        <v>0</v>
      </c>
      <c r="S257" s="4" t="str">
        <f t="shared" si="76"/>
        <v>A+J=</v>
      </c>
      <c r="T257" s="35">
        <f t="shared" si="77"/>
        <v>44293</v>
      </c>
      <c r="U257" s="3"/>
      <c r="V257" s="3"/>
      <c r="W257" s="116">
        <v>43221</v>
      </c>
      <c r="X257" s="116" t="s">
        <v>87</v>
      </c>
      <c r="Y257" s="104"/>
      <c r="Z257" s="1"/>
      <c r="AA257" s="3"/>
      <c r="AB257" s="3"/>
      <c r="AC257" s="3"/>
      <c r="AD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</row>
    <row r="258" spans="1:162" x14ac:dyDescent="0.15">
      <c r="A258" s="44">
        <f t="shared" si="69"/>
        <v>44176</v>
      </c>
      <c r="B258" s="96">
        <f t="shared" ca="1" si="78"/>
        <v>10323.05921999</v>
      </c>
      <c r="C258" s="14">
        <f t="shared" si="70"/>
        <v>10000</v>
      </c>
      <c r="D258" s="13">
        <f ca="1">IF(A258&lt;$B$1,VLOOKUP(A258,[1]DI!$A$4:$B$15000,2,FALSE),0)</f>
        <v>1.9000000000000006E-2</v>
      </c>
      <c r="E258" s="14">
        <f t="shared" ca="1" si="79"/>
        <v>1.0000746899999999</v>
      </c>
      <c r="F258" s="14">
        <f ca="1">(TRUNC(PRODUCT($E$12:$E257),16))</f>
        <v>1.0153519805014799</v>
      </c>
      <c r="G258" s="14">
        <f t="shared" si="80"/>
        <v>1</v>
      </c>
      <c r="H258" s="14">
        <f t="shared" ca="1" si="81"/>
        <v>1.0153519799999999</v>
      </c>
      <c r="I258" s="13">
        <f t="shared" si="71"/>
        <v>2.5000000000000001E-2</v>
      </c>
      <c r="J258" s="35">
        <f t="shared" si="72"/>
        <v>43930</v>
      </c>
      <c r="K258" s="2">
        <f t="shared" si="73"/>
        <v>169</v>
      </c>
      <c r="L258" s="18">
        <f t="shared" si="74"/>
        <v>169</v>
      </c>
      <c r="M258" s="12">
        <f t="shared" si="64"/>
        <v>1.016697601</v>
      </c>
      <c r="N258" s="12">
        <f t="shared" ca="1" si="65"/>
        <v>1.0323059219999999</v>
      </c>
      <c r="O258" s="18">
        <f t="shared" si="75"/>
        <v>0</v>
      </c>
      <c r="P258" s="14">
        <f t="shared" ca="1" si="66"/>
        <v>323.05921998999997</v>
      </c>
      <c r="Q258" s="21">
        <f t="shared" si="67"/>
        <v>0</v>
      </c>
      <c r="R258" s="14">
        <f t="shared" si="68"/>
        <v>0</v>
      </c>
      <c r="S258" s="4" t="str">
        <f t="shared" si="76"/>
        <v>A+J=</v>
      </c>
      <c r="T258" s="35">
        <f t="shared" si="77"/>
        <v>44293</v>
      </c>
      <c r="U258" s="3"/>
      <c r="V258" s="3"/>
      <c r="W258" s="116">
        <v>43251</v>
      </c>
      <c r="X258" s="116" t="s">
        <v>86</v>
      </c>
      <c r="Y258" s="104"/>
      <c r="Z258" s="1"/>
      <c r="AA258" s="3"/>
      <c r="AB258" s="3"/>
      <c r="AC258" s="3"/>
      <c r="AD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</row>
    <row r="259" spans="1:162" x14ac:dyDescent="0.15">
      <c r="A259" s="44">
        <f t="shared" si="69"/>
        <v>44177</v>
      </c>
      <c r="B259" s="96">
        <f t="shared" ca="1" si="78"/>
        <v>10324.84192999</v>
      </c>
      <c r="C259" s="14">
        <f t="shared" si="70"/>
        <v>10000</v>
      </c>
      <c r="D259" s="13">
        <f ca="1">IF(A259&lt;$B$1,VLOOKUP(A259,[1]DI!$A$4:$B$15000,2,FALSE),0)</f>
        <v>0</v>
      </c>
      <c r="E259" s="14">
        <f t="shared" ca="1" si="79"/>
        <v>1</v>
      </c>
      <c r="F259" s="14">
        <f ca="1">(TRUNC(PRODUCT($E$12:$E258),16))</f>
        <v>1.0154278171408999</v>
      </c>
      <c r="G259" s="14">
        <f t="shared" si="80"/>
        <v>1</v>
      </c>
      <c r="H259" s="14">
        <f t="shared" ca="1" si="81"/>
        <v>1.01542782</v>
      </c>
      <c r="I259" s="13">
        <f t="shared" si="71"/>
        <v>2.5000000000000001E-2</v>
      </c>
      <c r="J259" s="35">
        <f t="shared" si="72"/>
        <v>43930</v>
      </c>
      <c r="K259" s="2">
        <f t="shared" si="73"/>
        <v>169</v>
      </c>
      <c r="L259" s="18">
        <f t="shared" si="74"/>
        <v>170</v>
      </c>
      <c r="M259" s="12">
        <f t="shared" si="64"/>
        <v>1.0167972279999999</v>
      </c>
      <c r="N259" s="12">
        <f t="shared" ca="1" si="65"/>
        <v>1.0324841929999999</v>
      </c>
      <c r="O259" s="18">
        <f t="shared" si="75"/>
        <v>0</v>
      </c>
      <c r="P259" s="14">
        <f t="shared" ca="1" si="66"/>
        <v>324.84192998999998</v>
      </c>
      <c r="Q259" s="21">
        <f t="shared" si="67"/>
        <v>0</v>
      </c>
      <c r="R259" s="14">
        <f t="shared" si="68"/>
        <v>0</v>
      </c>
      <c r="S259" s="4" t="str">
        <f t="shared" si="76"/>
        <v>A+J=</v>
      </c>
      <c r="T259" s="35">
        <f t="shared" si="77"/>
        <v>44293</v>
      </c>
      <c r="U259" s="3"/>
      <c r="V259" s="3"/>
      <c r="W259" s="116">
        <v>43350</v>
      </c>
      <c r="X259" s="116" t="s">
        <v>88</v>
      </c>
      <c r="Y259" s="104"/>
      <c r="Z259" s="1"/>
      <c r="AA259" s="3"/>
      <c r="AB259" s="3"/>
      <c r="AC259" s="3"/>
      <c r="AD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</row>
    <row r="260" spans="1:162" x14ac:dyDescent="0.15">
      <c r="A260" s="44">
        <f t="shared" si="69"/>
        <v>44178</v>
      </c>
      <c r="B260" s="96">
        <f t="shared" ca="1" si="78"/>
        <v>10324.84192999</v>
      </c>
      <c r="C260" s="14">
        <f t="shared" si="70"/>
        <v>10000</v>
      </c>
      <c r="D260" s="13">
        <f ca="1">IF(A260&lt;$B$1,VLOOKUP(A260,[1]DI!$A$4:$B$15000,2,FALSE),0)</f>
        <v>0</v>
      </c>
      <c r="E260" s="14">
        <f t="shared" ca="1" si="79"/>
        <v>1</v>
      </c>
      <c r="F260" s="14">
        <f ca="1">(TRUNC(PRODUCT($E$12:$E259),16))</f>
        <v>1.0154278171408999</v>
      </c>
      <c r="G260" s="14">
        <f t="shared" si="80"/>
        <v>1</v>
      </c>
      <c r="H260" s="14">
        <f t="shared" ca="1" si="81"/>
        <v>1.01542782</v>
      </c>
      <c r="I260" s="13">
        <f t="shared" si="71"/>
        <v>2.5000000000000001E-2</v>
      </c>
      <c r="J260" s="35">
        <f t="shared" si="72"/>
        <v>43930</v>
      </c>
      <c r="K260" s="2">
        <f t="shared" si="73"/>
        <v>169</v>
      </c>
      <c r="L260" s="18">
        <f t="shared" si="74"/>
        <v>170</v>
      </c>
      <c r="M260" s="12">
        <f t="shared" si="64"/>
        <v>1.0167972279999999</v>
      </c>
      <c r="N260" s="12">
        <f t="shared" ca="1" si="65"/>
        <v>1.0324841929999999</v>
      </c>
      <c r="O260" s="18">
        <f t="shared" si="75"/>
        <v>0</v>
      </c>
      <c r="P260" s="14">
        <f t="shared" ca="1" si="66"/>
        <v>324.84192998999998</v>
      </c>
      <c r="Q260" s="21">
        <f t="shared" si="67"/>
        <v>0</v>
      </c>
      <c r="R260" s="14">
        <f t="shared" si="68"/>
        <v>0</v>
      </c>
      <c r="S260" s="4" t="str">
        <f t="shared" si="76"/>
        <v>A+J=</v>
      </c>
      <c r="T260" s="35">
        <f t="shared" si="77"/>
        <v>44293</v>
      </c>
      <c r="U260" s="3"/>
      <c r="V260" s="3"/>
      <c r="W260" s="116">
        <v>43385</v>
      </c>
      <c r="X260" s="101" t="s">
        <v>74</v>
      </c>
      <c r="Y260" s="104"/>
      <c r="Z260" s="1"/>
      <c r="AA260" s="3"/>
      <c r="AB260" s="3"/>
      <c r="AC260" s="3"/>
      <c r="AD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</row>
    <row r="261" spans="1:162" x14ac:dyDescent="0.15">
      <c r="A261" s="44">
        <f t="shared" si="69"/>
        <v>44179</v>
      </c>
      <c r="B261" s="96">
        <f t="shared" ca="1" si="78"/>
        <v>10324.84192999</v>
      </c>
      <c r="C261" s="14">
        <f t="shared" si="70"/>
        <v>10000</v>
      </c>
      <c r="D261" s="13">
        <f ca="1">IF(A261&lt;$B$1,VLOOKUP(A261,[1]DI!$A$4:$B$15000,2,FALSE),0)</f>
        <v>1.9000000000000006E-2</v>
      </c>
      <c r="E261" s="14">
        <f t="shared" ca="1" si="79"/>
        <v>1.0000746899999999</v>
      </c>
      <c r="F261" s="14">
        <f ca="1">(TRUNC(PRODUCT($E$12:$E260),16))</f>
        <v>1.0154278171408999</v>
      </c>
      <c r="G261" s="14">
        <f t="shared" si="80"/>
        <v>1</v>
      </c>
      <c r="H261" s="14">
        <f t="shared" ca="1" si="81"/>
        <v>1.01542782</v>
      </c>
      <c r="I261" s="13">
        <f t="shared" si="71"/>
        <v>2.5000000000000001E-2</v>
      </c>
      <c r="J261" s="35">
        <f t="shared" si="72"/>
        <v>43930</v>
      </c>
      <c r="K261" s="2">
        <f t="shared" si="73"/>
        <v>170</v>
      </c>
      <c r="L261" s="18">
        <f t="shared" si="74"/>
        <v>170</v>
      </c>
      <c r="M261" s="12">
        <f t="shared" si="64"/>
        <v>1.0167972279999999</v>
      </c>
      <c r="N261" s="12">
        <f t="shared" ca="1" si="65"/>
        <v>1.0324841929999999</v>
      </c>
      <c r="O261" s="18">
        <f t="shared" si="75"/>
        <v>0</v>
      </c>
      <c r="P261" s="14">
        <f t="shared" ca="1" si="66"/>
        <v>324.84192998999998</v>
      </c>
      <c r="Q261" s="21">
        <f t="shared" si="67"/>
        <v>0</v>
      </c>
      <c r="R261" s="14">
        <f t="shared" si="68"/>
        <v>0</v>
      </c>
      <c r="S261" s="4" t="str">
        <f t="shared" si="76"/>
        <v>A+J=</v>
      </c>
      <c r="T261" s="35">
        <f t="shared" si="77"/>
        <v>44293</v>
      </c>
      <c r="U261" s="3"/>
      <c r="V261" s="3"/>
      <c r="W261" s="116">
        <v>43406</v>
      </c>
      <c r="X261" s="116" t="s">
        <v>80</v>
      </c>
      <c r="Y261" s="104"/>
      <c r="Z261" s="1"/>
      <c r="AA261" s="3"/>
      <c r="AB261" s="3"/>
      <c r="AC261" s="3"/>
      <c r="AD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</row>
    <row r="262" spans="1:162" x14ac:dyDescent="0.15">
      <c r="A262" s="44">
        <f t="shared" si="69"/>
        <v>44180</v>
      </c>
      <c r="B262" s="96">
        <f t="shared" ca="1" si="78"/>
        <v>10326.62487999</v>
      </c>
      <c r="C262" s="14">
        <f t="shared" si="70"/>
        <v>10000</v>
      </c>
      <c r="D262" s="13">
        <f ca="1">IF(A262&lt;$B$1,VLOOKUP(A262,[1]DI!$A$4:$B$15000,2,FALSE),0)</f>
        <v>1.9000000000000006E-2</v>
      </c>
      <c r="E262" s="14">
        <f t="shared" ca="1" si="79"/>
        <v>1.0000746899999999</v>
      </c>
      <c r="F262" s="14">
        <f ca="1">(TRUNC(PRODUCT($E$12:$E261),16))</f>
        <v>1.0155036594445701</v>
      </c>
      <c r="G262" s="14">
        <f t="shared" si="80"/>
        <v>1</v>
      </c>
      <c r="H262" s="14">
        <f t="shared" ca="1" si="81"/>
        <v>1.01550366</v>
      </c>
      <c r="I262" s="13">
        <f t="shared" si="71"/>
        <v>2.5000000000000001E-2</v>
      </c>
      <c r="J262" s="35">
        <f t="shared" si="72"/>
        <v>43930</v>
      </c>
      <c r="K262" s="2">
        <f t="shared" si="73"/>
        <v>171</v>
      </c>
      <c r="L262" s="18">
        <f t="shared" si="74"/>
        <v>171</v>
      </c>
      <c r="M262" s="12">
        <f t="shared" si="64"/>
        <v>1.0168968650000001</v>
      </c>
      <c r="N262" s="12">
        <f t="shared" ca="1" si="65"/>
        <v>1.0326624879999999</v>
      </c>
      <c r="O262" s="18">
        <f t="shared" si="75"/>
        <v>0</v>
      </c>
      <c r="P262" s="14">
        <f t="shared" ca="1" si="66"/>
        <v>326.62487999000001</v>
      </c>
      <c r="Q262" s="21">
        <f t="shared" si="67"/>
        <v>0</v>
      </c>
      <c r="R262" s="14">
        <f t="shared" si="68"/>
        <v>0</v>
      </c>
      <c r="S262" s="4" t="str">
        <f t="shared" si="76"/>
        <v>A+J=</v>
      </c>
      <c r="T262" s="35">
        <f t="shared" si="77"/>
        <v>44293</v>
      </c>
      <c r="U262" s="3"/>
      <c r="V262" s="3"/>
      <c r="W262" s="116">
        <v>43419</v>
      </c>
      <c r="X262" s="116" t="s">
        <v>89</v>
      </c>
      <c r="Y262" s="104"/>
      <c r="Z262" s="1"/>
      <c r="AA262" s="3"/>
      <c r="AB262" s="3"/>
      <c r="AC262" s="3"/>
      <c r="AD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</row>
    <row r="263" spans="1:162" x14ac:dyDescent="0.15">
      <c r="A263" s="44">
        <f t="shared" si="69"/>
        <v>44181</v>
      </c>
      <c r="B263" s="96">
        <f t="shared" ca="1" si="78"/>
        <v>10328.4082</v>
      </c>
      <c r="C263" s="14">
        <f t="shared" si="70"/>
        <v>10000</v>
      </c>
      <c r="D263" s="13">
        <f ca="1">IF(A263&lt;$B$1,VLOOKUP(A263,[1]DI!$A$4:$B$15000,2,FALSE),0)</f>
        <v>1.9000000000000006E-2</v>
      </c>
      <c r="E263" s="14">
        <f t="shared" ca="1" si="79"/>
        <v>1.0000746899999999</v>
      </c>
      <c r="F263" s="14">
        <f ca="1">(TRUNC(PRODUCT($E$12:$E262),16))</f>
        <v>1.0155795074128899</v>
      </c>
      <c r="G263" s="14">
        <f t="shared" si="80"/>
        <v>1</v>
      </c>
      <c r="H263" s="14">
        <f t="shared" ca="1" si="81"/>
        <v>1.01557951</v>
      </c>
      <c r="I263" s="13">
        <f t="shared" si="71"/>
        <v>2.5000000000000001E-2</v>
      </c>
      <c r="J263" s="35">
        <f t="shared" si="72"/>
        <v>43930</v>
      </c>
      <c r="K263" s="2">
        <f t="shared" si="73"/>
        <v>172</v>
      </c>
      <c r="L263" s="18">
        <f t="shared" si="74"/>
        <v>172</v>
      </c>
      <c r="M263" s="12">
        <f t="shared" si="64"/>
        <v>1.016996513</v>
      </c>
      <c r="N263" s="12">
        <f t="shared" ca="1" si="65"/>
        <v>1.0328408200000001</v>
      </c>
      <c r="O263" s="18">
        <f t="shared" si="75"/>
        <v>0</v>
      </c>
      <c r="P263" s="14">
        <f t="shared" ca="1" si="66"/>
        <v>328.40820000000002</v>
      </c>
      <c r="Q263" s="21">
        <f t="shared" si="67"/>
        <v>0</v>
      </c>
      <c r="R263" s="14">
        <f t="shared" si="68"/>
        <v>0</v>
      </c>
      <c r="S263" s="4" t="str">
        <f t="shared" si="76"/>
        <v>A+J=</v>
      </c>
      <c r="T263" s="35">
        <f t="shared" si="77"/>
        <v>44293</v>
      </c>
      <c r="U263" s="3"/>
      <c r="V263" s="3"/>
      <c r="W263" s="116">
        <v>43459</v>
      </c>
      <c r="X263" s="116" t="s">
        <v>82</v>
      </c>
      <c r="Y263" s="104"/>
      <c r="Z263" s="1"/>
      <c r="AA263" s="3"/>
      <c r="AB263" s="3"/>
      <c r="AC263" s="3"/>
      <c r="AD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</row>
    <row r="264" spans="1:162" x14ac:dyDescent="0.15">
      <c r="A264" s="44">
        <f t="shared" si="69"/>
        <v>44182</v>
      </c>
      <c r="B264" s="96">
        <f t="shared" ca="1" si="78"/>
        <v>10330.19176</v>
      </c>
      <c r="C264" s="14">
        <f t="shared" si="70"/>
        <v>10000</v>
      </c>
      <c r="D264" s="13">
        <f ca="1">IF(A264&lt;$B$1,VLOOKUP(A264,[1]DI!$A$4:$B$15000,2,FALSE),0)</f>
        <v>1.9000000000000006E-2</v>
      </c>
      <c r="E264" s="14">
        <f t="shared" ca="1" si="79"/>
        <v>1.0000746899999999</v>
      </c>
      <c r="F264" s="14">
        <f ca="1">(TRUNC(PRODUCT($E$12:$E263),16))</f>
        <v>1.0156553610462999</v>
      </c>
      <c r="G264" s="14">
        <f t="shared" si="80"/>
        <v>1</v>
      </c>
      <c r="H264" s="14">
        <f t="shared" ca="1" si="81"/>
        <v>1.01565536</v>
      </c>
      <c r="I264" s="13">
        <f t="shared" si="71"/>
        <v>2.5000000000000001E-2</v>
      </c>
      <c r="J264" s="35">
        <f t="shared" si="72"/>
        <v>43930</v>
      </c>
      <c r="K264" s="2">
        <f t="shared" si="73"/>
        <v>173</v>
      </c>
      <c r="L264" s="18">
        <f t="shared" si="74"/>
        <v>173</v>
      </c>
      <c r="M264" s="12">
        <f t="shared" si="64"/>
        <v>1.017096169</v>
      </c>
      <c r="N264" s="12">
        <f t="shared" ca="1" si="65"/>
        <v>1.033019176</v>
      </c>
      <c r="O264" s="18">
        <f t="shared" si="75"/>
        <v>0</v>
      </c>
      <c r="P264" s="14">
        <f t="shared" ca="1" si="66"/>
        <v>330.19175999999999</v>
      </c>
      <c r="Q264" s="21">
        <f t="shared" si="67"/>
        <v>0</v>
      </c>
      <c r="R264" s="14">
        <f t="shared" si="68"/>
        <v>0</v>
      </c>
      <c r="S264" s="4" t="str">
        <f t="shared" si="76"/>
        <v>A+J=</v>
      </c>
      <c r="T264" s="35">
        <f t="shared" si="77"/>
        <v>44293</v>
      </c>
      <c r="U264" s="3"/>
      <c r="V264" s="3"/>
      <c r="W264" s="116">
        <v>43466</v>
      </c>
      <c r="X264" s="116" t="s">
        <v>84</v>
      </c>
      <c r="Y264" s="104"/>
      <c r="Z264" s="1"/>
      <c r="AA264" s="3"/>
      <c r="AB264" s="3"/>
      <c r="AC264" s="3"/>
      <c r="AD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</row>
    <row r="265" spans="1:162" x14ac:dyDescent="0.15">
      <c r="A265" s="44">
        <f t="shared" si="69"/>
        <v>44183</v>
      </c>
      <c r="B265" s="96">
        <f t="shared" ca="1" si="78"/>
        <v>10331.97567</v>
      </c>
      <c r="C265" s="14">
        <f t="shared" si="70"/>
        <v>10000</v>
      </c>
      <c r="D265" s="13">
        <f ca="1">IF(A265&lt;$B$1,VLOOKUP(A265,[1]DI!$A$4:$B$15000,2,FALSE),0)</f>
        <v>1.9000000000000006E-2</v>
      </c>
      <c r="E265" s="14">
        <f t="shared" ca="1" si="79"/>
        <v>1.0000746899999999</v>
      </c>
      <c r="F265" s="14">
        <f ca="1">(TRUNC(PRODUCT($E$12:$E264),16))</f>
        <v>1.01573122034521</v>
      </c>
      <c r="G265" s="14">
        <f t="shared" si="80"/>
        <v>1</v>
      </c>
      <c r="H265" s="14">
        <f t="shared" ca="1" si="81"/>
        <v>1.0157312199999999</v>
      </c>
      <c r="I265" s="13">
        <f t="shared" si="71"/>
        <v>2.5000000000000001E-2</v>
      </c>
      <c r="J265" s="35">
        <f t="shared" si="72"/>
        <v>43930</v>
      </c>
      <c r="K265" s="2">
        <f t="shared" si="73"/>
        <v>174</v>
      </c>
      <c r="L265" s="18">
        <f t="shared" si="74"/>
        <v>174</v>
      </c>
      <c r="M265" s="12">
        <f t="shared" si="64"/>
        <v>1.017195836</v>
      </c>
      <c r="N265" s="12">
        <f t="shared" ca="1" si="65"/>
        <v>1.033197567</v>
      </c>
      <c r="O265" s="18">
        <f t="shared" si="75"/>
        <v>0</v>
      </c>
      <c r="P265" s="14">
        <f t="shared" ca="1" si="66"/>
        <v>331.97566999999998</v>
      </c>
      <c r="Q265" s="21">
        <f t="shared" si="67"/>
        <v>0</v>
      </c>
      <c r="R265" s="14">
        <f t="shared" si="68"/>
        <v>0</v>
      </c>
      <c r="S265" s="4" t="str">
        <f t="shared" si="76"/>
        <v>A+J=</v>
      </c>
      <c r="T265" s="35">
        <f t="shared" si="77"/>
        <v>44293</v>
      </c>
      <c r="U265" s="3"/>
      <c r="V265" s="3"/>
      <c r="W265" s="116">
        <v>43528</v>
      </c>
      <c r="X265" s="116" t="s">
        <v>68</v>
      </c>
      <c r="Y265" s="104"/>
      <c r="Z265" s="1"/>
      <c r="AA265" s="3"/>
      <c r="AB265" s="3"/>
      <c r="AC265" s="3"/>
      <c r="AD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</row>
    <row r="266" spans="1:162" x14ac:dyDescent="0.15">
      <c r="A266" s="44">
        <f t="shared" si="69"/>
        <v>44184</v>
      </c>
      <c r="B266" s="96">
        <f t="shared" ca="1" si="78"/>
        <v>10333.75995</v>
      </c>
      <c r="C266" s="14">
        <f t="shared" si="70"/>
        <v>10000</v>
      </c>
      <c r="D266" s="13">
        <f ca="1">IF(A266&lt;$B$1,VLOOKUP(A266,[1]DI!$A$4:$B$15000,2,FALSE),0)</f>
        <v>0</v>
      </c>
      <c r="E266" s="14">
        <f t="shared" ca="1" si="79"/>
        <v>1</v>
      </c>
      <c r="F266" s="14">
        <f ca="1">(TRUNC(PRODUCT($E$12:$E265),16))</f>
        <v>1.01580708531006</v>
      </c>
      <c r="G266" s="14">
        <f t="shared" si="80"/>
        <v>1</v>
      </c>
      <c r="H266" s="14">
        <f t="shared" ca="1" si="81"/>
        <v>1.01580709</v>
      </c>
      <c r="I266" s="13">
        <f t="shared" si="71"/>
        <v>2.5000000000000001E-2</v>
      </c>
      <c r="J266" s="35">
        <f t="shared" si="72"/>
        <v>43930</v>
      </c>
      <c r="K266" s="2">
        <f t="shared" si="73"/>
        <v>174</v>
      </c>
      <c r="L266" s="18">
        <f t="shared" si="74"/>
        <v>175</v>
      </c>
      <c r="M266" s="12">
        <f t="shared" si="64"/>
        <v>1.0172955130000001</v>
      </c>
      <c r="N266" s="12">
        <f t="shared" ca="1" si="65"/>
        <v>1.0333759950000001</v>
      </c>
      <c r="O266" s="18">
        <f t="shared" si="75"/>
        <v>0</v>
      </c>
      <c r="P266" s="14">
        <f t="shared" ca="1" si="66"/>
        <v>333.75995</v>
      </c>
      <c r="Q266" s="21">
        <f t="shared" si="67"/>
        <v>0</v>
      </c>
      <c r="R266" s="14">
        <f t="shared" si="68"/>
        <v>0</v>
      </c>
      <c r="S266" s="4" t="str">
        <f t="shared" si="76"/>
        <v>A+J=</v>
      </c>
      <c r="T266" s="35">
        <f t="shared" si="77"/>
        <v>44293</v>
      </c>
      <c r="U266" s="3"/>
      <c r="V266" s="3"/>
      <c r="W266" s="116">
        <v>43529</v>
      </c>
      <c r="X266" s="116" t="s">
        <v>68</v>
      </c>
      <c r="Y266" s="104"/>
      <c r="Z266" s="1"/>
      <c r="AA266" s="3"/>
      <c r="AB266" s="3"/>
      <c r="AC266" s="3"/>
      <c r="AD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</row>
    <row r="267" spans="1:162" x14ac:dyDescent="0.15">
      <c r="A267" s="44">
        <f t="shared" si="69"/>
        <v>44185</v>
      </c>
      <c r="B267" s="96">
        <f t="shared" ca="1" si="78"/>
        <v>10333.75995</v>
      </c>
      <c r="C267" s="14">
        <f t="shared" si="70"/>
        <v>10000</v>
      </c>
      <c r="D267" s="13">
        <f ca="1">IF(A267&lt;$B$1,VLOOKUP(A267,[1]DI!$A$4:$B$15000,2,FALSE),0)</f>
        <v>0</v>
      </c>
      <c r="E267" s="14">
        <f t="shared" ca="1" si="79"/>
        <v>1</v>
      </c>
      <c r="F267" s="14">
        <f ca="1">(TRUNC(PRODUCT($E$12:$E266),16))</f>
        <v>1.01580708531006</v>
      </c>
      <c r="G267" s="14">
        <f t="shared" si="80"/>
        <v>1</v>
      </c>
      <c r="H267" s="14">
        <f t="shared" ca="1" si="81"/>
        <v>1.01580709</v>
      </c>
      <c r="I267" s="13">
        <f t="shared" si="71"/>
        <v>2.5000000000000001E-2</v>
      </c>
      <c r="J267" s="35">
        <f t="shared" si="72"/>
        <v>43930</v>
      </c>
      <c r="K267" s="2">
        <f t="shared" si="73"/>
        <v>174</v>
      </c>
      <c r="L267" s="18">
        <f t="shared" si="74"/>
        <v>175</v>
      </c>
      <c r="M267" s="12">
        <f t="shared" si="64"/>
        <v>1.0172955130000001</v>
      </c>
      <c r="N267" s="12">
        <f t="shared" ca="1" si="65"/>
        <v>1.0333759950000001</v>
      </c>
      <c r="O267" s="18">
        <f t="shared" si="75"/>
        <v>0</v>
      </c>
      <c r="P267" s="14">
        <f t="shared" ca="1" si="66"/>
        <v>333.75995</v>
      </c>
      <c r="Q267" s="21">
        <f t="shared" si="67"/>
        <v>0</v>
      </c>
      <c r="R267" s="14">
        <f t="shared" si="68"/>
        <v>0</v>
      </c>
      <c r="S267" s="4" t="str">
        <f t="shared" si="76"/>
        <v>A+J=</v>
      </c>
      <c r="T267" s="35">
        <f t="shared" si="77"/>
        <v>44293</v>
      </c>
      <c r="U267" s="3"/>
      <c r="V267" s="3"/>
      <c r="W267" s="116">
        <v>43574</v>
      </c>
      <c r="X267" s="116" t="s">
        <v>85</v>
      </c>
      <c r="Y267" s="104"/>
      <c r="Z267" s="1"/>
      <c r="AA267" s="3"/>
      <c r="AB267" s="3"/>
      <c r="AC267" s="3"/>
      <c r="AD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</row>
    <row r="268" spans="1:162" x14ac:dyDescent="0.15">
      <c r="A268" s="44">
        <f t="shared" si="69"/>
        <v>44186</v>
      </c>
      <c r="B268" s="96">
        <f t="shared" ca="1" si="78"/>
        <v>10333.75995</v>
      </c>
      <c r="C268" s="14">
        <f t="shared" si="70"/>
        <v>10000</v>
      </c>
      <c r="D268" s="13">
        <f ca="1">IF(A268&lt;$B$1,VLOOKUP(A268,[1]DI!$A$4:$B$15000,2,FALSE),0)</f>
        <v>1.9000000000000006E-2</v>
      </c>
      <c r="E268" s="14">
        <f t="shared" ca="1" si="79"/>
        <v>1.0000746899999999</v>
      </c>
      <c r="F268" s="14">
        <f ca="1">(TRUNC(PRODUCT($E$12:$E267),16))</f>
        <v>1.01580708531006</v>
      </c>
      <c r="G268" s="14">
        <f t="shared" si="80"/>
        <v>1</v>
      </c>
      <c r="H268" s="14">
        <f t="shared" ca="1" si="81"/>
        <v>1.01580709</v>
      </c>
      <c r="I268" s="13">
        <f t="shared" si="71"/>
        <v>2.5000000000000001E-2</v>
      </c>
      <c r="J268" s="35">
        <f t="shared" si="72"/>
        <v>43930</v>
      </c>
      <c r="K268" s="2">
        <f t="shared" si="73"/>
        <v>175</v>
      </c>
      <c r="L268" s="18">
        <f t="shared" si="74"/>
        <v>175</v>
      </c>
      <c r="M268" s="12">
        <f t="shared" ref="M268:M331" si="82">ROUND((I268+1)^(L268/252),9)</f>
        <v>1.0172955130000001</v>
      </c>
      <c r="N268" s="12">
        <f t="shared" ref="N268:N331" ca="1" si="83">ROUND(H268*M268,9)</f>
        <v>1.0333759950000001</v>
      </c>
      <c r="O268" s="18">
        <f t="shared" si="75"/>
        <v>0</v>
      </c>
      <c r="P268" s="14">
        <f t="shared" ref="P268:P331" ca="1" si="84">TRUNC(((N268-1)*C268),8)</f>
        <v>333.75995</v>
      </c>
      <c r="Q268" s="21">
        <f t="shared" ref="Q268:Q331" si="85">IF($O268&gt;0,VLOOKUP($O268,$W$12:$AC$19,7),0)</f>
        <v>0</v>
      </c>
      <c r="R268" s="14">
        <f t="shared" ref="R268:R331" si="86">IF(Q268&gt;0,TRUNC(Q268*C$12,8),0)</f>
        <v>0</v>
      </c>
      <c r="S268" s="4" t="str">
        <f t="shared" si="76"/>
        <v>A+J=</v>
      </c>
      <c r="T268" s="35">
        <f t="shared" si="77"/>
        <v>44293</v>
      </c>
      <c r="U268" s="3"/>
      <c r="V268" s="3"/>
      <c r="W268" s="116">
        <v>43586</v>
      </c>
      <c r="X268" s="116" t="s">
        <v>87</v>
      </c>
      <c r="Y268" s="104"/>
      <c r="Z268" s="1"/>
      <c r="AA268" s="3"/>
      <c r="AB268" s="3"/>
      <c r="AC268" s="3"/>
      <c r="AD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</row>
    <row r="269" spans="1:162" x14ac:dyDescent="0.15">
      <c r="A269" s="44">
        <f t="shared" ref="A269:A332" si="87">(A268+1)</f>
        <v>44187</v>
      </c>
      <c r="B269" s="96">
        <f t="shared" ca="1" si="78"/>
        <v>10335.54445999</v>
      </c>
      <c r="C269" s="14">
        <f t="shared" ref="C269:C332" si="88">(C268-R268)</f>
        <v>10000</v>
      </c>
      <c r="D269" s="13">
        <f ca="1">IF(A269&lt;$B$1,VLOOKUP(A269,[1]DI!$A$4:$B$15000,2,FALSE),0)</f>
        <v>1.9000000000000006E-2</v>
      </c>
      <c r="E269" s="14">
        <f t="shared" ca="1" si="79"/>
        <v>1.0000746899999999</v>
      </c>
      <c r="F269" s="14">
        <f ca="1">(TRUNC(PRODUCT($E$12:$E268),16))</f>
        <v>1.0158829559412601</v>
      </c>
      <c r="G269" s="14">
        <f t="shared" si="80"/>
        <v>1</v>
      </c>
      <c r="H269" s="14">
        <f t="shared" ca="1" si="81"/>
        <v>1.0158829599999999</v>
      </c>
      <c r="I269" s="13">
        <f t="shared" ref="I269:I332" si="89">I268</f>
        <v>2.5000000000000001E-2</v>
      </c>
      <c r="J269" s="35">
        <f t="shared" ref="J269:J332" si="90">IF(O268&gt;0,VLOOKUP(O268,W$12:AG$150,2),J268)</f>
        <v>43930</v>
      </c>
      <c r="K269" s="2">
        <f t="shared" ref="K269:K332" si="91">IF(A269&gt;J269,IF(NETWORKDAYS(J269,A269,$W$22:$W$406)-1=0,1,NETWORKDAYS(J269,A269,$W$22:$W$406)-1),0)</f>
        <v>176</v>
      </c>
      <c r="L269" s="18">
        <f t="shared" ref="L269:L332" si="92">IF(AND(K269=1,K268=1),1,IF(K269&gt;0,IF(K269=K268,K269+1,K269),0))</f>
        <v>176</v>
      </c>
      <c r="M269" s="12">
        <f t="shared" si="82"/>
        <v>1.0173951990000001</v>
      </c>
      <c r="N269" s="12">
        <f t="shared" ca="1" si="83"/>
        <v>1.0335544459999999</v>
      </c>
      <c r="O269" s="18">
        <f t="shared" ref="O269:O332" si="93">IF(VLOOKUP(A269,X$12:AE$150,8)=VLOOKUP(A268,X$12:AE$150,8),0,VLOOKUP(A269,X$12:AE$150,8))</f>
        <v>0</v>
      </c>
      <c r="P269" s="14">
        <f t="shared" ca="1" si="84"/>
        <v>335.54445999000001</v>
      </c>
      <c r="Q269" s="21">
        <f t="shared" si="85"/>
        <v>0</v>
      </c>
      <c r="R269" s="14">
        <f t="shared" si="86"/>
        <v>0</v>
      </c>
      <c r="S269" s="4" t="str">
        <f t="shared" ref="S269:S332" si="94">IF(O268&gt;0,VLOOKUP(O268,W$12:AG$150,10),S268)</f>
        <v>A+J=</v>
      </c>
      <c r="T269" s="35">
        <f t="shared" ref="T269:T332" si="95">IF(O268&gt;0,VLOOKUP(O268,W$12:AG$150,11),T268)</f>
        <v>44293</v>
      </c>
      <c r="U269" s="3"/>
      <c r="V269" s="3"/>
      <c r="W269" s="116">
        <v>43636</v>
      </c>
      <c r="X269" s="116" t="s">
        <v>86</v>
      </c>
      <c r="Y269" s="104"/>
      <c r="Z269" s="1"/>
      <c r="AA269" s="3"/>
      <c r="AB269" s="3"/>
      <c r="AC269" s="3"/>
      <c r="AD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</row>
    <row r="270" spans="1:162" x14ac:dyDescent="0.15">
      <c r="A270" s="44">
        <f t="shared" si="87"/>
        <v>44188</v>
      </c>
      <c r="B270" s="96">
        <f t="shared" ref="B270:B333" ca="1" si="96">IF(A270&lt;=TODAY(),C270+P270,IF(AND(A270&gt;TODAY(),A270&lt;=$B$1),IF(VLOOKUP(TODAY(),$A$10:$D$5000,4,FALSE)=0,"n.d",C270+P270),"n.d"))</f>
        <v>10337.329229999999</v>
      </c>
      <c r="C270" s="14">
        <f t="shared" si="88"/>
        <v>10000</v>
      </c>
      <c r="D270" s="13">
        <f ca="1">IF(A270&lt;$B$1,VLOOKUP(A270,[1]DI!$A$4:$B$15000,2,FALSE),0)</f>
        <v>1.9000000000000006E-2</v>
      </c>
      <c r="E270" s="14">
        <f t="shared" ref="E270:E333" ca="1" si="97">ROUND(((1+D270)^(1/252)),8)</f>
        <v>1.0000746899999999</v>
      </c>
      <c r="F270" s="14">
        <f ca="1">(TRUNC(PRODUCT($E$12:$E269),16))</f>
        <v>1.0159588322392401</v>
      </c>
      <c r="G270" s="14">
        <f t="shared" ref="G270:G333" si="98">IF(O269&gt;0,F269,G269)</f>
        <v>1</v>
      </c>
      <c r="H270" s="14">
        <f t="shared" ref="H270:H333" ca="1" si="99">ROUND(F270/G270,8)</f>
        <v>1.01595883</v>
      </c>
      <c r="I270" s="13">
        <f t="shared" si="89"/>
        <v>2.5000000000000001E-2</v>
      </c>
      <c r="J270" s="35">
        <f t="shared" si="90"/>
        <v>43930</v>
      </c>
      <c r="K270" s="2">
        <f t="shared" si="91"/>
        <v>177</v>
      </c>
      <c r="L270" s="18">
        <f t="shared" si="92"/>
        <v>177</v>
      </c>
      <c r="M270" s="12">
        <f t="shared" si="82"/>
        <v>1.017494895</v>
      </c>
      <c r="N270" s="12">
        <f t="shared" ca="1" si="83"/>
        <v>1.0337329230000001</v>
      </c>
      <c r="O270" s="18">
        <f t="shared" si="93"/>
        <v>0</v>
      </c>
      <c r="P270" s="14">
        <f t="shared" ca="1" si="84"/>
        <v>337.32923</v>
      </c>
      <c r="Q270" s="21">
        <f t="shared" si="85"/>
        <v>0</v>
      </c>
      <c r="R270" s="14">
        <f t="shared" si="86"/>
        <v>0</v>
      </c>
      <c r="S270" s="4" t="str">
        <f t="shared" si="94"/>
        <v>A+J=</v>
      </c>
      <c r="T270" s="35">
        <f t="shared" si="95"/>
        <v>44293</v>
      </c>
      <c r="U270" s="3"/>
      <c r="V270" s="3"/>
      <c r="W270" s="116">
        <v>43784</v>
      </c>
      <c r="X270" s="116" t="s">
        <v>89</v>
      </c>
      <c r="Y270" s="104"/>
      <c r="Z270" s="1"/>
      <c r="AA270" s="3"/>
      <c r="AB270" s="3"/>
      <c r="AC270" s="3"/>
      <c r="AD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</row>
    <row r="271" spans="1:162" x14ac:dyDescent="0.15">
      <c r="A271" s="44">
        <f t="shared" si="87"/>
        <v>44189</v>
      </c>
      <c r="B271" s="96">
        <f t="shared" ca="1" si="96"/>
        <v>10339.11434</v>
      </c>
      <c r="C271" s="14">
        <f t="shared" si="88"/>
        <v>10000</v>
      </c>
      <c r="D271" s="13">
        <f ca="1">IF(A271&lt;$B$1,VLOOKUP(A271,[1]DI!$A$4:$B$15000,2,FALSE),0)</f>
        <v>1.9000000000000006E-2</v>
      </c>
      <c r="E271" s="14">
        <f t="shared" ca="1" si="97"/>
        <v>1.0000746899999999</v>
      </c>
      <c r="F271" s="14">
        <f ca="1">(TRUNC(PRODUCT($E$12:$E270),16))</f>
        <v>1.0160347142044199</v>
      </c>
      <c r="G271" s="14">
        <f t="shared" si="98"/>
        <v>1</v>
      </c>
      <c r="H271" s="14">
        <f t="shared" ca="1" si="99"/>
        <v>1.01603471</v>
      </c>
      <c r="I271" s="13">
        <f t="shared" si="89"/>
        <v>2.5000000000000001E-2</v>
      </c>
      <c r="J271" s="35">
        <f t="shared" si="90"/>
        <v>43930</v>
      </c>
      <c r="K271" s="2">
        <f t="shared" si="91"/>
        <v>178</v>
      </c>
      <c r="L271" s="18">
        <f t="shared" si="92"/>
        <v>178</v>
      </c>
      <c r="M271" s="12">
        <f t="shared" si="82"/>
        <v>1.0175946</v>
      </c>
      <c r="N271" s="12">
        <f t="shared" ca="1" si="83"/>
        <v>1.033911434</v>
      </c>
      <c r="O271" s="18">
        <f t="shared" si="93"/>
        <v>0</v>
      </c>
      <c r="P271" s="14">
        <f t="shared" ca="1" si="84"/>
        <v>339.11434000000003</v>
      </c>
      <c r="Q271" s="21">
        <f t="shared" si="85"/>
        <v>0</v>
      </c>
      <c r="R271" s="14">
        <f t="shared" si="86"/>
        <v>0</v>
      </c>
      <c r="S271" s="4" t="str">
        <f t="shared" si="94"/>
        <v>A+J=</v>
      </c>
      <c r="T271" s="35">
        <f t="shared" si="95"/>
        <v>44293</v>
      </c>
      <c r="U271" s="3"/>
      <c r="V271" s="3"/>
      <c r="W271" s="116">
        <v>43824</v>
      </c>
      <c r="X271" s="116" t="s">
        <v>82</v>
      </c>
      <c r="Y271" s="104"/>
      <c r="Z271" s="1"/>
      <c r="AA271" s="3"/>
      <c r="AB271" s="3"/>
      <c r="AC271" s="3"/>
      <c r="AD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</row>
    <row r="272" spans="1:162" x14ac:dyDescent="0.15">
      <c r="A272" s="44">
        <f t="shared" si="87"/>
        <v>44190</v>
      </c>
      <c r="B272" s="96">
        <f t="shared" ca="1" si="96"/>
        <v>10340.899820000001</v>
      </c>
      <c r="C272" s="14">
        <f t="shared" si="88"/>
        <v>10000</v>
      </c>
      <c r="D272" s="13">
        <f ca="1">IF(A272&lt;$B$1,VLOOKUP(A272,[1]DI!$A$4:$B$15000,2,FALSE),0)</f>
        <v>0</v>
      </c>
      <c r="E272" s="14">
        <f t="shared" ca="1" si="97"/>
        <v>1</v>
      </c>
      <c r="F272" s="14">
        <f ca="1">(TRUNC(PRODUCT($E$12:$E271),16))</f>
        <v>1.0161106018372299</v>
      </c>
      <c r="G272" s="14">
        <f t="shared" si="98"/>
        <v>1</v>
      </c>
      <c r="H272" s="14">
        <f t="shared" ca="1" si="99"/>
        <v>1.0161106</v>
      </c>
      <c r="I272" s="13">
        <f t="shared" si="89"/>
        <v>2.5000000000000001E-2</v>
      </c>
      <c r="J272" s="35">
        <f t="shared" si="90"/>
        <v>43930</v>
      </c>
      <c r="K272" s="2">
        <f t="shared" si="91"/>
        <v>178</v>
      </c>
      <c r="L272" s="18">
        <f t="shared" si="92"/>
        <v>179</v>
      </c>
      <c r="M272" s="12">
        <f t="shared" si="82"/>
        <v>1.017694316</v>
      </c>
      <c r="N272" s="12">
        <f t="shared" ca="1" si="83"/>
        <v>1.034089982</v>
      </c>
      <c r="O272" s="18">
        <f t="shared" si="93"/>
        <v>0</v>
      </c>
      <c r="P272" s="14">
        <f t="shared" ca="1" si="84"/>
        <v>340.89981999999998</v>
      </c>
      <c r="Q272" s="21">
        <f t="shared" si="85"/>
        <v>0</v>
      </c>
      <c r="R272" s="14">
        <f t="shared" si="86"/>
        <v>0</v>
      </c>
      <c r="S272" s="4" t="str">
        <f t="shared" si="94"/>
        <v>A+J=</v>
      </c>
      <c r="T272" s="35">
        <f t="shared" si="95"/>
        <v>44293</v>
      </c>
      <c r="U272" s="3"/>
      <c r="V272" s="3"/>
      <c r="W272" s="116">
        <v>43831</v>
      </c>
      <c r="X272" s="116" t="s">
        <v>84</v>
      </c>
      <c r="Y272" s="104"/>
      <c r="Z272" s="1"/>
      <c r="AA272" s="3"/>
      <c r="AB272" s="3"/>
      <c r="AC272" s="3"/>
      <c r="AD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</row>
    <row r="273" spans="1:162" x14ac:dyDescent="0.15">
      <c r="A273" s="44">
        <f t="shared" si="87"/>
        <v>44191</v>
      </c>
      <c r="B273" s="96">
        <f t="shared" ca="1" si="96"/>
        <v>10340.899820000001</v>
      </c>
      <c r="C273" s="14">
        <f t="shared" si="88"/>
        <v>10000</v>
      </c>
      <c r="D273" s="13">
        <f ca="1">IF(A273&lt;$B$1,VLOOKUP(A273,[1]DI!$A$4:$B$15000,2,FALSE),0)</f>
        <v>0</v>
      </c>
      <c r="E273" s="14">
        <f t="shared" ca="1" si="97"/>
        <v>1</v>
      </c>
      <c r="F273" s="14">
        <f ca="1">(TRUNC(PRODUCT($E$12:$E272),16))</f>
        <v>1.0161106018372299</v>
      </c>
      <c r="G273" s="14">
        <f t="shared" si="98"/>
        <v>1</v>
      </c>
      <c r="H273" s="14">
        <f t="shared" ca="1" si="99"/>
        <v>1.0161106</v>
      </c>
      <c r="I273" s="13">
        <f t="shared" si="89"/>
        <v>2.5000000000000001E-2</v>
      </c>
      <c r="J273" s="35">
        <f t="shared" si="90"/>
        <v>43930</v>
      </c>
      <c r="K273" s="2">
        <f t="shared" si="91"/>
        <v>178</v>
      </c>
      <c r="L273" s="18">
        <f t="shared" si="92"/>
        <v>179</v>
      </c>
      <c r="M273" s="12">
        <f t="shared" si="82"/>
        <v>1.017694316</v>
      </c>
      <c r="N273" s="12">
        <f t="shared" ca="1" si="83"/>
        <v>1.034089982</v>
      </c>
      <c r="O273" s="18">
        <f t="shared" si="93"/>
        <v>0</v>
      </c>
      <c r="P273" s="14">
        <f t="shared" ca="1" si="84"/>
        <v>340.89981999999998</v>
      </c>
      <c r="Q273" s="21">
        <f t="shared" si="85"/>
        <v>0</v>
      </c>
      <c r="R273" s="14">
        <f t="shared" si="86"/>
        <v>0</v>
      </c>
      <c r="S273" s="4" t="str">
        <f t="shared" si="94"/>
        <v>A+J=</v>
      </c>
      <c r="T273" s="35">
        <f t="shared" si="95"/>
        <v>44293</v>
      </c>
      <c r="U273" s="3"/>
      <c r="V273" s="3"/>
      <c r="W273" s="116">
        <v>43885</v>
      </c>
      <c r="X273" s="116" t="s">
        <v>68</v>
      </c>
      <c r="Y273" s="104"/>
      <c r="Z273" s="1"/>
      <c r="AA273" s="3"/>
      <c r="AB273" s="3"/>
      <c r="AC273" s="3"/>
      <c r="AD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</row>
    <row r="274" spans="1:162" x14ac:dyDescent="0.15">
      <c r="A274" s="44">
        <f t="shared" si="87"/>
        <v>44192</v>
      </c>
      <c r="B274" s="96">
        <f t="shared" ca="1" si="96"/>
        <v>10340.899820000001</v>
      </c>
      <c r="C274" s="14">
        <f t="shared" si="88"/>
        <v>10000</v>
      </c>
      <c r="D274" s="13">
        <f ca="1">IF(A274&lt;$B$1,VLOOKUP(A274,[1]DI!$A$4:$B$15000,2,FALSE),0)</f>
        <v>0</v>
      </c>
      <c r="E274" s="14">
        <f t="shared" ca="1" si="97"/>
        <v>1</v>
      </c>
      <c r="F274" s="14">
        <f ca="1">(TRUNC(PRODUCT($E$12:$E273),16))</f>
        <v>1.0161106018372299</v>
      </c>
      <c r="G274" s="14">
        <f t="shared" si="98"/>
        <v>1</v>
      </c>
      <c r="H274" s="14">
        <f t="shared" ca="1" si="99"/>
        <v>1.0161106</v>
      </c>
      <c r="I274" s="13">
        <f t="shared" si="89"/>
        <v>2.5000000000000001E-2</v>
      </c>
      <c r="J274" s="35">
        <f t="shared" si="90"/>
        <v>43930</v>
      </c>
      <c r="K274" s="2">
        <f t="shared" si="91"/>
        <v>178</v>
      </c>
      <c r="L274" s="18">
        <f t="shared" si="92"/>
        <v>179</v>
      </c>
      <c r="M274" s="12">
        <f t="shared" si="82"/>
        <v>1.017694316</v>
      </c>
      <c r="N274" s="12">
        <f t="shared" ca="1" si="83"/>
        <v>1.034089982</v>
      </c>
      <c r="O274" s="18">
        <f t="shared" si="93"/>
        <v>0</v>
      </c>
      <c r="P274" s="14">
        <f t="shared" ca="1" si="84"/>
        <v>340.89981999999998</v>
      </c>
      <c r="Q274" s="21">
        <f t="shared" si="85"/>
        <v>0</v>
      </c>
      <c r="R274" s="14">
        <f t="shared" si="86"/>
        <v>0</v>
      </c>
      <c r="S274" s="4" t="str">
        <f t="shared" si="94"/>
        <v>A+J=</v>
      </c>
      <c r="T274" s="35">
        <f t="shared" si="95"/>
        <v>44293</v>
      </c>
      <c r="U274" s="3"/>
      <c r="V274" s="3"/>
      <c r="W274" s="116">
        <v>43886</v>
      </c>
      <c r="X274" s="116" t="s">
        <v>68</v>
      </c>
      <c r="Y274" s="104"/>
      <c r="Z274" s="1"/>
      <c r="AA274" s="3"/>
      <c r="AB274" s="3"/>
      <c r="AC274" s="3"/>
      <c r="AD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</row>
    <row r="275" spans="1:162" x14ac:dyDescent="0.15">
      <c r="A275" s="44">
        <f t="shared" si="87"/>
        <v>44193</v>
      </c>
      <c r="B275" s="96">
        <f t="shared" ca="1" si="96"/>
        <v>10340.899820000001</v>
      </c>
      <c r="C275" s="14">
        <f t="shared" si="88"/>
        <v>10000</v>
      </c>
      <c r="D275" s="13">
        <f ca="1">IF(A275&lt;$B$1,VLOOKUP(A275,[1]DI!$A$4:$B$15000,2,FALSE),0)</f>
        <v>1.9000000000000006E-2</v>
      </c>
      <c r="E275" s="14">
        <f t="shared" ca="1" si="97"/>
        <v>1.0000746899999999</v>
      </c>
      <c r="F275" s="14">
        <f ca="1">(TRUNC(PRODUCT($E$12:$E274),16))</f>
        <v>1.0161106018372299</v>
      </c>
      <c r="G275" s="14">
        <f t="shared" si="98"/>
        <v>1</v>
      </c>
      <c r="H275" s="14">
        <f t="shared" ca="1" si="99"/>
        <v>1.0161106</v>
      </c>
      <c r="I275" s="13">
        <f t="shared" si="89"/>
        <v>2.5000000000000001E-2</v>
      </c>
      <c r="J275" s="35">
        <f t="shared" si="90"/>
        <v>43930</v>
      </c>
      <c r="K275" s="2">
        <f t="shared" si="91"/>
        <v>179</v>
      </c>
      <c r="L275" s="18">
        <f t="shared" si="92"/>
        <v>179</v>
      </c>
      <c r="M275" s="12">
        <f t="shared" si="82"/>
        <v>1.017694316</v>
      </c>
      <c r="N275" s="12">
        <f t="shared" ca="1" si="83"/>
        <v>1.034089982</v>
      </c>
      <c r="O275" s="18">
        <f t="shared" si="93"/>
        <v>0</v>
      </c>
      <c r="P275" s="14">
        <f t="shared" ca="1" si="84"/>
        <v>340.89981999999998</v>
      </c>
      <c r="Q275" s="21">
        <f t="shared" si="85"/>
        <v>0</v>
      </c>
      <c r="R275" s="14">
        <f t="shared" si="86"/>
        <v>0</v>
      </c>
      <c r="S275" s="4" t="str">
        <f t="shared" si="94"/>
        <v>A+J=</v>
      </c>
      <c r="T275" s="35">
        <f t="shared" si="95"/>
        <v>44293</v>
      </c>
      <c r="U275" s="3"/>
      <c r="V275" s="3"/>
      <c r="W275" s="116">
        <v>43931</v>
      </c>
      <c r="X275" s="116" t="s">
        <v>85</v>
      </c>
      <c r="Y275" s="104"/>
      <c r="Z275" s="1"/>
      <c r="AA275" s="3"/>
      <c r="AB275" s="3"/>
      <c r="AC275" s="3"/>
      <c r="AD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</row>
    <row r="276" spans="1:162" x14ac:dyDescent="0.15">
      <c r="A276" s="44">
        <f t="shared" si="87"/>
        <v>44194</v>
      </c>
      <c r="B276" s="96">
        <f t="shared" ca="1" si="96"/>
        <v>10342.68564</v>
      </c>
      <c r="C276" s="14">
        <f t="shared" si="88"/>
        <v>10000</v>
      </c>
      <c r="D276" s="13">
        <f ca="1">IF(A276&lt;$B$1,VLOOKUP(A276,[1]DI!$A$4:$B$15000,2,FALSE),0)</f>
        <v>1.9000000000000006E-2</v>
      </c>
      <c r="E276" s="14">
        <f t="shared" ca="1" si="97"/>
        <v>1.0000746899999999</v>
      </c>
      <c r="F276" s="14">
        <f ca="1">(TRUNC(PRODUCT($E$12:$E275),16))</f>
        <v>1.0161864951380799</v>
      </c>
      <c r="G276" s="14">
        <f t="shared" si="98"/>
        <v>1</v>
      </c>
      <c r="H276" s="14">
        <f t="shared" ca="1" si="99"/>
        <v>1.0161865000000001</v>
      </c>
      <c r="I276" s="13">
        <f t="shared" si="89"/>
        <v>2.5000000000000001E-2</v>
      </c>
      <c r="J276" s="35">
        <f t="shared" si="90"/>
        <v>43930</v>
      </c>
      <c r="K276" s="2">
        <f t="shared" si="91"/>
        <v>180</v>
      </c>
      <c r="L276" s="18">
        <f t="shared" si="92"/>
        <v>180</v>
      </c>
      <c r="M276" s="12">
        <f t="shared" si="82"/>
        <v>1.0177940409999999</v>
      </c>
      <c r="N276" s="12">
        <f t="shared" ca="1" si="83"/>
        <v>1.034268564</v>
      </c>
      <c r="O276" s="18">
        <f t="shared" si="93"/>
        <v>0</v>
      </c>
      <c r="P276" s="14">
        <f t="shared" ca="1" si="84"/>
        <v>342.68563999999998</v>
      </c>
      <c r="Q276" s="21">
        <f t="shared" si="85"/>
        <v>0</v>
      </c>
      <c r="R276" s="14">
        <f t="shared" si="86"/>
        <v>0</v>
      </c>
      <c r="S276" s="4" t="str">
        <f t="shared" si="94"/>
        <v>A+J=</v>
      </c>
      <c r="T276" s="35">
        <f t="shared" si="95"/>
        <v>44293</v>
      </c>
      <c r="U276" s="3"/>
      <c r="V276" s="3"/>
      <c r="W276" s="116">
        <v>43942</v>
      </c>
      <c r="X276" s="116" t="s">
        <v>70</v>
      </c>
      <c r="Y276" s="104"/>
      <c r="Z276" s="1"/>
      <c r="AA276" s="3"/>
      <c r="AB276" s="3"/>
      <c r="AC276" s="3"/>
      <c r="AD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</row>
    <row r="277" spans="1:162" x14ac:dyDescent="0.15">
      <c r="A277" s="44">
        <f t="shared" si="87"/>
        <v>44195</v>
      </c>
      <c r="B277" s="96">
        <f t="shared" ca="1" si="96"/>
        <v>10344.47162</v>
      </c>
      <c r="C277" s="14">
        <f t="shared" si="88"/>
        <v>10000</v>
      </c>
      <c r="D277" s="13">
        <f ca="1">IF(A277&lt;$B$1,VLOOKUP(A277,[1]DI!$A$4:$B$15000,2,FALSE),0)</f>
        <v>1.9000000000000006E-2</v>
      </c>
      <c r="E277" s="14">
        <f t="shared" ca="1" si="97"/>
        <v>1.0000746899999999</v>
      </c>
      <c r="F277" s="14">
        <f ca="1">(TRUNC(PRODUCT($E$12:$E276),16))</f>
        <v>1.0162623941074</v>
      </c>
      <c r="G277" s="14">
        <f t="shared" si="98"/>
        <v>1</v>
      </c>
      <c r="H277" s="14">
        <f t="shared" ca="1" si="99"/>
        <v>1.0162623900000001</v>
      </c>
      <c r="I277" s="13">
        <f t="shared" si="89"/>
        <v>2.5000000000000001E-2</v>
      </c>
      <c r="J277" s="35">
        <f t="shared" si="90"/>
        <v>43930</v>
      </c>
      <c r="K277" s="2">
        <f t="shared" si="91"/>
        <v>181</v>
      </c>
      <c r="L277" s="18">
        <f t="shared" si="92"/>
        <v>181</v>
      </c>
      <c r="M277" s="12">
        <f t="shared" si="82"/>
        <v>1.017893776</v>
      </c>
      <c r="N277" s="12">
        <f t="shared" ca="1" si="83"/>
        <v>1.034447162</v>
      </c>
      <c r="O277" s="18">
        <f t="shared" si="93"/>
        <v>0</v>
      </c>
      <c r="P277" s="14">
        <f t="shared" ca="1" si="84"/>
        <v>344.47161999999997</v>
      </c>
      <c r="Q277" s="21">
        <f t="shared" si="85"/>
        <v>0</v>
      </c>
      <c r="R277" s="14">
        <f t="shared" si="86"/>
        <v>0</v>
      </c>
      <c r="S277" s="4" t="str">
        <f t="shared" si="94"/>
        <v>A+J=</v>
      </c>
      <c r="T277" s="35">
        <f t="shared" si="95"/>
        <v>44293</v>
      </c>
      <c r="U277" s="3"/>
      <c r="V277" s="3"/>
      <c r="W277" s="116">
        <v>43952</v>
      </c>
      <c r="X277" s="116" t="s">
        <v>87</v>
      </c>
      <c r="Y277" s="104"/>
      <c r="Z277" s="1"/>
      <c r="AA277" s="3"/>
      <c r="AB277" s="3"/>
      <c r="AC277" s="3"/>
      <c r="AD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x14ac:dyDescent="0.15">
      <c r="A278" s="44">
        <f t="shared" si="87"/>
        <v>44196</v>
      </c>
      <c r="B278" s="96">
        <f t="shared" ca="1" si="96"/>
        <v>10346.25804999</v>
      </c>
      <c r="C278" s="14">
        <f t="shared" si="88"/>
        <v>10000</v>
      </c>
      <c r="D278" s="13">
        <f ca="1">IF(A278&lt;$B$1,VLOOKUP(A278,[1]DI!$A$4:$B$15000,2,FALSE),0)</f>
        <v>1.9000000000000006E-2</v>
      </c>
      <c r="E278" s="14">
        <f t="shared" ca="1" si="97"/>
        <v>1.0000746899999999</v>
      </c>
      <c r="F278" s="14">
        <f ca="1">(TRUNC(PRODUCT($E$12:$E277),16))</f>
        <v>1.01633829874561</v>
      </c>
      <c r="G278" s="14">
        <f t="shared" si="98"/>
        <v>1</v>
      </c>
      <c r="H278" s="14">
        <f t="shared" ca="1" si="99"/>
        <v>1.0163382999999999</v>
      </c>
      <c r="I278" s="13">
        <f t="shared" si="89"/>
        <v>2.5000000000000001E-2</v>
      </c>
      <c r="J278" s="35">
        <f t="shared" si="90"/>
        <v>43930</v>
      </c>
      <c r="K278" s="2">
        <f t="shared" si="91"/>
        <v>182</v>
      </c>
      <c r="L278" s="18">
        <f t="shared" si="92"/>
        <v>182</v>
      </c>
      <c r="M278" s="12">
        <f t="shared" si="82"/>
        <v>1.017993521</v>
      </c>
      <c r="N278" s="12">
        <f t="shared" ca="1" si="83"/>
        <v>1.0346258049999999</v>
      </c>
      <c r="O278" s="18">
        <f t="shared" si="93"/>
        <v>0</v>
      </c>
      <c r="P278" s="14">
        <f t="shared" ca="1" si="84"/>
        <v>346.25804999000002</v>
      </c>
      <c r="Q278" s="21">
        <f t="shared" si="85"/>
        <v>0</v>
      </c>
      <c r="R278" s="14">
        <f t="shared" si="86"/>
        <v>0</v>
      </c>
      <c r="S278" s="4" t="str">
        <f t="shared" si="94"/>
        <v>A+J=</v>
      </c>
      <c r="T278" s="35">
        <f t="shared" si="95"/>
        <v>44293</v>
      </c>
      <c r="U278" s="3"/>
      <c r="V278" s="3"/>
      <c r="W278" s="116">
        <v>43993</v>
      </c>
      <c r="X278" s="116" t="s">
        <v>78</v>
      </c>
      <c r="Y278" s="104"/>
      <c r="Z278" s="1"/>
      <c r="AA278" s="3"/>
      <c r="AB278" s="3"/>
      <c r="AC278" s="3"/>
      <c r="AD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</row>
    <row r="279" spans="1:162" x14ac:dyDescent="0.15">
      <c r="A279" s="44">
        <f t="shared" si="87"/>
        <v>44197</v>
      </c>
      <c r="B279" s="96">
        <f t="shared" ca="1" si="96"/>
        <v>10348.04472</v>
      </c>
      <c r="C279" s="14">
        <f t="shared" si="88"/>
        <v>10000</v>
      </c>
      <c r="D279" s="13">
        <f ca="1">IF(A279&lt;$B$1,VLOOKUP(A279,[1]DI!$A$4:$B$15000,2,FALSE),0)</f>
        <v>0</v>
      </c>
      <c r="E279" s="14">
        <f t="shared" ca="1" si="97"/>
        <v>1</v>
      </c>
      <c r="F279" s="14">
        <f ca="1">(TRUNC(PRODUCT($E$12:$E278),16))</f>
        <v>1.0164142090531501</v>
      </c>
      <c r="G279" s="14">
        <f t="shared" si="98"/>
        <v>1</v>
      </c>
      <c r="H279" s="14">
        <f t="shared" ca="1" si="99"/>
        <v>1.01641421</v>
      </c>
      <c r="I279" s="13">
        <f t="shared" si="89"/>
        <v>2.5000000000000001E-2</v>
      </c>
      <c r="J279" s="35">
        <f t="shared" si="90"/>
        <v>43930</v>
      </c>
      <c r="K279" s="2">
        <f t="shared" si="91"/>
        <v>182</v>
      </c>
      <c r="L279" s="18">
        <f t="shared" si="92"/>
        <v>183</v>
      </c>
      <c r="M279" s="12">
        <f t="shared" si="82"/>
        <v>1.018093275</v>
      </c>
      <c r="N279" s="12">
        <f t="shared" ca="1" si="83"/>
        <v>1.034804472</v>
      </c>
      <c r="O279" s="18">
        <f t="shared" si="93"/>
        <v>0</v>
      </c>
      <c r="P279" s="14">
        <f t="shared" ca="1" si="84"/>
        <v>348.04471999999998</v>
      </c>
      <c r="Q279" s="21">
        <f t="shared" si="85"/>
        <v>0</v>
      </c>
      <c r="R279" s="14">
        <f t="shared" si="86"/>
        <v>0</v>
      </c>
      <c r="S279" s="4" t="str">
        <f t="shared" si="94"/>
        <v>A+J=</v>
      </c>
      <c r="T279" s="35">
        <f t="shared" si="95"/>
        <v>44293</v>
      </c>
      <c r="U279" s="3"/>
      <c r="V279" s="3"/>
      <c r="W279" s="116">
        <v>44081</v>
      </c>
      <c r="X279" s="116" t="s">
        <v>88</v>
      </c>
      <c r="Y279" s="104"/>
      <c r="Z279" s="1"/>
      <c r="AA279" s="3"/>
      <c r="AB279" s="3"/>
      <c r="AC279" s="3"/>
      <c r="AD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</row>
    <row r="280" spans="1:162" x14ac:dyDescent="0.15">
      <c r="A280" s="44">
        <f t="shared" si="87"/>
        <v>44198</v>
      </c>
      <c r="B280" s="96">
        <f t="shared" ca="1" si="96"/>
        <v>10348.04472</v>
      </c>
      <c r="C280" s="14">
        <f t="shared" si="88"/>
        <v>10000</v>
      </c>
      <c r="D280" s="13">
        <f ca="1">IF(A280&lt;$B$1,VLOOKUP(A280,[1]DI!$A$4:$B$15000,2,FALSE),0)</f>
        <v>0</v>
      </c>
      <c r="E280" s="14">
        <f t="shared" ca="1" si="97"/>
        <v>1</v>
      </c>
      <c r="F280" s="14">
        <f ca="1">(TRUNC(PRODUCT($E$12:$E279),16))</f>
        <v>1.0164142090531501</v>
      </c>
      <c r="G280" s="14">
        <f t="shared" si="98"/>
        <v>1</v>
      </c>
      <c r="H280" s="14">
        <f t="shared" ca="1" si="99"/>
        <v>1.01641421</v>
      </c>
      <c r="I280" s="13">
        <f t="shared" si="89"/>
        <v>2.5000000000000001E-2</v>
      </c>
      <c r="J280" s="35">
        <f t="shared" si="90"/>
        <v>43930</v>
      </c>
      <c r="K280" s="2">
        <f t="shared" si="91"/>
        <v>182</v>
      </c>
      <c r="L280" s="18">
        <f t="shared" si="92"/>
        <v>183</v>
      </c>
      <c r="M280" s="12">
        <f t="shared" si="82"/>
        <v>1.018093275</v>
      </c>
      <c r="N280" s="12">
        <f t="shared" ca="1" si="83"/>
        <v>1.034804472</v>
      </c>
      <c r="O280" s="18">
        <f t="shared" si="93"/>
        <v>0</v>
      </c>
      <c r="P280" s="14">
        <f t="shared" ca="1" si="84"/>
        <v>348.04471999999998</v>
      </c>
      <c r="Q280" s="21">
        <f t="shared" si="85"/>
        <v>0</v>
      </c>
      <c r="R280" s="14">
        <f t="shared" si="86"/>
        <v>0</v>
      </c>
      <c r="S280" s="4" t="str">
        <f t="shared" si="94"/>
        <v>A+J=</v>
      </c>
      <c r="T280" s="35">
        <f t="shared" si="95"/>
        <v>44293</v>
      </c>
      <c r="U280" s="3"/>
      <c r="V280" s="3"/>
      <c r="W280" s="116">
        <v>44116</v>
      </c>
      <c r="X280" s="101" t="s">
        <v>74</v>
      </c>
      <c r="Y280" s="104"/>
      <c r="Z280" s="1"/>
      <c r="AA280" s="3"/>
      <c r="AB280" s="3"/>
      <c r="AC280" s="3"/>
      <c r="AD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</row>
    <row r="281" spans="1:162" x14ac:dyDescent="0.15">
      <c r="A281" s="44">
        <f t="shared" si="87"/>
        <v>44199</v>
      </c>
      <c r="B281" s="96">
        <f t="shared" ca="1" si="96"/>
        <v>10348.04472</v>
      </c>
      <c r="C281" s="14">
        <f t="shared" si="88"/>
        <v>10000</v>
      </c>
      <c r="D281" s="13">
        <f ca="1">IF(A281&lt;$B$1,VLOOKUP(A281,[1]DI!$A$4:$B$15000,2,FALSE),0)</f>
        <v>0</v>
      </c>
      <c r="E281" s="14">
        <f t="shared" ca="1" si="97"/>
        <v>1</v>
      </c>
      <c r="F281" s="14">
        <f ca="1">(TRUNC(PRODUCT($E$12:$E280),16))</f>
        <v>1.0164142090531501</v>
      </c>
      <c r="G281" s="14">
        <f t="shared" si="98"/>
        <v>1</v>
      </c>
      <c r="H281" s="14">
        <f t="shared" ca="1" si="99"/>
        <v>1.01641421</v>
      </c>
      <c r="I281" s="13">
        <f t="shared" si="89"/>
        <v>2.5000000000000001E-2</v>
      </c>
      <c r="J281" s="35">
        <f t="shared" si="90"/>
        <v>43930</v>
      </c>
      <c r="K281" s="2">
        <f t="shared" si="91"/>
        <v>182</v>
      </c>
      <c r="L281" s="18">
        <f t="shared" si="92"/>
        <v>183</v>
      </c>
      <c r="M281" s="12">
        <f t="shared" si="82"/>
        <v>1.018093275</v>
      </c>
      <c r="N281" s="12">
        <f t="shared" ca="1" si="83"/>
        <v>1.034804472</v>
      </c>
      <c r="O281" s="18">
        <f t="shared" si="93"/>
        <v>0</v>
      </c>
      <c r="P281" s="14">
        <f t="shared" ca="1" si="84"/>
        <v>348.04471999999998</v>
      </c>
      <c r="Q281" s="21">
        <f t="shared" si="85"/>
        <v>0</v>
      </c>
      <c r="R281" s="14">
        <f t="shared" si="86"/>
        <v>0</v>
      </c>
      <c r="S281" s="4" t="str">
        <f t="shared" si="94"/>
        <v>A+J=</v>
      </c>
      <c r="T281" s="35">
        <f t="shared" si="95"/>
        <v>44293</v>
      </c>
      <c r="U281" s="3"/>
      <c r="V281" s="3"/>
      <c r="W281" s="116">
        <v>44137</v>
      </c>
      <c r="X281" s="116" t="s">
        <v>80</v>
      </c>
      <c r="Y281" s="104"/>
      <c r="Z281" s="1"/>
      <c r="AA281" s="3"/>
      <c r="AB281" s="3"/>
      <c r="AC281" s="3"/>
      <c r="AD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</row>
    <row r="282" spans="1:162" x14ac:dyDescent="0.15">
      <c r="A282" s="44">
        <f t="shared" si="87"/>
        <v>44200</v>
      </c>
      <c r="B282" s="96">
        <f t="shared" ca="1" si="96"/>
        <v>10348.04472</v>
      </c>
      <c r="C282" s="14">
        <f t="shared" si="88"/>
        <v>10000</v>
      </c>
      <c r="D282" s="13">
        <f ca="1">IF(A282&lt;$B$1,VLOOKUP(A282,[1]DI!$A$4:$B$15000,2,FALSE),0)</f>
        <v>1.9000000000000006E-2</v>
      </c>
      <c r="E282" s="14">
        <f t="shared" ca="1" si="97"/>
        <v>1.0000746899999999</v>
      </c>
      <c r="F282" s="14">
        <f ca="1">(TRUNC(PRODUCT($E$12:$E281),16))</f>
        <v>1.0164142090531501</v>
      </c>
      <c r="G282" s="14">
        <f t="shared" si="98"/>
        <v>1</v>
      </c>
      <c r="H282" s="14">
        <f t="shared" ca="1" si="99"/>
        <v>1.01641421</v>
      </c>
      <c r="I282" s="13">
        <f t="shared" si="89"/>
        <v>2.5000000000000001E-2</v>
      </c>
      <c r="J282" s="35">
        <f t="shared" si="90"/>
        <v>43930</v>
      </c>
      <c r="K282" s="2">
        <f t="shared" si="91"/>
        <v>183</v>
      </c>
      <c r="L282" s="18">
        <f t="shared" si="92"/>
        <v>183</v>
      </c>
      <c r="M282" s="12">
        <f t="shared" si="82"/>
        <v>1.018093275</v>
      </c>
      <c r="N282" s="12">
        <f t="shared" ca="1" si="83"/>
        <v>1.034804472</v>
      </c>
      <c r="O282" s="18">
        <f t="shared" si="93"/>
        <v>0</v>
      </c>
      <c r="P282" s="14">
        <f t="shared" ca="1" si="84"/>
        <v>348.04471999999998</v>
      </c>
      <c r="Q282" s="21">
        <f t="shared" si="85"/>
        <v>0</v>
      </c>
      <c r="R282" s="14">
        <f t="shared" si="86"/>
        <v>0</v>
      </c>
      <c r="S282" s="4" t="str">
        <f t="shared" si="94"/>
        <v>A+J=</v>
      </c>
      <c r="T282" s="35">
        <f t="shared" si="95"/>
        <v>44293</v>
      </c>
      <c r="U282" s="3"/>
      <c r="V282" s="3"/>
      <c r="W282" s="116">
        <v>44190</v>
      </c>
      <c r="X282" s="116" t="s">
        <v>82</v>
      </c>
      <c r="Y282" s="104"/>
      <c r="Z282" s="1"/>
      <c r="AA282" s="3"/>
      <c r="AB282" s="3"/>
      <c r="AC282" s="3"/>
      <c r="AD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</row>
    <row r="283" spans="1:162" x14ac:dyDescent="0.15">
      <c r="A283" s="44">
        <f t="shared" si="87"/>
        <v>44201</v>
      </c>
      <c r="B283" s="96">
        <f t="shared" ca="1" si="96"/>
        <v>10349.83175999</v>
      </c>
      <c r="C283" s="14">
        <f t="shared" si="88"/>
        <v>10000</v>
      </c>
      <c r="D283" s="13">
        <f ca="1">IF(A283&lt;$B$1,VLOOKUP(A283,[1]DI!$A$4:$B$15000,2,FALSE),0)</f>
        <v>1.9000000000000006E-2</v>
      </c>
      <c r="E283" s="14">
        <f t="shared" ca="1" si="97"/>
        <v>1.0000746899999999</v>
      </c>
      <c r="F283" s="14">
        <f ca="1">(TRUNC(PRODUCT($E$12:$E282),16))</f>
        <v>1.0164901250304199</v>
      </c>
      <c r="G283" s="14">
        <f t="shared" si="98"/>
        <v>1</v>
      </c>
      <c r="H283" s="14">
        <f t="shared" ca="1" si="99"/>
        <v>1.01649013</v>
      </c>
      <c r="I283" s="13">
        <f t="shared" si="89"/>
        <v>2.5000000000000001E-2</v>
      </c>
      <c r="J283" s="35">
        <f t="shared" si="90"/>
        <v>43930</v>
      </c>
      <c r="K283" s="2">
        <f t="shared" si="91"/>
        <v>184</v>
      </c>
      <c r="L283" s="18">
        <f t="shared" si="92"/>
        <v>184</v>
      </c>
      <c r="M283" s="12">
        <f t="shared" si="82"/>
        <v>1.0181930400000001</v>
      </c>
      <c r="N283" s="12">
        <f t="shared" ca="1" si="83"/>
        <v>1.0349831759999999</v>
      </c>
      <c r="O283" s="18">
        <f t="shared" si="93"/>
        <v>0</v>
      </c>
      <c r="P283" s="14">
        <f t="shared" ca="1" si="84"/>
        <v>349.83175999000002</v>
      </c>
      <c r="Q283" s="21">
        <f t="shared" si="85"/>
        <v>0</v>
      </c>
      <c r="R283" s="14">
        <f t="shared" si="86"/>
        <v>0</v>
      </c>
      <c r="S283" s="4" t="str">
        <f t="shared" si="94"/>
        <v>A+J=</v>
      </c>
      <c r="T283" s="35">
        <f t="shared" si="95"/>
        <v>44293</v>
      </c>
      <c r="U283" s="3"/>
      <c r="V283" s="3"/>
      <c r="W283" s="116">
        <v>44197</v>
      </c>
      <c r="X283" s="116" t="s">
        <v>84</v>
      </c>
      <c r="Y283" s="104"/>
      <c r="Z283" s="1"/>
      <c r="AA283" s="3"/>
      <c r="AB283" s="3"/>
      <c r="AC283" s="3"/>
      <c r="AD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</row>
    <row r="284" spans="1:162" x14ac:dyDescent="0.15">
      <c r="A284" s="44">
        <f t="shared" si="87"/>
        <v>44202</v>
      </c>
      <c r="B284" s="96">
        <f t="shared" ca="1" si="96"/>
        <v>10351.61904</v>
      </c>
      <c r="C284" s="14">
        <f t="shared" si="88"/>
        <v>10000</v>
      </c>
      <c r="D284" s="13">
        <f ca="1">IF(A284&lt;$B$1,VLOOKUP(A284,[1]DI!$A$4:$B$15000,2,FALSE),0)</f>
        <v>1.9000000000000006E-2</v>
      </c>
      <c r="E284" s="14">
        <f t="shared" ca="1" si="97"/>
        <v>1.0000746899999999</v>
      </c>
      <c r="F284" s="14">
        <f ca="1">(TRUNC(PRODUCT($E$12:$E283),16))</f>
        <v>1.0165660466778601</v>
      </c>
      <c r="G284" s="14">
        <f t="shared" si="98"/>
        <v>1</v>
      </c>
      <c r="H284" s="14">
        <f t="shared" ca="1" si="99"/>
        <v>1.01656605</v>
      </c>
      <c r="I284" s="13">
        <f t="shared" si="89"/>
        <v>2.5000000000000001E-2</v>
      </c>
      <c r="J284" s="35">
        <f t="shared" si="90"/>
        <v>43930</v>
      </c>
      <c r="K284" s="2">
        <f t="shared" si="91"/>
        <v>185</v>
      </c>
      <c r="L284" s="18">
        <f t="shared" si="92"/>
        <v>185</v>
      </c>
      <c r="M284" s="12">
        <f t="shared" si="82"/>
        <v>1.018292814</v>
      </c>
      <c r="N284" s="12">
        <f t="shared" ca="1" si="83"/>
        <v>1.035161904</v>
      </c>
      <c r="O284" s="18">
        <f t="shared" si="93"/>
        <v>0</v>
      </c>
      <c r="P284" s="14">
        <f t="shared" ca="1" si="84"/>
        <v>351.61903999999998</v>
      </c>
      <c r="Q284" s="21">
        <f t="shared" si="85"/>
        <v>0</v>
      </c>
      <c r="R284" s="14">
        <f t="shared" si="86"/>
        <v>0</v>
      </c>
      <c r="S284" s="4" t="str">
        <f t="shared" si="94"/>
        <v>A+J=</v>
      </c>
      <c r="T284" s="35">
        <f t="shared" si="95"/>
        <v>44293</v>
      </c>
      <c r="U284" s="3"/>
      <c r="V284" s="3"/>
      <c r="W284" s="116">
        <v>44242</v>
      </c>
      <c r="X284" s="116" t="s">
        <v>68</v>
      </c>
      <c r="Y284" s="104"/>
      <c r="Z284" s="1"/>
      <c r="AA284" s="3"/>
      <c r="AB284" s="3"/>
      <c r="AC284" s="3"/>
      <c r="AD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</row>
    <row r="285" spans="1:162" x14ac:dyDescent="0.15">
      <c r="A285" s="44">
        <f t="shared" si="87"/>
        <v>44203</v>
      </c>
      <c r="B285" s="96">
        <f t="shared" ca="1" si="96"/>
        <v>10353.406569999999</v>
      </c>
      <c r="C285" s="14">
        <f t="shared" si="88"/>
        <v>10000</v>
      </c>
      <c r="D285" s="13">
        <f ca="1">IF(A285&lt;$B$1,VLOOKUP(A285,[1]DI!$A$4:$B$15000,2,FALSE),0)</f>
        <v>1.9000000000000006E-2</v>
      </c>
      <c r="E285" s="14">
        <f t="shared" ca="1" si="97"/>
        <v>1.0000746899999999</v>
      </c>
      <c r="F285" s="14">
        <f ca="1">(TRUNC(PRODUCT($E$12:$E284),16))</f>
        <v>1.0166419739958901</v>
      </c>
      <c r="G285" s="14">
        <f t="shared" si="98"/>
        <v>1</v>
      </c>
      <c r="H285" s="14">
        <f t="shared" ca="1" si="99"/>
        <v>1.01664197</v>
      </c>
      <c r="I285" s="13">
        <f t="shared" si="89"/>
        <v>2.5000000000000001E-2</v>
      </c>
      <c r="J285" s="35">
        <f t="shared" si="90"/>
        <v>43930</v>
      </c>
      <c r="K285" s="2">
        <f t="shared" si="91"/>
        <v>186</v>
      </c>
      <c r="L285" s="18">
        <f t="shared" si="92"/>
        <v>186</v>
      </c>
      <c r="M285" s="12">
        <f t="shared" si="82"/>
        <v>1.0183925979999999</v>
      </c>
      <c r="N285" s="12">
        <f t="shared" ca="1" si="83"/>
        <v>1.0353406570000001</v>
      </c>
      <c r="O285" s="18">
        <f t="shared" si="93"/>
        <v>0</v>
      </c>
      <c r="P285" s="14">
        <f t="shared" ca="1" si="84"/>
        <v>353.40656999999999</v>
      </c>
      <c r="Q285" s="21">
        <f t="shared" si="85"/>
        <v>0</v>
      </c>
      <c r="R285" s="14">
        <f t="shared" si="86"/>
        <v>0</v>
      </c>
      <c r="S285" s="4" t="str">
        <f t="shared" si="94"/>
        <v>A+J=</v>
      </c>
      <c r="T285" s="35">
        <f t="shared" si="95"/>
        <v>44293</v>
      </c>
      <c r="U285" s="3"/>
      <c r="V285" s="3"/>
      <c r="W285" s="116">
        <v>44243</v>
      </c>
      <c r="X285" s="116" t="s">
        <v>68</v>
      </c>
      <c r="Y285" s="104"/>
      <c r="Z285" s="1"/>
      <c r="AA285" s="3"/>
      <c r="AB285" s="3"/>
      <c r="AC285" s="3"/>
      <c r="AD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</row>
    <row r="286" spans="1:162" x14ac:dyDescent="0.15">
      <c r="A286" s="44">
        <f t="shared" si="87"/>
        <v>44204</v>
      </c>
      <c r="B286" s="96">
        <f t="shared" ca="1" si="96"/>
        <v>10355.19455</v>
      </c>
      <c r="C286" s="14">
        <f t="shared" si="88"/>
        <v>10000</v>
      </c>
      <c r="D286" s="13">
        <f ca="1">IF(A286&lt;$B$1,VLOOKUP(A286,[1]DI!$A$4:$B$15000,2,FALSE),0)</f>
        <v>1.9000000000000006E-2</v>
      </c>
      <c r="E286" s="14">
        <f t="shared" ca="1" si="97"/>
        <v>1.0000746899999999</v>
      </c>
      <c r="F286" s="14">
        <f ca="1">(TRUNC(PRODUCT($E$12:$E285),16))</f>
        <v>1.0167179069849199</v>
      </c>
      <c r="G286" s="14">
        <f t="shared" si="98"/>
        <v>1</v>
      </c>
      <c r="H286" s="14">
        <f t="shared" ca="1" si="99"/>
        <v>1.0167179099999999</v>
      </c>
      <c r="I286" s="13">
        <f t="shared" si="89"/>
        <v>2.5000000000000001E-2</v>
      </c>
      <c r="J286" s="35">
        <f t="shared" si="90"/>
        <v>43930</v>
      </c>
      <c r="K286" s="2">
        <f t="shared" si="91"/>
        <v>187</v>
      </c>
      <c r="L286" s="18">
        <f t="shared" si="92"/>
        <v>187</v>
      </c>
      <c r="M286" s="12">
        <f t="shared" si="82"/>
        <v>1.0184923910000001</v>
      </c>
      <c r="N286" s="12">
        <f t="shared" ca="1" si="83"/>
        <v>1.035519455</v>
      </c>
      <c r="O286" s="18">
        <f t="shared" si="93"/>
        <v>0</v>
      </c>
      <c r="P286" s="14">
        <f t="shared" ca="1" si="84"/>
        <v>355.19454999999999</v>
      </c>
      <c r="Q286" s="21">
        <f t="shared" si="85"/>
        <v>0</v>
      </c>
      <c r="R286" s="14">
        <f t="shared" si="86"/>
        <v>0</v>
      </c>
      <c r="S286" s="4" t="str">
        <f t="shared" si="94"/>
        <v>A+J=</v>
      </c>
      <c r="T286" s="35">
        <f t="shared" si="95"/>
        <v>44293</v>
      </c>
      <c r="U286" s="3"/>
      <c r="V286" s="3"/>
      <c r="W286" s="116">
        <v>44288</v>
      </c>
      <c r="X286" s="116" t="s">
        <v>85</v>
      </c>
      <c r="Y286" s="104"/>
      <c r="Z286" s="1"/>
      <c r="AA286" s="3"/>
      <c r="AB286" s="3"/>
      <c r="AC286" s="3"/>
      <c r="AD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</row>
    <row r="287" spans="1:162" x14ac:dyDescent="0.15">
      <c r="A287" s="44">
        <f t="shared" si="87"/>
        <v>44205</v>
      </c>
      <c r="B287" s="96">
        <f t="shared" ca="1" si="96"/>
        <v>10356.9828</v>
      </c>
      <c r="C287" s="14">
        <f t="shared" si="88"/>
        <v>10000</v>
      </c>
      <c r="D287" s="13">
        <f ca="1">IF(A287&lt;$B$1,VLOOKUP(A287,[1]DI!$A$4:$B$15000,2,FALSE),0)</f>
        <v>0</v>
      </c>
      <c r="E287" s="14">
        <f t="shared" ca="1" si="97"/>
        <v>1</v>
      </c>
      <c r="F287" s="14">
        <f ca="1">(TRUNC(PRODUCT($E$12:$E286),16))</f>
        <v>1.0167938456454</v>
      </c>
      <c r="G287" s="14">
        <f t="shared" si="98"/>
        <v>1</v>
      </c>
      <c r="H287" s="14">
        <f t="shared" ca="1" si="99"/>
        <v>1.01679385</v>
      </c>
      <c r="I287" s="13">
        <f t="shared" si="89"/>
        <v>2.5000000000000001E-2</v>
      </c>
      <c r="J287" s="35">
        <f t="shared" si="90"/>
        <v>43930</v>
      </c>
      <c r="K287" s="2">
        <f t="shared" si="91"/>
        <v>187</v>
      </c>
      <c r="L287" s="18">
        <f t="shared" si="92"/>
        <v>188</v>
      </c>
      <c r="M287" s="12">
        <f t="shared" si="82"/>
        <v>1.0185921950000001</v>
      </c>
      <c r="N287" s="12">
        <f t="shared" ca="1" si="83"/>
        <v>1.0356982800000001</v>
      </c>
      <c r="O287" s="18">
        <f t="shared" si="93"/>
        <v>0</v>
      </c>
      <c r="P287" s="14">
        <f t="shared" ca="1" si="84"/>
        <v>356.9828</v>
      </c>
      <c r="Q287" s="21">
        <f t="shared" si="85"/>
        <v>0</v>
      </c>
      <c r="R287" s="14">
        <f t="shared" si="86"/>
        <v>0</v>
      </c>
      <c r="S287" s="4" t="str">
        <f t="shared" si="94"/>
        <v>A+J=</v>
      </c>
      <c r="T287" s="35">
        <f t="shared" si="95"/>
        <v>44293</v>
      </c>
      <c r="U287" s="3"/>
      <c r="V287" s="3"/>
      <c r="W287" s="116">
        <v>44307</v>
      </c>
      <c r="X287" s="116" t="s">
        <v>70</v>
      </c>
      <c r="Y287" s="104"/>
      <c r="Z287" s="1"/>
      <c r="AA287" s="3"/>
      <c r="AB287" s="3"/>
      <c r="AC287" s="3"/>
      <c r="AD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</row>
    <row r="288" spans="1:162" x14ac:dyDescent="0.15">
      <c r="A288" s="44">
        <f t="shared" si="87"/>
        <v>44206</v>
      </c>
      <c r="B288" s="96">
        <f t="shared" ca="1" si="96"/>
        <v>10356.9828</v>
      </c>
      <c r="C288" s="14">
        <f t="shared" si="88"/>
        <v>10000</v>
      </c>
      <c r="D288" s="13">
        <f ca="1">IF(A288&lt;$B$1,VLOOKUP(A288,[1]DI!$A$4:$B$15000,2,FALSE),0)</f>
        <v>0</v>
      </c>
      <c r="E288" s="14">
        <f t="shared" ca="1" si="97"/>
        <v>1</v>
      </c>
      <c r="F288" s="14">
        <f ca="1">(TRUNC(PRODUCT($E$12:$E287),16))</f>
        <v>1.0167938456454</v>
      </c>
      <c r="G288" s="14">
        <f t="shared" si="98"/>
        <v>1</v>
      </c>
      <c r="H288" s="14">
        <f t="shared" ca="1" si="99"/>
        <v>1.01679385</v>
      </c>
      <c r="I288" s="13">
        <f t="shared" si="89"/>
        <v>2.5000000000000001E-2</v>
      </c>
      <c r="J288" s="35">
        <f t="shared" si="90"/>
        <v>43930</v>
      </c>
      <c r="K288" s="2">
        <f t="shared" si="91"/>
        <v>187</v>
      </c>
      <c r="L288" s="18">
        <f t="shared" si="92"/>
        <v>188</v>
      </c>
      <c r="M288" s="12">
        <f t="shared" si="82"/>
        <v>1.0185921950000001</v>
      </c>
      <c r="N288" s="12">
        <f t="shared" ca="1" si="83"/>
        <v>1.0356982800000001</v>
      </c>
      <c r="O288" s="18">
        <f t="shared" si="93"/>
        <v>0</v>
      </c>
      <c r="P288" s="14">
        <f t="shared" ca="1" si="84"/>
        <v>356.9828</v>
      </c>
      <c r="Q288" s="21">
        <f t="shared" si="85"/>
        <v>0</v>
      </c>
      <c r="R288" s="14">
        <f t="shared" si="86"/>
        <v>0</v>
      </c>
      <c r="S288" s="4" t="str">
        <f t="shared" si="94"/>
        <v>A+J=</v>
      </c>
      <c r="T288" s="35">
        <f t="shared" si="95"/>
        <v>44293</v>
      </c>
      <c r="U288" s="3"/>
      <c r="V288" s="3"/>
      <c r="W288" s="116">
        <v>44350</v>
      </c>
      <c r="X288" s="116" t="s">
        <v>86</v>
      </c>
      <c r="Y288" s="104"/>
      <c r="Z288" s="1"/>
      <c r="AA288" s="3"/>
      <c r="AB288" s="3"/>
      <c r="AC288" s="3"/>
      <c r="AD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</row>
    <row r="289" spans="1:162" x14ac:dyDescent="0.15">
      <c r="A289" s="44">
        <f t="shared" si="87"/>
        <v>44207</v>
      </c>
      <c r="B289" s="96">
        <f t="shared" ca="1" si="96"/>
        <v>10356.9828</v>
      </c>
      <c r="C289" s="14">
        <f t="shared" si="88"/>
        <v>10000</v>
      </c>
      <c r="D289" s="13">
        <f ca="1">IF(A289&lt;$B$1,VLOOKUP(A289,[1]DI!$A$4:$B$15000,2,FALSE),0)</f>
        <v>1.9000000000000006E-2</v>
      </c>
      <c r="E289" s="14">
        <f t="shared" ca="1" si="97"/>
        <v>1.0000746899999999</v>
      </c>
      <c r="F289" s="14">
        <f ca="1">(TRUNC(PRODUCT($E$12:$E288),16))</f>
        <v>1.0167938456454</v>
      </c>
      <c r="G289" s="14">
        <f t="shared" si="98"/>
        <v>1</v>
      </c>
      <c r="H289" s="14">
        <f t="shared" ca="1" si="99"/>
        <v>1.01679385</v>
      </c>
      <c r="I289" s="13">
        <f t="shared" si="89"/>
        <v>2.5000000000000001E-2</v>
      </c>
      <c r="J289" s="35">
        <f t="shared" si="90"/>
        <v>43930</v>
      </c>
      <c r="K289" s="2">
        <f t="shared" si="91"/>
        <v>188</v>
      </c>
      <c r="L289" s="18">
        <f t="shared" si="92"/>
        <v>188</v>
      </c>
      <c r="M289" s="12">
        <f t="shared" si="82"/>
        <v>1.0185921950000001</v>
      </c>
      <c r="N289" s="12">
        <f t="shared" ca="1" si="83"/>
        <v>1.0356982800000001</v>
      </c>
      <c r="O289" s="18">
        <f t="shared" si="93"/>
        <v>0</v>
      </c>
      <c r="P289" s="14">
        <f t="shared" ca="1" si="84"/>
        <v>356.9828</v>
      </c>
      <c r="Q289" s="21">
        <f t="shared" si="85"/>
        <v>0</v>
      </c>
      <c r="R289" s="14">
        <f t="shared" si="86"/>
        <v>0</v>
      </c>
      <c r="S289" s="4" t="str">
        <f t="shared" si="94"/>
        <v>A+J=</v>
      </c>
      <c r="T289" s="35">
        <f t="shared" si="95"/>
        <v>44293</v>
      </c>
      <c r="U289" s="3"/>
      <c r="V289" s="3"/>
      <c r="W289" s="116">
        <v>44446</v>
      </c>
      <c r="X289" s="116" t="s">
        <v>88</v>
      </c>
      <c r="Y289" s="104"/>
      <c r="Z289" s="1"/>
      <c r="AA289" s="3"/>
      <c r="AB289" s="3"/>
      <c r="AC289" s="3"/>
      <c r="AD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</row>
    <row r="290" spans="1:162" x14ac:dyDescent="0.15">
      <c r="A290" s="44">
        <f t="shared" si="87"/>
        <v>44208</v>
      </c>
      <c r="B290" s="96">
        <f t="shared" ca="1" si="96"/>
        <v>10358.771280000001</v>
      </c>
      <c r="C290" s="14">
        <f t="shared" si="88"/>
        <v>10000</v>
      </c>
      <c r="D290" s="13">
        <f ca="1">IF(A290&lt;$B$1,VLOOKUP(A290,[1]DI!$A$4:$B$15000,2,FALSE),0)</f>
        <v>1.9000000000000006E-2</v>
      </c>
      <c r="E290" s="14">
        <f t="shared" ca="1" si="97"/>
        <v>1.0000746899999999</v>
      </c>
      <c r="F290" s="14">
        <f ca="1">(TRUNC(PRODUCT($E$12:$E289),16))</f>
        <v>1.0168697899777299</v>
      </c>
      <c r="G290" s="14">
        <f t="shared" si="98"/>
        <v>1</v>
      </c>
      <c r="H290" s="14">
        <f t="shared" ca="1" si="99"/>
        <v>1.0168697900000001</v>
      </c>
      <c r="I290" s="13">
        <f t="shared" si="89"/>
        <v>2.5000000000000001E-2</v>
      </c>
      <c r="J290" s="35">
        <f t="shared" si="90"/>
        <v>43930</v>
      </c>
      <c r="K290" s="2">
        <f t="shared" si="91"/>
        <v>189</v>
      </c>
      <c r="L290" s="18">
        <f t="shared" si="92"/>
        <v>189</v>
      </c>
      <c r="M290" s="12">
        <f t="shared" si="82"/>
        <v>1.0186920079999999</v>
      </c>
      <c r="N290" s="12">
        <f t="shared" ca="1" si="83"/>
        <v>1.0358771280000001</v>
      </c>
      <c r="O290" s="18">
        <f t="shared" si="93"/>
        <v>0</v>
      </c>
      <c r="P290" s="14">
        <f t="shared" ca="1" si="84"/>
        <v>358.77127999999999</v>
      </c>
      <c r="Q290" s="21">
        <f t="shared" si="85"/>
        <v>0</v>
      </c>
      <c r="R290" s="14">
        <f t="shared" si="86"/>
        <v>0</v>
      </c>
      <c r="S290" s="4" t="str">
        <f t="shared" si="94"/>
        <v>A+J=</v>
      </c>
      <c r="T290" s="35">
        <f t="shared" si="95"/>
        <v>44293</v>
      </c>
      <c r="U290" s="3"/>
      <c r="V290" s="3"/>
      <c r="W290" s="116">
        <v>44481</v>
      </c>
      <c r="X290" s="101" t="s">
        <v>74</v>
      </c>
      <c r="Y290" s="104"/>
      <c r="Z290" s="1"/>
      <c r="AA290" s="3"/>
      <c r="AB290" s="3"/>
      <c r="AC290" s="3"/>
      <c r="AD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</row>
    <row r="291" spans="1:162" x14ac:dyDescent="0.15">
      <c r="A291" s="44">
        <f t="shared" si="87"/>
        <v>44209</v>
      </c>
      <c r="B291" s="96">
        <f t="shared" ca="1" si="96"/>
        <v>10360.56012</v>
      </c>
      <c r="C291" s="14">
        <f t="shared" si="88"/>
        <v>10000</v>
      </c>
      <c r="D291" s="13">
        <f ca="1">IF(A291&lt;$B$1,VLOOKUP(A291,[1]DI!$A$4:$B$15000,2,FALSE),0)</f>
        <v>1.9000000000000006E-2</v>
      </c>
      <c r="E291" s="14">
        <f t="shared" ca="1" si="97"/>
        <v>1.0000746899999999</v>
      </c>
      <c r="F291" s="14">
        <f ca="1">(TRUNC(PRODUCT($E$12:$E290),16))</f>
        <v>1.0169457399823401</v>
      </c>
      <c r="G291" s="14">
        <f t="shared" si="98"/>
        <v>1</v>
      </c>
      <c r="H291" s="14">
        <f t="shared" ca="1" si="99"/>
        <v>1.0169457399999999</v>
      </c>
      <c r="I291" s="13">
        <f t="shared" si="89"/>
        <v>2.5000000000000001E-2</v>
      </c>
      <c r="J291" s="35">
        <f t="shared" si="90"/>
        <v>43930</v>
      </c>
      <c r="K291" s="2">
        <f t="shared" si="91"/>
        <v>190</v>
      </c>
      <c r="L291" s="18">
        <f t="shared" si="92"/>
        <v>190</v>
      </c>
      <c r="M291" s="12">
        <f t="shared" si="82"/>
        <v>1.0187918309999999</v>
      </c>
      <c r="N291" s="12">
        <f t="shared" ca="1" si="83"/>
        <v>1.036056012</v>
      </c>
      <c r="O291" s="18">
        <f t="shared" si="93"/>
        <v>0</v>
      </c>
      <c r="P291" s="14">
        <f t="shared" ca="1" si="84"/>
        <v>360.56011999999998</v>
      </c>
      <c r="Q291" s="21">
        <f t="shared" si="85"/>
        <v>0</v>
      </c>
      <c r="R291" s="14">
        <f t="shared" si="86"/>
        <v>0</v>
      </c>
      <c r="S291" s="4" t="str">
        <f t="shared" si="94"/>
        <v>A+J=</v>
      </c>
      <c r="T291" s="35">
        <f t="shared" si="95"/>
        <v>44293</v>
      </c>
      <c r="U291" s="3"/>
      <c r="V291" s="3"/>
      <c r="W291" s="116">
        <v>44502</v>
      </c>
      <c r="X291" s="116" t="s">
        <v>80</v>
      </c>
      <c r="Y291" s="104"/>
      <c r="Z291" s="1"/>
      <c r="AA291" s="3"/>
      <c r="AB291" s="3"/>
      <c r="AC291" s="3"/>
      <c r="AD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</row>
    <row r="292" spans="1:162" x14ac:dyDescent="0.15">
      <c r="A292" s="44">
        <f t="shared" si="87"/>
        <v>44210</v>
      </c>
      <c r="B292" s="96">
        <f t="shared" ca="1" si="96"/>
        <v>10362.34931999</v>
      </c>
      <c r="C292" s="14">
        <f t="shared" si="88"/>
        <v>10000</v>
      </c>
      <c r="D292" s="13">
        <f ca="1">IF(A292&lt;$B$1,VLOOKUP(A292,[1]DI!$A$4:$B$15000,2,FALSE),0)</f>
        <v>1.9000000000000006E-2</v>
      </c>
      <c r="E292" s="14">
        <f t="shared" ca="1" si="97"/>
        <v>1.0000746899999999</v>
      </c>
      <c r="F292" s="14">
        <f ca="1">(TRUNC(PRODUCT($E$12:$E291),16))</f>
        <v>1.0170216956596601</v>
      </c>
      <c r="G292" s="14">
        <f t="shared" si="98"/>
        <v>1</v>
      </c>
      <c r="H292" s="14">
        <f t="shared" ca="1" si="99"/>
        <v>1.0170216999999999</v>
      </c>
      <c r="I292" s="13">
        <f t="shared" si="89"/>
        <v>2.5000000000000001E-2</v>
      </c>
      <c r="J292" s="35">
        <f t="shared" si="90"/>
        <v>43930</v>
      </c>
      <c r="K292" s="2">
        <f t="shared" si="91"/>
        <v>191</v>
      </c>
      <c r="L292" s="18">
        <f t="shared" si="92"/>
        <v>191</v>
      </c>
      <c r="M292" s="12">
        <f t="shared" si="82"/>
        <v>1.0188916640000001</v>
      </c>
      <c r="N292" s="12">
        <f t="shared" ca="1" si="83"/>
        <v>1.0362349319999999</v>
      </c>
      <c r="O292" s="18">
        <f t="shared" si="93"/>
        <v>0</v>
      </c>
      <c r="P292" s="14">
        <f t="shared" ca="1" si="84"/>
        <v>362.34931999000003</v>
      </c>
      <c r="Q292" s="21">
        <f t="shared" si="85"/>
        <v>0</v>
      </c>
      <c r="R292" s="14">
        <f t="shared" si="86"/>
        <v>0</v>
      </c>
      <c r="S292" s="4" t="str">
        <f t="shared" si="94"/>
        <v>A+J=</v>
      </c>
      <c r="T292" s="35">
        <f t="shared" si="95"/>
        <v>44293</v>
      </c>
      <c r="U292" s="3"/>
      <c r="V292" s="3"/>
      <c r="W292" s="116">
        <v>44515</v>
      </c>
      <c r="X292" s="116" t="s">
        <v>89</v>
      </c>
      <c r="Y292" s="104"/>
      <c r="Z292" s="1"/>
      <c r="AA292" s="3"/>
      <c r="AB292" s="3"/>
      <c r="AC292" s="3"/>
      <c r="AD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</row>
    <row r="293" spans="1:162" x14ac:dyDescent="0.15">
      <c r="A293" s="44">
        <f t="shared" si="87"/>
        <v>44211</v>
      </c>
      <c r="B293" s="96">
        <f t="shared" ca="1" si="96"/>
        <v>10364.13877</v>
      </c>
      <c r="C293" s="14">
        <f t="shared" si="88"/>
        <v>10000</v>
      </c>
      <c r="D293" s="13">
        <f ca="1">IF(A293&lt;$B$1,VLOOKUP(A293,[1]DI!$A$4:$B$15000,2,FALSE),0)</f>
        <v>1.9000000000000006E-2</v>
      </c>
      <c r="E293" s="14">
        <f t="shared" ca="1" si="97"/>
        <v>1.0000746899999999</v>
      </c>
      <c r="F293" s="14">
        <f ca="1">(TRUNC(PRODUCT($E$12:$E292),16))</f>
        <v>1.01709765701011</v>
      </c>
      <c r="G293" s="14">
        <f t="shared" si="98"/>
        <v>1</v>
      </c>
      <c r="H293" s="14">
        <f t="shared" ca="1" si="99"/>
        <v>1.0170976599999999</v>
      </c>
      <c r="I293" s="13">
        <f t="shared" si="89"/>
        <v>2.5000000000000001E-2</v>
      </c>
      <c r="J293" s="35">
        <f t="shared" si="90"/>
        <v>43930</v>
      </c>
      <c r="K293" s="2">
        <f t="shared" si="91"/>
        <v>192</v>
      </c>
      <c r="L293" s="18">
        <f t="shared" si="92"/>
        <v>192</v>
      </c>
      <c r="M293" s="12">
        <f t="shared" si="82"/>
        <v>1.018991507</v>
      </c>
      <c r="N293" s="12">
        <f t="shared" ca="1" si="83"/>
        <v>1.036413877</v>
      </c>
      <c r="O293" s="18">
        <f t="shared" si="93"/>
        <v>0</v>
      </c>
      <c r="P293" s="14">
        <f t="shared" ca="1" si="84"/>
        <v>364.13877000000002</v>
      </c>
      <c r="Q293" s="21">
        <f t="shared" si="85"/>
        <v>0</v>
      </c>
      <c r="R293" s="14">
        <f t="shared" si="86"/>
        <v>0</v>
      </c>
      <c r="S293" s="4" t="str">
        <f t="shared" si="94"/>
        <v>A+J=</v>
      </c>
      <c r="T293" s="35">
        <f t="shared" si="95"/>
        <v>44293</v>
      </c>
      <c r="U293" s="3"/>
      <c r="V293" s="3"/>
      <c r="W293" s="116">
        <v>44620</v>
      </c>
      <c r="X293" s="116" t="s">
        <v>68</v>
      </c>
      <c r="Y293" s="104"/>
      <c r="Z293" s="1"/>
      <c r="AA293" s="3"/>
      <c r="AB293" s="3"/>
      <c r="AC293" s="3"/>
      <c r="AD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</row>
    <row r="294" spans="1:162" x14ac:dyDescent="0.15">
      <c r="A294" s="44">
        <f t="shared" si="87"/>
        <v>44212</v>
      </c>
      <c r="B294" s="96">
        <f t="shared" ca="1" si="96"/>
        <v>10365.928470000001</v>
      </c>
      <c r="C294" s="14">
        <f t="shared" si="88"/>
        <v>10000</v>
      </c>
      <c r="D294" s="13">
        <f ca="1">IF(A294&lt;$B$1,VLOOKUP(A294,[1]DI!$A$4:$B$15000,2,FALSE),0)</f>
        <v>0</v>
      </c>
      <c r="E294" s="14">
        <f t="shared" ca="1" si="97"/>
        <v>1</v>
      </c>
      <c r="F294" s="14">
        <f ca="1">(TRUNC(PRODUCT($E$12:$E293),16))</f>
        <v>1.01717362403411</v>
      </c>
      <c r="G294" s="14">
        <f t="shared" si="98"/>
        <v>1</v>
      </c>
      <c r="H294" s="14">
        <f t="shared" ca="1" si="99"/>
        <v>1.0171736199999999</v>
      </c>
      <c r="I294" s="13">
        <f t="shared" si="89"/>
        <v>2.5000000000000001E-2</v>
      </c>
      <c r="J294" s="35">
        <f t="shared" si="90"/>
        <v>43930</v>
      </c>
      <c r="K294" s="2">
        <f t="shared" si="91"/>
        <v>192</v>
      </c>
      <c r="L294" s="18">
        <f t="shared" si="92"/>
        <v>193</v>
      </c>
      <c r="M294" s="12">
        <f t="shared" si="82"/>
        <v>1.0190913589999999</v>
      </c>
      <c r="N294" s="12">
        <f t="shared" ca="1" si="83"/>
        <v>1.0365928470000001</v>
      </c>
      <c r="O294" s="18">
        <f t="shared" si="93"/>
        <v>0</v>
      </c>
      <c r="P294" s="14">
        <f t="shared" ca="1" si="84"/>
        <v>365.92847</v>
      </c>
      <c r="Q294" s="21">
        <f t="shared" si="85"/>
        <v>0</v>
      </c>
      <c r="R294" s="14">
        <f t="shared" si="86"/>
        <v>0</v>
      </c>
      <c r="S294" s="4" t="str">
        <f t="shared" si="94"/>
        <v>A+J=</v>
      </c>
      <c r="T294" s="35">
        <f t="shared" si="95"/>
        <v>44293</v>
      </c>
      <c r="U294" s="3"/>
      <c r="V294" s="3"/>
      <c r="W294" s="116">
        <v>44621</v>
      </c>
      <c r="X294" s="116" t="s">
        <v>68</v>
      </c>
      <c r="Y294" s="104"/>
      <c r="Z294" s="1"/>
      <c r="AA294" s="3"/>
      <c r="AB294" s="3"/>
      <c r="AC294" s="3"/>
      <c r="AD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</row>
    <row r="295" spans="1:162" x14ac:dyDescent="0.15">
      <c r="A295" s="44">
        <f t="shared" si="87"/>
        <v>44213</v>
      </c>
      <c r="B295" s="96">
        <f t="shared" ca="1" si="96"/>
        <v>10365.928470000001</v>
      </c>
      <c r="C295" s="14">
        <f t="shared" si="88"/>
        <v>10000</v>
      </c>
      <c r="D295" s="13">
        <f ca="1">IF(A295&lt;$B$1,VLOOKUP(A295,[1]DI!$A$4:$B$15000,2,FALSE),0)</f>
        <v>0</v>
      </c>
      <c r="E295" s="14">
        <f t="shared" ca="1" si="97"/>
        <v>1</v>
      </c>
      <c r="F295" s="14">
        <f ca="1">(TRUNC(PRODUCT($E$12:$E294),16))</f>
        <v>1.01717362403411</v>
      </c>
      <c r="G295" s="14">
        <f t="shared" si="98"/>
        <v>1</v>
      </c>
      <c r="H295" s="14">
        <f t="shared" ca="1" si="99"/>
        <v>1.0171736199999999</v>
      </c>
      <c r="I295" s="13">
        <f t="shared" si="89"/>
        <v>2.5000000000000001E-2</v>
      </c>
      <c r="J295" s="35">
        <f t="shared" si="90"/>
        <v>43930</v>
      </c>
      <c r="K295" s="2">
        <f t="shared" si="91"/>
        <v>192</v>
      </c>
      <c r="L295" s="18">
        <f t="shared" si="92"/>
        <v>193</v>
      </c>
      <c r="M295" s="12">
        <f t="shared" si="82"/>
        <v>1.0190913589999999</v>
      </c>
      <c r="N295" s="12">
        <f t="shared" ca="1" si="83"/>
        <v>1.0365928470000001</v>
      </c>
      <c r="O295" s="18">
        <f t="shared" si="93"/>
        <v>0</v>
      </c>
      <c r="P295" s="14">
        <f t="shared" ca="1" si="84"/>
        <v>365.92847</v>
      </c>
      <c r="Q295" s="21">
        <f t="shared" si="85"/>
        <v>0</v>
      </c>
      <c r="R295" s="14">
        <f t="shared" si="86"/>
        <v>0</v>
      </c>
      <c r="S295" s="4" t="str">
        <f t="shared" si="94"/>
        <v>A+J=</v>
      </c>
      <c r="T295" s="35">
        <f t="shared" si="95"/>
        <v>44293</v>
      </c>
      <c r="U295" s="3"/>
      <c r="V295" s="3"/>
      <c r="W295" s="116">
        <v>44666</v>
      </c>
      <c r="X295" s="116" t="s">
        <v>85</v>
      </c>
      <c r="Y295" s="104"/>
      <c r="Z295" s="1"/>
      <c r="AA295" s="3"/>
      <c r="AB295" s="3"/>
      <c r="AC295" s="3"/>
      <c r="AD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</row>
    <row r="296" spans="1:162" x14ac:dyDescent="0.15">
      <c r="A296" s="44">
        <f t="shared" si="87"/>
        <v>44214</v>
      </c>
      <c r="B296" s="96">
        <f t="shared" ca="1" si="96"/>
        <v>10365.928470000001</v>
      </c>
      <c r="C296" s="14">
        <f t="shared" si="88"/>
        <v>10000</v>
      </c>
      <c r="D296" s="13">
        <f ca="1">IF(A296&lt;$B$1,VLOOKUP(A296,[1]DI!$A$4:$B$15000,2,FALSE),0)</f>
        <v>1.9000000000000006E-2</v>
      </c>
      <c r="E296" s="14">
        <f t="shared" ca="1" si="97"/>
        <v>1.0000746899999999</v>
      </c>
      <c r="F296" s="14">
        <f ca="1">(TRUNC(PRODUCT($E$12:$E295),16))</f>
        <v>1.01717362403411</v>
      </c>
      <c r="G296" s="14">
        <f t="shared" si="98"/>
        <v>1</v>
      </c>
      <c r="H296" s="14">
        <f t="shared" ca="1" si="99"/>
        <v>1.0171736199999999</v>
      </c>
      <c r="I296" s="13">
        <f t="shared" si="89"/>
        <v>2.5000000000000001E-2</v>
      </c>
      <c r="J296" s="35">
        <f t="shared" si="90"/>
        <v>43930</v>
      </c>
      <c r="K296" s="2">
        <f t="shared" si="91"/>
        <v>193</v>
      </c>
      <c r="L296" s="18">
        <f t="shared" si="92"/>
        <v>193</v>
      </c>
      <c r="M296" s="12">
        <f t="shared" si="82"/>
        <v>1.0190913589999999</v>
      </c>
      <c r="N296" s="12">
        <f t="shared" ca="1" si="83"/>
        <v>1.0365928470000001</v>
      </c>
      <c r="O296" s="18">
        <f t="shared" si="93"/>
        <v>0</v>
      </c>
      <c r="P296" s="14">
        <f t="shared" ca="1" si="84"/>
        <v>365.92847</v>
      </c>
      <c r="Q296" s="21">
        <f t="shared" si="85"/>
        <v>0</v>
      </c>
      <c r="R296" s="14">
        <f t="shared" si="86"/>
        <v>0</v>
      </c>
      <c r="S296" s="4" t="str">
        <f t="shared" si="94"/>
        <v>A+J=</v>
      </c>
      <c r="T296" s="35">
        <f t="shared" si="95"/>
        <v>44293</v>
      </c>
      <c r="U296" s="3"/>
      <c r="V296" s="3"/>
      <c r="W296" s="116">
        <v>44672</v>
      </c>
      <c r="X296" s="116" t="s">
        <v>70</v>
      </c>
      <c r="Y296" s="104"/>
      <c r="Z296" s="1"/>
      <c r="AA296" s="3"/>
      <c r="AB296" s="3"/>
      <c r="AC296" s="3"/>
      <c r="AD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</row>
    <row r="297" spans="1:162" x14ac:dyDescent="0.15">
      <c r="A297" s="44">
        <f t="shared" si="87"/>
        <v>44215</v>
      </c>
      <c r="B297" s="96">
        <f t="shared" ca="1" si="96"/>
        <v>10367.718619990001</v>
      </c>
      <c r="C297" s="14">
        <f t="shared" si="88"/>
        <v>10000</v>
      </c>
      <c r="D297" s="13">
        <f ca="1">IF(A297&lt;$B$1,VLOOKUP(A297,[1]DI!$A$4:$B$15000,2,FALSE),0)</f>
        <v>1.9000000000000006E-2</v>
      </c>
      <c r="E297" s="14">
        <f t="shared" ca="1" si="97"/>
        <v>1.0000746899999999</v>
      </c>
      <c r="F297" s="14">
        <f ca="1">(TRUNC(PRODUCT($E$12:$E296),16))</f>
        <v>1.01724959673209</v>
      </c>
      <c r="G297" s="14">
        <f t="shared" si="98"/>
        <v>1</v>
      </c>
      <c r="H297" s="14">
        <f t="shared" ca="1" si="99"/>
        <v>1.0172496</v>
      </c>
      <c r="I297" s="13">
        <f t="shared" si="89"/>
        <v>2.5000000000000001E-2</v>
      </c>
      <c r="J297" s="35">
        <f t="shared" si="90"/>
        <v>43930</v>
      </c>
      <c r="K297" s="2">
        <f t="shared" si="91"/>
        <v>194</v>
      </c>
      <c r="L297" s="18">
        <f t="shared" si="92"/>
        <v>194</v>
      </c>
      <c r="M297" s="12">
        <f t="shared" si="82"/>
        <v>1.019191221</v>
      </c>
      <c r="N297" s="12">
        <f t="shared" ca="1" si="83"/>
        <v>1.0367718619999999</v>
      </c>
      <c r="O297" s="18">
        <f t="shared" si="93"/>
        <v>0</v>
      </c>
      <c r="P297" s="14">
        <f t="shared" ca="1" si="84"/>
        <v>367.71861998999998</v>
      </c>
      <c r="Q297" s="21">
        <f t="shared" si="85"/>
        <v>0</v>
      </c>
      <c r="R297" s="14">
        <f t="shared" si="86"/>
        <v>0</v>
      </c>
      <c r="S297" s="4" t="str">
        <f t="shared" si="94"/>
        <v>A+J=</v>
      </c>
      <c r="T297" s="35">
        <f t="shared" si="95"/>
        <v>44293</v>
      </c>
      <c r="U297" s="3"/>
      <c r="V297" s="3"/>
      <c r="W297" s="116">
        <v>44728</v>
      </c>
      <c r="X297" s="116" t="s">
        <v>86</v>
      </c>
      <c r="Y297" s="104"/>
      <c r="Z297" s="1"/>
      <c r="AA297" s="3"/>
      <c r="AB297" s="3"/>
      <c r="AC297" s="3"/>
      <c r="AD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</row>
    <row r="298" spans="1:162" x14ac:dyDescent="0.15">
      <c r="A298" s="44">
        <f t="shared" si="87"/>
        <v>44216</v>
      </c>
      <c r="B298" s="96">
        <f t="shared" ca="1" si="96"/>
        <v>10369.50902</v>
      </c>
      <c r="C298" s="14">
        <f t="shared" si="88"/>
        <v>10000</v>
      </c>
      <c r="D298" s="13">
        <f ca="1">IF(A298&lt;$B$1,VLOOKUP(A298,[1]DI!$A$4:$B$15000,2,FALSE),0)</f>
        <v>1.9000000000000006E-2</v>
      </c>
      <c r="E298" s="14">
        <f t="shared" ca="1" si="97"/>
        <v>1.0000746899999999</v>
      </c>
      <c r="F298" s="14">
        <f ca="1">(TRUNC(PRODUCT($E$12:$E297),16))</f>
        <v>1.0173255751044701</v>
      </c>
      <c r="G298" s="14">
        <f t="shared" si="98"/>
        <v>1</v>
      </c>
      <c r="H298" s="14">
        <f t="shared" ca="1" si="99"/>
        <v>1.0173255800000001</v>
      </c>
      <c r="I298" s="13">
        <f t="shared" si="89"/>
        <v>2.5000000000000001E-2</v>
      </c>
      <c r="J298" s="35">
        <f t="shared" si="90"/>
        <v>43930</v>
      </c>
      <c r="K298" s="2">
        <f t="shared" si="91"/>
        <v>195</v>
      </c>
      <c r="L298" s="18">
        <f t="shared" si="92"/>
        <v>195</v>
      </c>
      <c r="M298" s="12">
        <f t="shared" si="82"/>
        <v>1.0192910930000001</v>
      </c>
      <c r="N298" s="12">
        <f t="shared" ca="1" si="83"/>
        <v>1.0369509020000001</v>
      </c>
      <c r="O298" s="18">
        <f t="shared" si="93"/>
        <v>0</v>
      </c>
      <c r="P298" s="14">
        <f t="shared" ca="1" si="84"/>
        <v>369.50902000000002</v>
      </c>
      <c r="Q298" s="21">
        <f t="shared" si="85"/>
        <v>0</v>
      </c>
      <c r="R298" s="14">
        <f t="shared" si="86"/>
        <v>0</v>
      </c>
      <c r="S298" s="4" t="str">
        <f t="shared" si="94"/>
        <v>A+J=</v>
      </c>
      <c r="T298" s="35">
        <f t="shared" si="95"/>
        <v>44293</v>
      </c>
      <c r="U298" s="3"/>
      <c r="V298" s="3"/>
      <c r="W298" s="116">
        <v>44811</v>
      </c>
      <c r="X298" s="116" t="s">
        <v>88</v>
      </c>
      <c r="Y298" s="104"/>
      <c r="Z298" s="1"/>
      <c r="AA298" s="3"/>
      <c r="AB298" s="3"/>
      <c r="AC298" s="3"/>
      <c r="AD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</row>
    <row r="299" spans="1:162" x14ac:dyDescent="0.15">
      <c r="A299" s="44">
        <f t="shared" si="87"/>
        <v>44217</v>
      </c>
      <c r="B299" s="96">
        <f t="shared" ca="1" si="96"/>
        <v>10371.299679989999</v>
      </c>
      <c r="C299" s="14">
        <f t="shared" si="88"/>
        <v>10000</v>
      </c>
      <c r="D299" s="13">
        <f ca="1">IF(A299&lt;$B$1,VLOOKUP(A299,[1]DI!$A$4:$B$15000,2,FALSE),0)</f>
        <v>1.9000000000000006E-2</v>
      </c>
      <c r="E299" s="14">
        <f t="shared" ca="1" si="97"/>
        <v>1.0000746899999999</v>
      </c>
      <c r="F299" s="14">
        <f ca="1">(TRUNC(PRODUCT($E$12:$E298),16))</f>
        <v>1.0174015591516801</v>
      </c>
      <c r="G299" s="14">
        <f t="shared" si="98"/>
        <v>1</v>
      </c>
      <c r="H299" s="14">
        <f t="shared" ca="1" si="99"/>
        <v>1.0174015599999999</v>
      </c>
      <c r="I299" s="13">
        <f t="shared" si="89"/>
        <v>2.5000000000000001E-2</v>
      </c>
      <c r="J299" s="35">
        <f t="shared" si="90"/>
        <v>43930</v>
      </c>
      <c r="K299" s="2">
        <f t="shared" si="91"/>
        <v>196</v>
      </c>
      <c r="L299" s="18">
        <f t="shared" si="92"/>
        <v>196</v>
      </c>
      <c r="M299" s="12">
        <f t="shared" si="82"/>
        <v>1.0193909750000001</v>
      </c>
      <c r="N299" s="12">
        <f t="shared" ca="1" si="83"/>
        <v>1.0371299679999999</v>
      </c>
      <c r="O299" s="18">
        <f t="shared" si="93"/>
        <v>0</v>
      </c>
      <c r="P299" s="14">
        <f t="shared" ca="1" si="84"/>
        <v>371.29967999000002</v>
      </c>
      <c r="Q299" s="21">
        <f t="shared" si="85"/>
        <v>0</v>
      </c>
      <c r="R299" s="14">
        <f t="shared" si="86"/>
        <v>0</v>
      </c>
      <c r="S299" s="4" t="str">
        <f t="shared" si="94"/>
        <v>A+J=</v>
      </c>
      <c r="T299" s="35">
        <f t="shared" si="95"/>
        <v>44293</v>
      </c>
      <c r="U299" s="3"/>
      <c r="V299" s="3"/>
      <c r="W299" s="116">
        <v>44846</v>
      </c>
      <c r="X299" s="101" t="s">
        <v>74</v>
      </c>
      <c r="Y299" s="104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</row>
    <row r="300" spans="1:162" x14ac:dyDescent="0.15">
      <c r="A300" s="44">
        <f t="shared" si="87"/>
        <v>44218</v>
      </c>
      <c r="B300" s="96">
        <f t="shared" ca="1" si="96"/>
        <v>10373.090690000001</v>
      </c>
      <c r="C300" s="14">
        <f t="shared" si="88"/>
        <v>10000</v>
      </c>
      <c r="D300" s="13">
        <f ca="1">IF(A300&lt;$B$1,VLOOKUP(A300,[1]DI!$A$4:$B$15000,2,FALSE),0)</f>
        <v>1.9000000000000006E-2</v>
      </c>
      <c r="E300" s="14">
        <f t="shared" ca="1" si="97"/>
        <v>1.0000746899999999</v>
      </c>
      <c r="F300" s="14">
        <f ca="1">(TRUNC(PRODUCT($E$12:$E299),16))</f>
        <v>1.0174775488741301</v>
      </c>
      <c r="G300" s="14">
        <f t="shared" si="98"/>
        <v>1</v>
      </c>
      <c r="H300" s="14">
        <f t="shared" ca="1" si="99"/>
        <v>1.01747755</v>
      </c>
      <c r="I300" s="13">
        <f t="shared" si="89"/>
        <v>2.5000000000000001E-2</v>
      </c>
      <c r="J300" s="35">
        <f t="shared" si="90"/>
        <v>43930</v>
      </c>
      <c r="K300" s="2">
        <f t="shared" si="91"/>
        <v>197</v>
      </c>
      <c r="L300" s="18">
        <f t="shared" si="92"/>
        <v>197</v>
      </c>
      <c r="M300" s="12">
        <f t="shared" si="82"/>
        <v>1.0194908659999999</v>
      </c>
      <c r="N300" s="12">
        <f t="shared" ca="1" si="83"/>
        <v>1.037309069</v>
      </c>
      <c r="O300" s="18">
        <f t="shared" si="93"/>
        <v>0</v>
      </c>
      <c r="P300" s="14">
        <f t="shared" ca="1" si="84"/>
        <v>373.09069</v>
      </c>
      <c r="Q300" s="21">
        <f t="shared" si="85"/>
        <v>0</v>
      </c>
      <c r="R300" s="14">
        <f t="shared" si="86"/>
        <v>0</v>
      </c>
      <c r="S300" s="4" t="str">
        <f t="shared" si="94"/>
        <v>A+J=</v>
      </c>
      <c r="T300" s="35">
        <f t="shared" si="95"/>
        <v>44293</v>
      </c>
      <c r="U300" s="3"/>
      <c r="V300" s="3"/>
      <c r="W300" s="116">
        <v>44867</v>
      </c>
      <c r="X300" s="116" t="s">
        <v>80</v>
      </c>
      <c r="Y300" s="104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</row>
    <row r="301" spans="1:162" x14ac:dyDescent="0.15">
      <c r="A301" s="44">
        <f t="shared" si="87"/>
        <v>44219</v>
      </c>
      <c r="B301" s="96">
        <f t="shared" ca="1" si="96"/>
        <v>10374.88194999</v>
      </c>
      <c r="C301" s="14">
        <f t="shared" si="88"/>
        <v>10000</v>
      </c>
      <c r="D301" s="13">
        <f ca="1">IF(A301&lt;$B$1,VLOOKUP(A301,[1]DI!$A$4:$B$15000,2,FALSE),0)</f>
        <v>0</v>
      </c>
      <c r="E301" s="14">
        <f t="shared" ca="1" si="97"/>
        <v>1</v>
      </c>
      <c r="F301" s="14">
        <f ca="1">(TRUNC(PRODUCT($E$12:$E300),16))</f>
        <v>1.0175535442722501</v>
      </c>
      <c r="G301" s="14">
        <f t="shared" si="98"/>
        <v>1</v>
      </c>
      <c r="H301" s="14">
        <f t="shared" ca="1" si="99"/>
        <v>1.01755354</v>
      </c>
      <c r="I301" s="13">
        <f t="shared" si="89"/>
        <v>2.5000000000000001E-2</v>
      </c>
      <c r="J301" s="35">
        <f t="shared" si="90"/>
        <v>43930</v>
      </c>
      <c r="K301" s="2">
        <f t="shared" si="91"/>
        <v>197</v>
      </c>
      <c r="L301" s="18">
        <f t="shared" si="92"/>
        <v>198</v>
      </c>
      <c r="M301" s="12">
        <f t="shared" si="82"/>
        <v>1.019590768</v>
      </c>
      <c r="N301" s="12">
        <f t="shared" ca="1" si="83"/>
        <v>1.0374881949999999</v>
      </c>
      <c r="O301" s="18">
        <f t="shared" si="93"/>
        <v>0</v>
      </c>
      <c r="P301" s="14">
        <f t="shared" ca="1" si="84"/>
        <v>374.88194999000001</v>
      </c>
      <c r="Q301" s="21">
        <f t="shared" si="85"/>
        <v>0</v>
      </c>
      <c r="R301" s="14">
        <f t="shared" si="86"/>
        <v>0</v>
      </c>
      <c r="S301" s="4" t="str">
        <f t="shared" si="94"/>
        <v>A+J=</v>
      </c>
      <c r="T301" s="35">
        <f t="shared" si="95"/>
        <v>44293</v>
      </c>
      <c r="U301" s="3"/>
      <c r="V301" s="3"/>
      <c r="W301" s="116">
        <v>44880</v>
      </c>
      <c r="X301" s="116" t="s">
        <v>89</v>
      </c>
      <c r="Y301" s="104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</row>
    <row r="302" spans="1:162" x14ac:dyDescent="0.15">
      <c r="A302" s="44">
        <f t="shared" si="87"/>
        <v>44220</v>
      </c>
      <c r="B302" s="96">
        <f t="shared" ca="1" si="96"/>
        <v>10374.88194999</v>
      </c>
      <c r="C302" s="14">
        <f t="shared" si="88"/>
        <v>10000</v>
      </c>
      <c r="D302" s="13">
        <f ca="1">IF(A302&lt;$B$1,VLOOKUP(A302,[1]DI!$A$4:$B$15000,2,FALSE),0)</f>
        <v>0</v>
      </c>
      <c r="E302" s="14">
        <f t="shared" ca="1" si="97"/>
        <v>1</v>
      </c>
      <c r="F302" s="14">
        <f ca="1">(TRUNC(PRODUCT($E$12:$E301),16))</f>
        <v>1.0175535442722501</v>
      </c>
      <c r="G302" s="14">
        <f t="shared" si="98"/>
        <v>1</v>
      </c>
      <c r="H302" s="14">
        <f t="shared" ca="1" si="99"/>
        <v>1.01755354</v>
      </c>
      <c r="I302" s="13">
        <f t="shared" si="89"/>
        <v>2.5000000000000001E-2</v>
      </c>
      <c r="J302" s="35">
        <f t="shared" si="90"/>
        <v>43930</v>
      </c>
      <c r="K302" s="2">
        <f t="shared" si="91"/>
        <v>197</v>
      </c>
      <c r="L302" s="18">
        <f t="shared" si="92"/>
        <v>198</v>
      </c>
      <c r="M302" s="12">
        <f t="shared" si="82"/>
        <v>1.019590768</v>
      </c>
      <c r="N302" s="12">
        <f t="shared" ca="1" si="83"/>
        <v>1.0374881949999999</v>
      </c>
      <c r="O302" s="18">
        <f t="shared" si="93"/>
        <v>0</v>
      </c>
      <c r="P302" s="14">
        <f t="shared" ca="1" si="84"/>
        <v>374.88194999000001</v>
      </c>
      <c r="Q302" s="21">
        <f t="shared" si="85"/>
        <v>0</v>
      </c>
      <c r="R302" s="14">
        <f t="shared" si="86"/>
        <v>0</v>
      </c>
      <c r="S302" s="4" t="str">
        <f t="shared" si="94"/>
        <v>A+J=</v>
      </c>
      <c r="T302" s="35">
        <f t="shared" si="95"/>
        <v>44293</v>
      </c>
      <c r="U302" s="3"/>
      <c r="V302" s="3"/>
      <c r="W302" s="116">
        <v>44977</v>
      </c>
      <c r="X302" s="116" t="s">
        <v>68</v>
      </c>
      <c r="Y302" s="104"/>
      <c r="Z302" s="1"/>
      <c r="AA302" s="3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</row>
    <row r="303" spans="1:162" x14ac:dyDescent="0.15">
      <c r="A303" s="44">
        <f t="shared" si="87"/>
        <v>44221</v>
      </c>
      <c r="B303" s="96">
        <f t="shared" ca="1" si="96"/>
        <v>10374.88194999</v>
      </c>
      <c r="C303" s="14">
        <f t="shared" si="88"/>
        <v>10000</v>
      </c>
      <c r="D303" s="13">
        <f ca="1">IF(A303&lt;$B$1,VLOOKUP(A303,[1]DI!$A$4:$B$15000,2,FALSE),0)</f>
        <v>1.9000000000000006E-2</v>
      </c>
      <c r="E303" s="14">
        <f t="shared" ca="1" si="97"/>
        <v>1.0000746899999999</v>
      </c>
      <c r="F303" s="14">
        <f ca="1">(TRUNC(PRODUCT($E$12:$E302),16))</f>
        <v>1.0175535442722501</v>
      </c>
      <c r="G303" s="14">
        <f t="shared" si="98"/>
        <v>1</v>
      </c>
      <c r="H303" s="14">
        <f t="shared" ca="1" si="99"/>
        <v>1.01755354</v>
      </c>
      <c r="I303" s="13">
        <f t="shared" si="89"/>
        <v>2.5000000000000001E-2</v>
      </c>
      <c r="J303" s="35">
        <f t="shared" si="90"/>
        <v>43930</v>
      </c>
      <c r="K303" s="2">
        <f t="shared" si="91"/>
        <v>198</v>
      </c>
      <c r="L303" s="18">
        <f t="shared" si="92"/>
        <v>198</v>
      </c>
      <c r="M303" s="12">
        <f t="shared" si="82"/>
        <v>1.019590768</v>
      </c>
      <c r="N303" s="12">
        <f t="shared" ca="1" si="83"/>
        <v>1.0374881949999999</v>
      </c>
      <c r="O303" s="18">
        <f t="shared" si="93"/>
        <v>0</v>
      </c>
      <c r="P303" s="14">
        <f t="shared" ca="1" si="84"/>
        <v>374.88194999000001</v>
      </c>
      <c r="Q303" s="21">
        <f t="shared" si="85"/>
        <v>0</v>
      </c>
      <c r="R303" s="14">
        <f t="shared" si="86"/>
        <v>0</v>
      </c>
      <c r="S303" s="4" t="str">
        <f t="shared" si="94"/>
        <v>A+J=</v>
      </c>
      <c r="T303" s="35">
        <f t="shared" si="95"/>
        <v>44293</v>
      </c>
      <c r="U303" s="3"/>
      <c r="V303" s="3"/>
      <c r="W303" s="116">
        <v>44978</v>
      </c>
      <c r="X303" s="116" t="s">
        <v>68</v>
      </c>
      <c r="Y303" s="104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</row>
    <row r="304" spans="1:162" x14ac:dyDescent="0.15">
      <c r="A304" s="44">
        <f t="shared" si="87"/>
        <v>44222</v>
      </c>
      <c r="B304" s="96">
        <f t="shared" ca="1" si="96"/>
        <v>10376.67367</v>
      </c>
      <c r="C304" s="14">
        <f t="shared" si="88"/>
        <v>10000</v>
      </c>
      <c r="D304" s="13">
        <f ca="1">IF(A304&lt;$B$1,VLOOKUP(A304,[1]DI!$A$4:$B$15000,2,FALSE),0)</f>
        <v>1.9000000000000006E-2</v>
      </c>
      <c r="E304" s="14">
        <f t="shared" ca="1" si="97"/>
        <v>1.0000746899999999</v>
      </c>
      <c r="F304" s="14">
        <f ca="1">(TRUNC(PRODUCT($E$12:$E303),16))</f>
        <v>1.0176295453464701</v>
      </c>
      <c r="G304" s="14">
        <f t="shared" si="98"/>
        <v>1</v>
      </c>
      <c r="H304" s="14">
        <f t="shared" ca="1" si="99"/>
        <v>1.0176295500000001</v>
      </c>
      <c r="I304" s="13">
        <f t="shared" si="89"/>
        <v>2.5000000000000001E-2</v>
      </c>
      <c r="J304" s="35">
        <f t="shared" si="90"/>
        <v>43930</v>
      </c>
      <c r="K304" s="2">
        <f t="shared" si="91"/>
        <v>199</v>
      </c>
      <c r="L304" s="18">
        <f t="shared" si="92"/>
        <v>199</v>
      </c>
      <c r="M304" s="12">
        <f t="shared" si="82"/>
        <v>1.019690679</v>
      </c>
      <c r="N304" s="12">
        <f t="shared" ca="1" si="83"/>
        <v>1.0376673670000001</v>
      </c>
      <c r="O304" s="18">
        <f t="shared" si="93"/>
        <v>0</v>
      </c>
      <c r="P304" s="14">
        <f t="shared" ca="1" si="84"/>
        <v>376.67367000000002</v>
      </c>
      <c r="Q304" s="21">
        <f t="shared" si="85"/>
        <v>0</v>
      </c>
      <c r="R304" s="14">
        <f t="shared" si="86"/>
        <v>0</v>
      </c>
      <c r="S304" s="4" t="str">
        <f t="shared" si="94"/>
        <v>A+J=</v>
      </c>
      <c r="T304" s="35">
        <f t="shared" si="95"/>
        <v>44293</v>
      </c>
      <c r="U304" s="3"/>
      <c r="V304" s="3"/>
      <c r="W304" s="116">
        <v>45023</v>
      </c>
      <c r="X304" s="116" t="s">
        <v>85</v>
      </c>
      <c r="Y304" s="104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</row>
    <row r="305" spans="1:162" x14ac:dyDescent="0.15">
      <c r="A305" s="44">
        <f t="shared" si="87"/>
        <v>44223</v>
      </c>
      <c r="B305" s="96">
        <f t="shared" ca="1" si="96"/>
        <v>10378.46552</v>
      </c>
      <c r="C305" s="14">
        <f t="shared" si="88"/>
        <v>10000</v>
      </c>
      <c r="D305" s="13">
        <f ca="1">IF(A305&lt;$B$1,VLOOKUP(A305,[1]DI!$A$4:$B$15000,2,FALSE),0)</f>
        <v>1.9000000000000006E-2</v>
      </c>
      <c r="E305" s="14">
        <f t="shared" ca="1" si="97"/>
        <v>1.0000746899999999</v>
      </c>
      <c r="F305" s="14">
        <f ca="1">(TRUNC(PRODUCT($E$12:$E304),16))</f>
        <v>1.01770555209722</v>
      </c>
      <c r="G305" s="14">
        <f t="shared" si="98"/>
        <v>1</v>
      </c>
      <c r="H305" s="14">
        <f t="shared" ca="1" si="99"/>
        <v>1.0177055500000001</v>
      </c>
      <c r="I305" s="13">
        <f t="shared" si="89"/>
        <v>2.5000000000000001E-2</v>
      </c>
      <c r="J305" s="35">
        <f t="shared" si="90"/>
        <v>43930</v>
      </c>
      <c r="K305" s="2">
        <f t="shared" si="91"/>
        <v>200</v>
      </c>
      <c r="L305" s="18">
        <f t="shared" si="92"/>
        <v>200</v>
      </c>
      <c r="M305" s="12">
        <f t="shared" si="82"/>
        <v>1.019790599</v>
      </c>
      <c r="N305" s="12">
        <f t="shared" ca="1" si="83"/>
        <v>1.037846552</v>
      </c>
      <c r="O305" s="18">
        <f t="shared" si="93"/>
        <v>0</v>
      </c>
      <c r="P305" s="14">
        <f t="shared" ca="1" si="84"/>
        <v>378.46552000000003</v>
      </c>
      <c r="Q305" s="21">
        <f t="shared" si="85"/>
        <v>0</v>
      </c>
      <c r="R305" s="14">
        <f t="shared" si="86"/>
        <v>0</v>
      </c>
      <c r="S305" s="4" t="str">
        <f t="shared" si="94"/>
        <v>A+J=</v>
      </c>
      <c r="T305" s="35">
        <f t="shared" si="95"/>
        <v>44293</v>
      </c>
      <c r="U305" s="3"/>
      <c r="V305" s="3"/>
      <c r="W305" s="116">
        <v>45037</v>
      </c>
      <c r="X305" s="116" t="s">
        <v>70</v>
      </c>
      <c r="Y305" s="104"/>
      <c r="Z305" s="1"/>
      <c r="AA305" s="3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</row>
    <row r="306" spans="1:162" x14ac:dyDescent="0.15">
      <c r="A306" s="44">
        <f t="shared" si="87"/>
        <v>44224</v>
      </c>
      <c r="B306" s="96">
        <f t="shared" ca="1" si="96"/>
        <v>10380.25774999</v>
      </c>
      <c r="C306" s="14">
        <f t="shared" si="88"/>
        <v>10000</v>
      </c>
      <c r="D306" s="13">
        <f ca="1">IF(A306&lt;$B$1,VLOOKUP(A306,[1]DI!$A$4:$B$15000,2,FALSE),0)</f>
        <v>1.9000000000000006E-2</v>
      </c>
      <c r="E306" s="14">
        <f t="shared" ca="1" si="97"/>
        <v>1.0000746899999999</v>
      </c>
      <c r="F306" s="14">
        <f ca="1">(TRUNC(PRODUCT($E$12:$E305),16))</f>
        <v>1.0177815645249</v>
      </c>
      <c r="G306" s="14">
        <f t="shared" si="98"/>
        <v>1</v>
      </c>
      <c r="H306" s="14">
        <f t="shared" ca="1" si="99"/>
        <v>1.01778156</v>
      </c>
      <c r="I306" s="13">
        <f t="shared" si="89"/>
        <v>2.5000000000000001E-2</v>
      </c>
      <c r="J306" s="35">
        <f t="shared" si="90"/>
        <v>43930</v>
      </c>
      <c r="K306" s="2">
        <f t="shared" si="91"/>
        <v>201</v>
      </c>
      <c r="L306" s="18">
        <f t="shared" si="92"/>
        <v>201</v>
      </c>
      <c r="M306" s="12">
        <f t="shared" si="82"/>
        <v>1.0198905300000001</v>
      </c>
      <c r="N306" s="12">
        <f t="shared" ca="1" si="83"/>
        <v>1.0380257749999999</v>
      </c>
      <c r="O306" s="18">
        <f t="shared" si="93"/>
        <v>0</v>
      </c>
      <c r="P306" s="14">
        <f t="shared" ca="1" si="84"/>
        <v>380.25774998999998</v>
      </c>
      <c r="Q306" s="21">
        <f t="shared" si="85"/>
        <v>0</v>
      </c>
      <c r="R306" s="14">
        <f t="shared" si="86"/>
        <v>0</v>
      </c>
      <c r="S306" s="4" t="str">
        <f t="shared" si="94"/>
        <v>A+J=</v>
      </c>
      <c r="T306" s="35">
        <f t="shared" si="95"/>
        <v>44293</v>
      </c>
      <c r="U306" s="3"/>
      <c r="V306" s="3"/>
      <c r="W306" s="116">
        <v>45047</v>
      </c>
      <c r="X306" s="116" t="s">
        <v>87</v>
      </c>
      <c r="Y306" s="104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</row>
    <row r="307" spans="1:162" x14ac:dyDescent="0.15">
      <c r="A307" s="44">
        <f t="shared" si="87"/>
        <v>44225</v>
      </c>
      <c r="B307" s="96">
        <f t="shared" ca="1" si="96"/>
        <v>10382.05032</v>
      </c>
      <c r="C307" s="14">
        <f t="shared" si="88"/>
        <v>10000</v>
      </c>
      <c r="D307" s="13">
        <f ca="1">IF(A307&lt;$B$1,VLOOKUP(A307,[1]DI!$A$4:$B$15000,2,FALSE),0)</f>
        <v>1.9000000000000006E-2</v>
      </c>
      <c r="E307" s="14">
        <f t="shared" ca="1" si="97"/>
        <v>1.0000746899999999</v>
      </c>
      <c r="F307" s="14">
        <f ca="1">(TRUNC(PRODUCT($E$12:$E306),16))</f>
        <v>1.0178575826299601</v>
      </c>
      <c r="G307" s="14">
        <f t="shared" si="98"/>
        <v>1</v>
      </c>
      <c r="H307" s="14">
        <f t="shared" ca="1" si="99"/>
        <v>1.01785758</v>
      </c>
      <c r="I307" s="13">
        <f t="shared" si="89"/>
        <v>2.5000000000000001E-2</v>
      </c>
      <c r="J307" s="35">
        <f t="shared" si="90"/>
        <v>43930</v>
      </c>
      <c r="K307" s="2">
        <f t="shared" si="91"/>
        <v>202</v>
      </c>
      <c r="L307" s="18">
        <f t="shared" si="92"/>
        <v>202</v>
      </c>
      <c r="M307" s="12">
        <f t="shared" si="82"/>
        <v>1.0199904710000001</v>
      </c>
      <c r="N307" s="12">
        <f t="shared" ca="1" si="83"/>
        <v>1.038205032</v>
      </c>
      <c r="O307" s="18">
        <f t="shared" si="93"/>
        <v>0</v>
      </c>
      <c r="P307" s="14">
        <f t="shared" ca="1" si="84"/>
        <v>382.05032</v>
      </c>
      <c r="Q307" s="21">
        <f t="shared" si="85"/>
        <v>0</v>
      </c>
      <c r="R307" s="14">
        <f t="shared" si="86"/>
        <v>0</v>
      </c>
      <c r="S307" s="4" t="str">
        <f t="shared" si="94"/>
        <v>A+J=</v>
      </c>
      <c r="T307" s="35">
        <f t="shared" si="95"/>
        <v>44293</v>
      </c>
      <c r="U307" s="3"/>
      <c r="V307" s="3"/>
      <c r="W307" s="116">
        <v>45085</v>
      </c>
      <c r="X307" s="116" t="s">
        <v>86</v>
      </c>
      <c r="Y307" s="104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</row>
    <row r="308" spans="1:162" x14ac:dyDescent="0.15">
      <c r="A308" s="44">
        <f t="shared" si="87"/>
        <v>44226</v>
      </c>
      <c r="B308" s="96">
        <f t="shared" ca="1" si="96"/>
        <v>10383.84325</v>
      </c>
      <c r="C308" s="14">
        <f t="shared" si="88"/>
        <v>10000</v>
      </c>
      <c r="D308" s="13">
        <f ca="1">IF(A308&lt;$B$1,VLOOKUP(A308,[1]DI!$A$4:$B$15000,2,FALSE),0)</f>
        <v>0</v>
      </c>
      <c r="E308" s="14">
        <f t="shared" ca="1" si="97"/>
        <v>1</v>
      </c>
      <c r="F308" s="14">
        <f ca="1">(TRUNC(PRODUCT($E$12:$E307),16))</f>
        <v>1.0179336064128</v>
      </c>
      <c r="G308" s="14">
        <f t="shared" si="98"/>
        <v>1</v>
      </c>
      <c r="H308" s="14">
        <f t="shared" ca="1" si="99"/>
        <v>1.01793361</v>
      </c>
      <c r="I308" s="13">
        <f t="shared" si="89"/>
        <v>2.5000000000000001E-2</v>
      </c>
      <c r="J308" s="35">
        <f t="shared" si="90"/>
        <v>43930</v>
      </c>
      <c r="K308" s="2">
        <f t="shared" si="91"/>
        <v>202</v>
      </c>
      <c r="L308" s="18">
        <f t="shared" si="92"/>
        <v>203</v>
      </c>
      <c r="M308" s="12">
        <f t="shared" si="82"/>
        <v>1.0200904209999999</v>
      </c>
      <c r="N308" s="12">
        <f t="shared" ca="1" si="83"/>
        <v>1.038384325</v>
      </c>
      <c r="O308" s="18">
        <f t="shared" si="93"/>
        <v>0</v>
      </c>
      <c r="P308" s="14">
        <f t="shared" ca="1" si="84"/>
        <v>383.84325000000001</v>
      </c>
      <c r="Q308" s="21">
        <f t="shared" si="85"/>
        <v>0</v>
      </c>
      <c r="R308" s="14">
        <f t="shared" si="86"/>
        <v>0</v>
      </c>
      <c r="S308" s="4" t="str">
        <f t="shared" si="94"/>
        <v>A+J=</v>
      </c>
      <c r="T308" s="35">
        <f t="shared" si="95"/>
        <v>44293</v>
      </c>
      <c r="U308" s="3"/>
      <c r="V308" s="3"/>
      <c r="W308" s="116">
        <v>45176</v>
      </c>
      <c r="X308" s="116" t="s">
        <v>88</v>
      </c>
      <c r="Y308" s="104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</row>
    <row r="309" spans="1:162" x14ac:dyDescent="0.15">
      <c r="A309" s="44">
        <f t="shared" si="87"/>
        <v>44227</v>
      </c>
      <c r="B309" s="96">
        <f t="shared" ca="1" si="96"/>
        <v>10383.84325</v>
      </c>
      <c r="C309" s="14">
        <f t="shared" si="88"/>
        <v>10000</v>
      </c>
      <c r="D309" s="13">
        <f ca="1">IF(A309&lt;$B$1,VLOOKUP(A309,[1]DI!$A$4:$B$15000,2,FALSE),0)</f>
        <v>0</v>
      </c>
      <c r="E309" s="14">
        <f t="shared" ca="1" si="97"/>
        <v>1</v>
      </c>
      <c r="F309" s="14">
        <f ca="1">(TRUNC(PRODUCT($E$12:$E308),16))</f>
        <v>1.0179336064128</v>
      </c>
      <c r="G309" s="14">
        <f t="shared" si="98"/>
        <v>1</v>
      </c>
      <c r="H309" s="14">
        <f t="shared" ca="1" si="99"/>
        <v>1.01793361</v>
      </c>
      <c r="I309" s="13">
        <f t="shared" si="89"/>
        <v>2.5000000000000001E-2</v>
      </c>
      <c r="J309" s="35">
        <f t="shared" si="90"/>
        <v>43930</v>
      </c>
      <c r="K309" s="2">
        <f t="shared" si="91"/>
        <v>202</v>
      </c>
      <c r="L309" s="18">
        <f t="shared" si="92"/>
        <v>203</v>
      </c>
      <c r="M309" s="12">
        <f t="shared" si="82"/>
        <v>1.0200904209999999</v>
      </c>
      <c r="N309" s="12">
        <f t="shared" ca="1" si="83"/>
        <v>1.038384325</v>
      </c>
      <c r="O309" s="18">
        <f t="shared" si="93"/>
        <v>0</v>
      </c>
      <c r="P309" s="14">
        <f t="shared" ca="1" si="84"/>
        <v>383.84325000000001</v>
      </c>
      <c r="Q309" s="21">
        <f t="shared" si="85"/>
        <v>0</v>
      </c>
      <c r="R309" s="14">
        <f t="shared" si="86"/>
        <v>0</v>
      </c>
      <c r="S309" s="4" t="str">
        <f t="shared" si="94"/>
        <v>A+J=</v>
      </c>
      <c r="T309" s="35">
        <f t="shared" si="95"/>
        <v>44293</v>
      </c>
      <c r="U309" s="3"/>
      <c r="V309" s="3"/>
      <c r="W309" s="116">
        <v>45211</v>
      </c>
      <c r="X309" s="101" t="s">
        <v>74</v>
      </c>
      <c r="Y309" s="104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</row>
    <row r="310" spans="1:162" x14ac:dyDescent="0.15">
      <c r="A310" s="44">
        <f t="shared" si="87"/>
        <v>44228</v>
      </c>
      <c r="B310" s="96">
        <f t="shared" ca="1" si="96"/>
        <v>10383.84325</v>
      </c>
      <c r="C310" s="14">
        <f t="shared" si="88"/>
        <v>10000</v>
      </c>
      <c r="D310" s="13">
        <f ca="1">IF(A310&lt;$B$1,VLOOKUP(A310,[1]DI!$A$4:$B$15000,2,FALSE),0)</f>
        <v>1.9000000000000006E-2</v>
      </c>
      <c r="E310" s="14">
        <f t="shared" ca="1" si="97"/>
        <v>1.0000746899999999</v>
      </c>
      <c r="F310" s="14">
        <f ca="1">(TRUNC(PRODUCT($E$12:$E309),16))</f>
        <v>1.0179336064128</v>
      </c>
      <c r="G310" s="14">
        <f t="shared" si="98"/>
        <v>1</v>
      </c>
      <c r="H310" s="14">
        <f t="shared" ca="1" si="99"/>
        <v>1.01793361</v>
      </c>
      <c r="I310" s="13">
        <f t="shared" si="89"/>
        <v>2.5000000000000001E-2</v>
      </c>
      <c r="J310" s="35">
        <f t="shared" si="90"/>
        <v>43930</v>
      </c>
      <c r="K310" s="2">
        <f t="shared" si="91"/>
        <v>203</v>
      </c>
      <c r="L310" s="18">
        <f t="shared" si="92"/>
        <v>203</v>
      </c>
      <c r="M310" s="12">
        <f t="shared" si="82"/>
        <v>1.0200904209999999</v>
      </c>
      <c r="N310" s="12">
        <f t="shared" ca="1" si="83"/>
        <v>1.038384325</v>
      </c>
      <c r="O310" s="18">
        <f t="shared" si="93"/>
        <v>0</v>
      </c>
      <c r="P310" s="14">
        <f t="shared" ca="1" si="84"/>
        <v>383.84325000000001</v>
      </c>
      <c r="Q310" s="21">
        <f t="shared" si="85"/>
        <v>0</v>
      </c>
      <c r="R310" s="14">
        <f t="shared" si="86"/>
        <v>0</v>
      </c>
      <c r="S310" s="4" t="str">
        <f t="shared" si="94"/>
        <v>A+J=</v>
      </c>
      <c r="T310" s="35">
        <f t="shared" si="95"/>
        <v>44293</v>
      </c>
      <c r="U310" s="3"/>
      <c r="V310" s="3"/>
      <c r="W310" s="116">
        <v>45232</v>
      </c>
      <c r="X310" s="116" t="s">
        <v>80</v>
      </c>
      <c r="Y310" s="104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</row>
    <row r="311" spans="1:162" x14ac:dyDescent="0.15">
      <c r="A311" s="44">
        <f t="shared" si="87"/>
        <v>44229</v>
      </c>
      <c r="B311" s="96">
        <f t="shared" ca="1" si="96"/>
        <v>10385.636420000001</v>
      </c>
      <c r="C311" s="14">
        <f t="shared" si="88"/>
        <v>10000</v>
      </c>
      <c r="D311" s="13">
        <f ca="1">IF(A311&lt;$B$1,VLOOKUP(A311,[1]DI!$A$4:$B$15000,2,FALSE),0)</f>
        <v>1.9000000000000006E-2</v>
      </c>
      <c r="E311" s="14">
        <f t="shared" ca="1" si="97"/>
        <v>1.0000746899999999</v>
      </c>
      <c r="F311" s="14">
        <f ca="1">(TRUNC(PRODUCT($E$12:$E310),16))</f>
        <v>1.0180096358738699</v>
      </c>
      <c r="G311" s="14">
        <f t="shared" si="98"/>
        <v>1</v>
      </c>
      <c r="H311" s="14">
        <f t="shared" ca="1" si="99"/>
        <v>1.01800964</v>
      </c>
      <c r="I311" s="13">
        <f t="shared" si="89"/>
        <v>2.5000000000000001E-2</v>
      </c>
      <c r="J311" s="35">
        <f t="shared" si="90"/>
        <v>43930</v>
      </c>
      <c r="K311" s="2">
        <f t="shared" si="91"/>
        <v>204</v>
      </c>
      <c r="L311" s="18">
        <f t="shared" si="92"/>
        <v>204</v>
      </c>
      <c r="M311" s="12">
        <f t="shared" si="82"/>
        <v>1.0201903809999999</v>
      </c>
      <c r="N311" s="12">
        <f t="shared" ca="1" si="83"/>
        <v>1.038563642</v>
      </c>
      <c r="O311" s="18">
        <f t="shared" si="93"/>
        <v>0</v>
      </c>
      <c r="P311" s="14">
        <f t="shared" ca="1" si="84"/>
        <v>385.63641999999999</v>
      </c>
      <c r="Q311" s="21">
        <f t="shared" si="85"/>
        <v>0</v>
      </c>
      <c r="R311" s="14">
        <f t="shared" si="86"/>
        <v>0</v>
      </c>
      <c r="S311" s="4" t="str">
        <f t="shared" si="94"/>
        <v>A+J=</v>
      </c>
      <c r="T311" s="35">
        <f t="shared" si="95"/>
        <v>44293</v>
      </c>
      <c r="U311" s="3"/>
      <c r="V311" s="3"/>
      <c r="W311" s="116">
        <v>45245</v>
      </c>
      <c r="X311" s="116" t="s">
        <v>89</v>
      </c>
      <c r="Y311" s="104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</row>
    <row r="312" spans="1:162" x14ac:dyDescent="0.15">
      <c r="A312" s="44">
        <f t="shared" si="87"/>
        <v>44230</v>
      </c>
      <c r="B312" s="96">
        <f t="shared" ca="1" si="96"/>
        <v>10387.429859989999</v>
      </c>
      <c r="C312" s="14">
        <f t="shared" si="88"/>
        <v>10000</v>
      </c>
      <c r="D312" s="13">
        <f ca="1">IF(A312&lt;$B$1,VLOOKUP(A312,[1]DI!$A$4:$B$15000,2,FALSE),0)</f>
        <v>1.9000000000000006E-2</v>
      </c>
      <c r="E312" s="14">
        <f t="shared" ca="1" si="97"/>
        <v>1.0000746899999999</v>
      </c>
      <c r="F312" s="14">
        <f ca="1">(TRUNC(PRODUCT($E$12:$E311),16))</f>
        <v>1.0180856710135699</v>
      </c>
      <c r="G312" s="14">
        <f t="shared" si="98"/>
        <v>1</v>
      </c>
      <c r="H312" s="14">
        <f t="shared" ca="1" si="99"/>
        <v>1.0180856700000001</v>
      </c>
      <c r="I312" s="13">
        <f t="shared" si="89"/>
        <v>2.5000000000000001E-2</v>
      </c>
      <c r="J312" s="35">
        <f t="shared" si="90"/>
        <v>43930</v>
      </c>
      <c r="K312" s="2">
        <f t="shared" si="91"/>
        <v>205</v>
      </c>
      <c r="L312" s="18">
        <f t="shared" si="92"/>
        <v>205</v>
      </c>
      <c r="M312" s="12">
        <f t="shared" si="82"/>
        <v>1.0202903510000001</v>
      </c>
      <c r="N312" s="12">
        <f t="shared" ca="1" si="83"/>
        <v>1.0387429859999999</v>
      </c>
      <c r="O312" s="18">
        <f t="shared" si="93"/>
        <v>0</v>
      </c>
      <c r="P312" s="14">
        <f t="shared" ca="1" si="84"/>
        <v>387.42985999000001</v>
      </c>
      <c r="Q312" s="21">
        <f t="shared" si="85"/>
        <v>0</v>
      </c>
      <c r="R312" s="14">
        <f t="shared" si="86"/>
        <v>0</v>
      </c>
      <c r="S312" s="4" t="str">
        <f t="shared" si="94"/>
        <v>A+J=</v>
      </c>
      <c r="T312" s="35">
        <f t="shared" si="95"/>
        <v>44293</v>
      </c>
      <c r="U312" s="3"/>
      <c r="V312" s="3"/>
      <c r="W312" s="116">
        <v>45285</v>
      </c>
      <c r="X312" s="116" t="s">
        <v>82</v>
      </c>
      <c r="Y312" s="104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</row>
    <row r="313" spans="1:162" x14ac:dyDescent="0.15">
      <c r="A313" s="44">
        <f t="shared" si="87"/>
        <v>44231</v>
      </c>
      <c r="B313" s="96">
        <f t="shared" ca="1" si="96"/>
        <v>10389.22363</v>
      </c>
      <c r="C313" s="14">
        <f t="shared" si="88"/>
        <v>10000</v>
      </c>
      <c r="D313" s="13">
        <f ca="1">IF(A313&lt;$B$1,VLOOKUP(A313,[1]DI!$A$4:$B$15000,2,FALSE),0)</f>
        <v>1.9000000000000006E-2</v>
      </c>
      <c r="E313" s="14">
        <f t="shared" ca="1" si="97"/>
        <v>1.0000746899999999</v>
      </c>
      <c r="F313" s="14">
        <f ca="1">(TRUNC(PRODUCT($E$12:$E312),16))</f>
        <v>1.0181617118323401</v>
      </c>
      <c r="G313" s="14">
        <f t="shared" si="98"/>
        <v>1</v>
      </c>
      <c r="H313" s="14">
        <f t="shared" ca="1" si="99"/>
        <v>1.01816171</v>
      </c>
      <c r="I313" s="13">
        <f t="shared" si="89"/>
        <v>2.5000000000000001E-2</v>
      </c>
      <c r="J313" s="35">
        <f t="shared" si="90"/>
        <v>43930</v>
      </c>
      <c r="K313" s="2">
        <f t="shared" si="91"/>
        <v>206</v>
      </c>
      <c r="L313" s="18">
        <f t="shared" si="92"/>
        <v>206</v>
      </c>
      <c r="M313" s="12">
        <f t="shared" si="82"/>
        <v>1.0203903299999999</v>
      </c>
      <c r="N313" s="12">
        <f t="shared" ca="1" si="83"/>
        <v>1.038922363</v>
      </c>
      <c r="O313" s="18">
        <f t="shared" si="93"/>
        <v>0</v>
      </c>
      <c r="P313" s="14">
        <f t="shared" ca="1" si="84"/>
        <v>389.22363000000001</v>
      </c>
      <c r="Q313" s="21">
        <f t="shared" si="85"/>
        <v>0</v>
      </c>
      <c r="R313" s="14">
        <f t="shared" si="86"/>
        <v>0</v>
      </c>
      <c r="S313" s="4" t="str">
        <f t="shared" si="94"/>
        <v>A+J=</v>
      </c>
      <c r="T313" s="35">
        <f t="shared" si="95"/>
        <v>44293</v>
      </c>
      <c r="U313" s="3"/>
      <c r="V313" s="3"/>
      <c r="W313" s="116">
        <v>45292</v>
      </c>
      <c r="X313" s="116" t="s">
        <v>84</v>
      </c>
      <c r="Y313" s="104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</row>
    <row r="314" spans="1:162" x14ac:dyDescent="0.15">
      <c r="A314" s="44">
        <f t="shared" si="87"/>
        <v>44232</v>
      </c>
      <c r="B314" s="96">
        <f t="shared" ca="1" si="96"/>
        <v>10391.01778</v>
      </c>
      <c r="C314" s="14">
        <f t="shared" si="88"/>
        <v>10000</v>
      </c>
      <c r="D314" s="13">
        <f ca="1">IF(A314&lt;$B$1,VLOOKUP(A314,[1]DI!$A$4:$B$15000,2,FALSE),0)</f>
        <v>1.9000000000000006E-2</v>
      </c>
      <c r="E314" s="14">
        <f t="shared" ca="1" si="97"/>
        <v>1.0000746899999999</v>
      </c>
      <c r="F314" s="14">
        <f ca="1">(TRUNC(PRODUCT($E$12:$E313),16))</f>
        <v>1.0182377583305899</v>
      </c>
      <c r="G314" s="14">
        <f t="shared" si="98"/>
        <v>1</v>
      </c>
      <c r="H314" s="14">
        <f t="shared" ca="1" si="99"/>
        <v>1.0182377600000001</v>
      </c>
      <c r="I314" s="13">
        <f t="shared" si="89"/>
        <v>2.5000000000000001E-2</v>
      </c>
      <c r="J314" s="35">
        <f t="shared" si="90"/>
        <v>43930</v>
      </c>
      <c r="K314" s="2">
        <f t="shared" si="91"/>
        <v>207</v>
      </c>
      <c r="L314" s="18">
        <f t="shared" si="92"/>
        <v>207</v>
      </c>
      <c r="M314" s="12">
        <f t="shared" si="82"/>
        <v>1.02049032</v>
      </c>
      <c r="N314" s="12">
        <f t="shared" ca="1" si="83"/>
        <v>1.039101778</v>
      </c>
      <c r="O314" s="18">
        <f t="shared" si="93"/>
        <v>0</v>
      </c>
      <c r="P314" s="14">
        <f t="shared" ca="1" si="84"/>
        <v>391.01778000000002</v>
      </c>
      <c r="Q314" s="21">
        <f t="shared" si="85"/>
        <v>0</v>
      </c>
      <c r="R314" s="14">
        <f t="shared" si="86"/>
        <v>0</v>
      </c>
      <c r="S314" s="4" t="str">
        <f t="shared" si="94"/>
        <v>A+J=</v>
      </c>
      <c r="T314" s="35">
        <f t="shared" si="95"/>
        <v>44293</v>
      </c>
      <c r="U314" s="3"/>
      <c r="V314" s="3"/>
      <c r="W314" s="116">
        <v>45334</v>
      </c>
      <c r="X314" s="116" t="s">
        <v>68</v>
      </c>
      <c r="Y314" s="104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</row>
    <row r="315" spans="1:162" x14ac:dyDescent="0.15">
      <c r="A315" s="44">
        <f t="shared" si="87"/>
        <v>44233</v>
      </c>
      <c r="B315" s="96">
        <f t="shared" ca="1" si="96"/>
        <v>10392.812159999999</v>
      </c>
      <c r="C315" s="14">
        <f t="shared" si="88"/>
        <v>10000</v>
      </c>
      <c r="D315" s="13">
        <f ca="1">IF(A315&lt;$B$1,VLOOKUP(A315,[1]DI!$A$4:$B$15000,2,FALSE),0)</f>
        <v>0</v>
      </c>
      <c r="E315" s="14">
        <f t="shared" ca="1" si="97"/>
        <v>1</v>
      </c>
      <c r="F315" s="14">
        <f ca="1">(TRUNC(PRODUCT($E$12:$E314),16))</f>
        <v>1.0183138105087599</v>
      </c>
      <c r="G315" s="14">
        <f t="shared" si="98"/>
        <v>1</v>
      </c>
      <c r="H315" s="14">
        <f t="shared" ca="1" si="99"/>
        <v>1.01831381</v>
      </c>
      <c r="I315" s="13">
        <f t="shared" si="89"/>
        <v>2.5000000000000001E-2</v>
      </c>
      <c r="J315" s="35">
        <f t="shared" si="90"/>
        <v>43930</v>
      </c>
      <c r="K315" s="2">
        <f t="shared" si="91"/>
        <v>207</v>
      </c>
      <c r="L315" s="18">
        <f t="shared" si="92"/>
        <v>208</v>
      </c>
      <c r="M315" s="12">
        <f t="shared" si="82"/>
        <v>1.0205903190000001</v>
      </c>
      <c r="N315" s="12">
        <f t="shared" ca="1" si="83"/>
        <v>1.039281216</v>
      </c>
      <c r="O315" s="18">
        <f t="shared" si="93"/>
        <v>0</v>
      </c>
      <c r="P315" s="14">
        <f t="shared" ca="1" si="84"/>
        <v>392.81216000000001</v>
      </c>
      <c r="Q315" s="21">
        <f t="shared" si="85"/>
        <v>0</v>
      </c>
      <c r="R315" s="14">
        <f t="shared" si="86"/>
        <v>0</v>
      </c>
      <c r="S315" s="4" t="str">
        <f t="shared" si="94"/>
        <v>A+J=</v>
      </c>
      <c r="T315" s="35">
        <f t="shared" si="95"/>
        <v>44293</v>
      </c>
      <c r="U315" s="3"/>
      <c r="V315" s="3"/>
      <c r="W315" s="116">
        <v>45335</v>
      </c>
      <c r="X315" s="116" t="s">
        <v>68</v>
      </c>
      <c r="Y315" s="104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</row>
    <row r="316" spans="1:162" x14ac:dyDescent="0.15">
      <c r="A316" s="44">
        <f t="shared" si="87"/>
        <v>44234</v>
      </c>
      <c r="B316" s="96">
        <f t="shared" ca="1" si="96"/>
        <v>10392.812159999999</v>
      </c>
      <c r="C316" s="14">
        <f t="shared" si="88"/>
        <v>10000</v>
      </c>
      <c r="D316" s="13">
        <f ca="1">IF(A316&lt;$B$1,VLOOKUP(A316,[1]DI!$A$4:$B$15000,2,FALSE),0)</f>
        <v>0</v>
      </c>
      <c r="E316" s="14">
        <f t="shared" ca="1" si="97"/>
        <v>1</v>
      </c>
      <c r="F316" s="14">
        <f ca="1">(TRUNC(PRODUCT($E$12:$E315),16))</f>
        <v>1.0183138105087599</v>
      </c>
      <c r="G316" s="14">
        <f t="shared" si="98"/>
        <v>1</v>
      </c>
      <c r="H316" s="14">
        <f t="shared" ca="1" si="99"/>
        <v>1.01831381</v>
      </c>
      <c r="I316" s="13">
        <f t="shared" si="89"/>
        <v>2.5000000000000001E-2</v>
      </c>
      <c r="J316" s="35">
        <f t="shared" si="90"/>
        <v>43930</v>
      </c>
      <c r="K316" s="2">
        <f t="shared" si="91"/>
        <v>207</v>
      </c>
      <c r="L316" s="18">
        <f t="shared" si="92"/>
        <v>208</v>
      </c>
      <c r="M316" s="12">
        <f t="shared" si="82"/>
        <v>1.0205903190000001</v>
      </c>
      <c r="N316" s="12">
        <f t="shared" ca="1" si="83"/>
        <v>1.039281216</v>
      </c>
      <c r="O316" s="18">
        <f t="shared" si="93"/>
        <v>0</v>
      </c>
      <c r="P316" s="14">
        <f t="shared" ca="1" si="84"/>
        <v>392.81216000000001</v>
      </c>
      <c r="Q316" s="21">
        <f t="shared" si="85"/>
        <v>0</v>
      </c>
      <c r="R316" s="14">
        <f t="shared" si="86"/>
        <v>0</v>
      </c>
      <c r="S316" s="4" t="str">
        <f t="shared" si="94"/>
        <v>A+J=</v>
      </c>
      <c r="T316" s="35">
        <f t="shared" si="95"/>
        <v>44293</v>
      </c>
      <c r="U316" s="3"/>
      <c r="V316" s="3"/>
      <c r="W316" s="116">
        <v>45380</v>
      </c>
      <c r="X316" s="116" t="s">
        <v>85</v>
      </c>
      <c r="Y316" s="104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</row>
    <row r="317" spans="1:162" x14ac:dyDescent="0.15">
      <c r="A317" s="44">
        <f t="shared" si="87"/>
        <v>44235</v>
      </c>
      <c r="B317" s="96">
        <f t="shared" ca="1" si="96"/>
        <v>10392.812159999999</v>
      </c>
      <c r="C317" s="14">
        <f t="shared" si="88"/>
        <v>10000</v>
      </c>
      <c r="D317" s="13">
        <f ca="1">IF(A317&lt;$B$1,VLOOKUP(A317,[1]DI!$A$4:$B$15000,2,FALSE),0)</f>
        <v>1.9000000000000006E-2</v>
      </c>
      <c r="E317" s="14">
        <f t="shared" ca="1" si="97"/>
        <v>1.0000746899999999</v>
      </c>
      <c r="F317" s="14">
        <f ca="1">(TRUNC(PRODUCT($E$12:$E316),16))</f>
        <v>1.0183138105087599</v>
      </c>
      <c r="G317" s="14">
        <f t="shared" si="98"/>
        <v>1</v>
      </c>
      <c r="H317" s="14">
        <f t="shared" ca="1" si="99"/>
        <v>1.01831381</v>
      </c>
      <c r="I317" s="13">
        <f t="shared" si="89"/>
        <v>2.5000000000000001E-2</v>
      </c>
      <c r="J317" s="35">
        <f t="shared" si="90"/>
        <v>43930</v>
      </c>
      <c r="K317" s="2">
        <f t="shared" si="91"/>
        <v>208</v>
      </c>
      <c r="L317" s="18">
        <f t="shared" si="92"/>
        <v>208</v>
      </c>
      <c r="M317" s="12">
        <f t="shared" si="82"/>
        <v>1.0205903190000001</v>
      </c>
      <c r="N317" s="12">
        <f t="shared" ca="1" si="83"/>
        <v>1.039281216</v>
      </c>
      <c r="O317" s="18">
        <f t="shared" si="93"/>
        <v>0</v>
      </c>
      <c r="P317" s="14">
        <f t="shared" ca="1" si="84"/>
        <v>392.81216000000001</v>
      </c>
      <c r="Q317" s="21">
        <f t="shared" si="85"/>
        <v>0</v>
      </c>
      <c r="R317" s="14">
        <f t="shared" si="86"/>
        <v>0</v>
      </c>
      <c r="S317" s="4" t="str">
        <f t="shared" si="94"/>
        <v>A+J=</v>
      </c>
      <c r="T317" s="35">
        <f t="shared" si="95"/>
        <v>44293</v>
      </c>
      <c r="U317" s="3"/>
      <c r="V317" s="3"/>
      <c r="W317" s="116">
        <v>45413</v>
      </c>
      <c r="X317" s="116" t="s">
        <v>87</v>
      </c>
      <c r="Y317" s="104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</row>
    <row r="318" spans="1:162" x14ac:dyDescent="0.15">
      <c r="A318" s="44">
        <f t="shared" si="87"/>
        <v>44236</v>
      </c>
      <c r="B318" s="96">
        <f t="shared" ca="1" si="96"/>
        <v>10394.606900000001</v>
      </c>
      <c r="C318" s="14">
        <f t="shared" si="88"/>
        <v>10000</v>
      </c>
      <c r="D318" s="13">
        <f ca="1">IF(A318&lt;$B$1,VLOOKUP(A318,[1]DI!$A$4:$B$15000,2,FALSE),0)</f>
        <v>1.9000000000000006E-2</v>
      </c>
      <c r="E318" s="14">
        <f t="shared" ca="1" si="97"/>
        <v>1.0000746899999999</v>
      </c>
      <c r="F318" s="14">
        <f ca="1">(TRUNC(PRODUCT($E$12:$E317),16))</f>
        <v>1.0183898683672701</v>
      </c>
      <c r="G318" s="14">
        <f t="shared" si="98"/>
        <v>1</v>
      </c>
      <c r="H318" s="14">
        <f t="shared" ca="1" si="99"/>
        <v>1.01838987</v>
      </c>
      <c r="I318" s="13">
        <f t="shared" si="89"/>
        <v>2.5000000000000001E-2</v>
      </c>
      <c r="J318" s="35">
        <f t="shared" si="90"/>
        <v>43930</v>
      </c>
      <c r="K318" s="2">
        <f t="shared" si="91"/>
        <v>209</v>
      </c>
      <c r="L318" s="18">
        <f t="shared" si="92"/>
        <v>209</v>
      </c>
      <c r="M318" s="12">
        <f t="shared" si="82"/>
        <v>1.0206903279999999</v>
      </c>
      <c r="N318" s="12">
        <f t="shared" ca="1" si="83"/>
        <v>1.0394606900000001</v>
      </c>
      <c r="O318" s="18">
        <f t="shared" si="93"/>
        <v>0</v>
      </c>
      <c r="P318" s="14">
        <f t="shared" ca="1" si="84"/>
        <v>394.6069</v>
      </c>
      <c r="Q318" s="21">
        <f t="shared" si="85"/>
        <v>0</v>
      </c>
      <c r="R318" s="14">
        <f t="shared" si="86"/>
        <v>0</v>
      </c>
      <c r="S318" s="4" t="str">
        <f t="shared" si="94"/>
        <v>A+J=</v>
      </c>
      <c r="T318" s="35">
        <f t="shared" si="95"/>
        <v>44293</v>
      </c>
      <c r="U318" s="3"/>
      <c r="V318" s="3"/>
      <c r="W318" s="116">
        <v>45442</v>
      </c>
      <c r="X318" s="116" t="s">
        <v>86</v>
      </c>
      <c r="Y318" s="104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</row>
    <row r="319" spans="1:162" x14ac:dyDescent="0.15">
      <c r="A319" s="44">
        <f t="shared" si="87"/>
        <v>44237</v>
      </c>
      <c r="B319" s="96">
        <f t="shared" ca="1" si="96"/>
        <v>10396.401900000001</v>
      </c>
      <c r="C319" s="14">
        <f t="shared" si="88"/>
        <v>10000</v>
      </c>
      <c r="D319" s="13">
        <f ca="1">IF(A319&lt;$B$1,VLOOKUP(A319,[1]DI!$A$4:$B$15000,2,FALSE),0)</f>
        <v>1.9000000000000006E-2</v>
      </c>
      <c r="E319" s="14">
        <f t="shared" ca="1" si="97"/>
        <v>1.0000746899999999</v>
      </c>
      <c r="F319" s="14">
        <f ca="1">(TRUNC(PRODUCT($E$12:$E318),16))</f>
        <v>1.0184659319065399</v>
      </c>
      <c r="G319" s="14">
        <f t="shared" si="98"/>
        <v>1</v>
      </c>
      <c r="H319" s="14">
        <f t="shared" ca="1" si="99"/>
        <v>1.0184659300000001</v>
      </c>
      <c r="I319" s="13">
        <f t="shared" si="89"/>
        <v>2.5000000000000001E-2</v>
      </c>
      <c r="J319" s="35">
        <f t="shared" si="90"/>
        <v>43930</v>
      </c>
      <c r="K319" s="2">
        <f t="shared" si="91"/>
        <v>210</v>
      </c>
      <c r="L319" s="18">
        <f t="shared" si="92"/>
        <v>210</v>
      </c>
      <c r="M319" s="12">
        <f t="shared" si="82"/>
        <v>1.0207903469999999</v>
      </c>
      <c r="N319" s="12">
        <f t="shared" ca="1" si="83"/>
        <v>1.0396401900000001</v>
      </c>
      <c r="O319" s="18">
        <f t="shared" si="93"/>
        <v>0</v>
      </c>
      <c r="P319" s="14">
        <f t="shared" ca="1" si="84"/>
        <v>396.40190000000001</v>
      </c>
      <c r="Q319" s="21">
        <f t="shared" si="85"/>
        <v>0</v>
      </c>
      <c r="R319" s="14">
        <f t="shared" si="86"/>
        <v>0</v>
      </c>
      <c r="S319" s="4" t="str">
        <f t="shared" si="94"/>
        <v>A+J=</v>
      </c>
      <c r="T319" s="35">
        <f t="shared" si="95"/>
        <v>44293</v>
      </c>
      <c r="U319" s="3"/>
      <c r="V319" s="3"/>
      <c r="W319" s="116">
        <v>45611</v>
      </c>
      <c r="X319" s="116" t="s">
        <v>89</v>
      </c>
      <c r="Y319" s="104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</row>
    <row r="320" spans="1:162" x14ac:dyDescent="0.15">
      <c r="A320" s="44">
        <f t="shared" si="87"/>
        <v>44238</v>
      </c>
      <c r="B320" s="96">
        <f t="shared" ca="1" si="96"/>
        <v>10398.197249999999</v>
      </c>
      <c r="C320" s="14">
        <f t="shared" si="88"/>
        <v>10000</v>
      </c>
      <c r="D320" s="13">
        <f ca="1">IF(A320&lt;$B$1,VLOOKUP(A320,[1]DI!$A$4:$B$15000,2,FALSE),0)</f>
        <v>1.9000000000000006E-2</v>
      </c>
      <c r="E320" s="14">
        <f t="shared" ca="1" si="97"/>
        <v>1.0000746899999999</v>
      </c>
      <c r="F320" s="14">
        <f ca="1">(TRUNC(PRODUCT($E$12:$E319),16))</f>
        <v>1.0185420011269899</v>
      </c>
      <c r="G320" s="14">
        <f t="shared" si="98"/>
        <v>1</v>
      </c>
      <c r="H320" s="14">
        <f t="shared" ca="1" si="99"/>
        <v>1.0185420000000001</v>
      </c>
      <c r="I320" s="13">
        <f t="shared" si="89"/>
        <v>2.5000000000000001E-2</v>
      </c>
      <c r="J320" s="35">
        <f t="shared" si="90"/>
        <v>43930</v>
      </c>
      <c r="K320" s="2">
        <f t="shared" si="91"/>
        <v>211</v>
      </c>
      <c r="L320" s="18">
        <f t="shared" si="92"/>
        <v>211</v>
      </c>
      <c r="M320" s="12">
        <f t="shared" si="82"/>
        <v>1.0208903760000001</v>
      </c>
      <c r="N320" s="12">
        <f t="shared" ca="1" si="83"/>
        <v>1.0398197250000001</v>
      </c>
      <c r="O320" s="18">
        <f t="shared" si="93"/>
        <v>0</v>
      </c>
      <c r="P320" s="14">
        <f t="shared" ca="1" si="84"/>
        <v>398.19725</v>
      </c>
      <c r="Q320" s="21">
        <f t="shared" si="85"/>
        <v>0</v>
      </c>
      <c r="R320" s="14">
        <f t="shared" si="86"/>
        <v>0</v>
      </c>
      <c r="S320" s="4" t="str">
        <f t="shared" si="94"/>
        <v>A+J=</v>
      </c>
      <c r="T320" s="35">
        <f t="shared" si="95"/>
        <v>44293</v>
      </c>
      <c r="U320" s="3"/>
      <c r="V320" s="3"/>
      <c r="W320" s="116">
        <v>45651</v>
      </c>
      <c r="X320" s="116" t="s">
        <v>82</v>
      </c>
      <c r="Y320" s="104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</row>
    <row r="321" spans="1:162" x14ac:dyDescent="0.15">
      <c r="A321" s="44">
        <f t="shared" si="87"/>
        <v>44239</v>
      </c>
      <c r="B321" s="96">
        <f t="shared" ca="1" si="96"/>
        <v>10399.99295</v>
      </c>
      <c r="C321" s="14">
        <f t="shared" si="88"/>
        <v>10000</v>
      </c>
      <c r="D321" s="13">
        <f ca="1">IF(A321&lt;$B$1,VLOOKUP(A321,[1]DI!$A$4:$B$15000,2,FALSE),0)</f>
        <v>1.9000000000000006E-2</v>
      </c>
      <c r="E321" s="14">
        <f t="shared" ca="1" si="97"/>
        <v>1.0000746899999999</v>
      </c>
      <c r="F321" s="14">
        <f ca="1">(TRUNC(PRODUCT($E$12:$E320),16))</f>
        <v>1.01861807602906</v>
      </c>
      <c r="G321" s="14">
        <f t="shared" si="98"/>
        <v>1</v>
      </c>
      <c r="H321" s="14">
        <f t="shared" ca="1" si="99"/>
        <v>1.01861808</v>
      </c>
      <c r="I321" s="13">
        <f t="shared" si="89"/>
        <v>2.5000000000000001E-2</v>
      </c>
      <c r="J321" s="35">
        <f t="shared" si="90"/>
        <v>43930</v>
      </c>
      <c r="K321" s="2">
        <f t="shared" si="91"/>
        <v>212</v>
      </c>
      <c r="L321" s="18">
        <f t="shared" si="92"/>
        <v>212</v>
      </c>
      <c r="M321" s="12">
        <f t="shared" si="82"/>
        <v>1.0209904139999999</v>
      </c>
      <c r="N321" s="12">
        <f t="shared" ca="1" si="83"/>
        <v>1.0399992950000001</v>
      </c>
      <c r="O321" s="18">
        <f t="shared" si="93"/>
        <v>0</v>
      </c>
      <c r="P321" s="14">
        <f t="shared" ca="1" si="84"/>
        <v>399.99295000000001</v>
      </c>
      <c r="Q321" s="21">
        <f t="shared" si="85"/>
        <v>0</v>
      </c>
      <c r="R321" s="14">
        <f t="shared" si="86"/>
        <v>0</v>
      </c>
      <c r="S321" s="4" t="str">
        <f t="shared" si="94"/>
        <v>A+J=</v>
      </c>
      <c r="T321" s="35">
        <f t="shared" si="95"/>
        <v>44293</v>
      </c>
      <c r="U321" s="3"/>
      <c r="V321" s="3"/>
      <c r="W321" s="116">
        <v>45658</v>
      </c>
      <c r="X321" s="116" t="s">
        <v>84</v>
      </c>
      <c r="Y321" s="104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</row>
    <row r="322" spans="1:162" x14ac:dyDescent="0.15">
      <c r="A322" s="44">
        <f t="shared" si="87"/>
        <v>44240</v>
      </c>
      <c r="B322" s="96">
        <f t="shared" ca="1" si="96"/>
        <v>10401.7889</v>
      </c>
      <c r="C322" s="14">
        <f t="shared" si="88"/>
        <v>10000</v>
      </c>
      <c r="D322" s="13">
        <f ca="1">IF(A322&lt;$B$1,VLOOKUP(A322,[1]DI!$A$4:$B$15000,2,FALSE),0)</f>
        <v>0</v>
      </c>
      <c r="E322" s="14">
        <f t="shared" ca="1" si="97"/>
        <v>1</v>
      </c>
      <c r="F322" s="14">
        <f ca="1">(TRUNC(PRODUCT($E$12:$E321),16))</f>
        <v>1.01869415661316</v>
      </c>
      <c r="G322" s="14">
        <f t="shared" si="98"/>
        <v>1</v>
      </c>
      <c r="H322" s="14">
        <f t="shared" ca="1" si="99"/>
        <v>1.0186941599999999</v>
      </c>
      <c r="I322" s="13">
        <f t="shared" si="89"/>
        <v>2.5000000000000001E-2</v>
      </c>
      <c r="J322" s="35">
        <f t="shared" si="90"/>
        <v>43930</v>
      </c>
      <c r="K322" s="2">
        <f t="shared" si="91"/>
        <v>212</v>
      </c>
      <c r="L322" s="18">
        <f t="shared" si="92"/>
        <v>213</v>
      </c>
      <c r="M322" s="12">
        <f t="shared" si="82"/>
        <v>1.0210904620000001</v>
      </c>
      <c r="N322" s="12">
        <f t="shared" ca="1" si="83"/>
        <v>1.04017889</v>
      </c>
      <c r="O322" s="18">
        <f t="shared" si="93"/>
        <v>0</v>
      </c>
      <c r="P322" s="14">
        <f t="shared" ca="1" si="84"/>
        <v>401.78890000000001</v>
      </c>
      <c r="Q322" s="21">
        <f t="shared" si="85"/>
        <v>0</v>
      </c>
      <c r="R322" s="14">
        <f t="shared" si="86"/>
        <v>0</v>
      </c>
      <c r="S322" s="4" t="str">
        <f t="shared" si="94"/>
        <v>A+J=</v>
      </c>
      <c r="T322" s="35">
        <f t="shared" si="95"/>
        <v>44293</v>
      </c>
      <c r="U322" s="3"/>
      <c r="V322" s="3"/>
      <c r="W322" s="116">
        <v>45719</v>
      </c>
      <c r="X322" s="116" t="s">
        <v>68</v>
      </c>
      <c r="Y322" s="104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</row>
    <row r="323" spans="1:162" x14ac:dyDescent="0.15">
      <c r="A323" s="44">
        <f t="shared" si="87"/>
        <v>44241</v>
      </c>
      <c r="B323" s="96">
        <f t="shared" ca="1" si="96"/>
        <v>10401.7889</v>
      </c>
      <c r="C323" s="14">
        <f t="shared" si="88"/>
        <v>10000</v>
      </c>
      <c r="D323" s="13">
        <f ca="1">IF(A323&lt;$B$1,VLOOKUP(A323,[1]DI!$A$4:$B$15000,2,FALSE),0)</f>
        <v>0</v>
      </c>
      <c r="E323" s="14">
        <f t="shared" ca="1" si="97"/>
        <v>1</v>
      </c>
      <c r="F323" s="14">
        <f ca="1">(TRUNC(PRODUCT($E$12:$E322),16))</f>
        <v>1.01869415661316</v>
      </c>
      <c r="G323" s="14">
        <f t="shared" si="98"/>
        <v>1</v>
      </c>
      <c r="H323" s="14">
        <f t="shared" ca="1" si="99"/>
        <v>1.0186941599999999</v>
      </c>
      <c r="I323" s="13">
        <f t="shared" si="89"/>
        <v>2.5000000000000001E-2</v>
      </c>
      <c r="J323" s="35">
        <f t="shared" si="90"/>
        <v>43930</v>
      </c>
      <c r="K323" s="2">
        <f t="shared" si="91"/>
        <v>212</v>
      </c>
      <c r="L323" s="18">
        <f t="shared" si="92"/>
        <v>213</v>
      </c>
      <c r="M323" s="12">
        <f t="shared" si="82"/>
        <v>1.0210904620000001</v>
      </c>
      <c r="N323" s="12">
        <f t="shared" ca="1" si="83"/>
        <v>1.04017889</v>
      </c>
      <c r="O323" s="18">
        <f t="shared" si="93"/>
        <v>0</v>
      </c>
      <c r="P323" s="14">
        <f t="shared" ca="1" si="84"/>
        <v>401.78890000000001</v>
      </c>
      <c r="Q323" s="21">
        <f t="shared" si="85"/>
        <v>0</v>
      </c>
      <c r="R323" s="14">
        <f t="shared" si="86"/>
        <v>0</v>
      </c>
      <c r="S323" s="4" t="str">
        <f t="shared" si="94"/>
        <v>A+J=</v>
      </c>
      <c r="T323" s="35">
        <f t="shared" si="95"/>
        <v>44293</v>
      </c>
      <c r="U323" s="3"/>
      <c r="V323" s="3"/>
      <c r="W323" s="116">
        <v>45720</v>
      </c>
      <c r="X323" s="116" t="s">
        <v>68</v>
      </c>
      <c r="Y323" s="104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</row>
    <row r="324" spans="1:162" x14ac:dyDescent="0.15">
      <c r="A324" s="44">
        <f t="shared" si="87"/>
        <v>44242</v>
      </c>
      <c r="B324" s="96">
        <f t="shared" ca="1" si="96"/>
        <v>10401.7889</v>
      </c>
      <c r="C324" s="14">
        <f t="shared" si="88"/>
        <v>10000</v>
      </c>
      <c r="D324" s="13">
        <f ca="1">IF(A324&lt;$B$1,VLOOKUP(A324,[1]DI!$A$4:$B$15000,2,FALSE),0)</f>
        <v>0</v>
      </c>
      <c r="E324" s="14">
        <f t="shared" ca="1" si="97"/>
        <v>1</v>
      </c>
      <c r="F324" s="14">
        <f ca="1">(TRUNC(PRODUCT($E$12:$E323),16))</f>
        <v>1.01869415661316</v>
      </c>
      <c r="G324" s="14">
        <f t="shared" si="98"/>
        <v>1</v>
      </c>
      <c r="H324" s="14">
        <f t="shared" ca="1" si="99"/>
        <v>1.0186941599999999</v>
      </c>
      <c r="I324" s="13">
        <f t="shared" si="89"/>
        <v>2.5000000000000001E-2</v>
      </c>
      <c r="J324" s="35">
        <f t="shared" si="90"/>
        <v>43930</v>
      </c>
      <c r="K324" s="2">
        <f t="shared" si="91"/>
        <v>212</v>
      </c>
      <c r="L324" s="18">
        <f t="shared" si="92"/>
        <v>213</v>
      </c>
      <c r="M324" s="12">
        <f t="shared" si="82"/>
        <v>1.0210904620000001</v>
      </c>
      <c r="N324" s="12">
        <f t="shared" ca="1" si="83"/>
        <v>1.04017889</v>
      </c>
      <c r="O324" s="18">
        <f t="shared" si="93"/>
        <v>0</v>
      </c>
      <c r="P324" s="14">
        <f t="shared" ca="1" si="84"/>
        <v>401.78890000000001</v>
      </c>
      <c r="Q324" s="21">
        <f t="shared" si="85"/>
        <v>0</v>
      </c>
      <c r="R324" s="14">
        <f t="shared" si="86"/>
        <v>0</v>
      </c>
      <c r="S324" s="4" t="str">
        <f t="shared" si="94"/>
        <v>A+J=</v>
      </c>
      <c r="T324" s="35">
        <f t="shared" si="95"/>
        <v>44293</v>
      </c>
      <c r="U324" s="3"/>
      <c r="V324" s="3"/>
      <c r="W324" s="116">
        <v>45765</v>
      </c>
      <c r="X324" s="116" t="s">
        <v>85</v>
      </c>
      <c r="Y324" s="104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</row>
    <row r="325" spans="1:162" x14ac:dyDescent="0.15">
      <c r="A325" s="44">
        <f t="shared" si="87"/>
        <v>44243</v>
      </c>
      <c r="B325" s="96">
        <f t="shared" ca="1" si="96"/>
        <v>10401.7889</v>
      </c>
      <c r="C325" s="14">
        <f t="shared" si="88"/>
        <v>10000</v>
      </c>
      <c r="D325" s="13">
        <f ca="1">IF(A325&lt;$B$1,VLOOKUP(A325,[1]DI!$A$4:$B$15000,2,FALSE),0)</f>
        <v>0</v>
      </c>
      <c r="E325" s="14">
        <f t="shared" ca="1" si="97"/>
        <v>1</v>
      </c>
      <c r="F325" s="14">
        <f ca="1">(TRUNC(PRODUCT($E$12:$E324),16))</f>
        <v>1.01869415661316</v>
      </c>
      <c r="G325" s="14">
        <f t="shared" si="98"/>
        <v>1</v>
      </c>
      <c r="H325" s="14">
        <f t="shared" ca="1" si="99"/>
        <v>1.0186941599999999</v>
      </c>
      <c r="I325" s="13">
        <f t="shared" si="89"/>
        <v>2.5000000000000001E-2</v>
      </c>
      <c r="J325" s="35">
        <f t="shared" si="90"/>
        <v>43930</v>
      </c>
      <c r="K325" s="2">
        <f t="shared" si="91"/>
        <v>212</v>
      </c>
      <c r="L325" s="18">
        <f t="shared" si="92"/>
        <v>213</v>
      </c>
      <c r="M325" s="12">
        <f t="shared" si="82"/>
        <v>1.0210904620000001</v>
      </c>
      <c r="N325" s="12">
        <f t="shared" ca="1" si="83"/>
        <v>1.04017889</v>
      </c>
      <c r="O325" s="18">
        <f t="shared" si="93"/>
        <v>0</v>
      </c>
      <c r="P325" s="14">
        <f t="shared" ca="1" si="84"/>
        <v>401.78890000000001</v>
      </c>
      <c r="Q325" s="21">
        <f t="shared" si="85"/>
        <v>0</v>
      </c>
      <c r="R325" s="14">
        <f t="shared" si="86"/>
        <v>0</v>
      </c>
      <c r="S325" s="4" t="str">
        <f t="shared" si="94"/>
        <v>A+J=</v>
      </c>
      <c r="T325" s="35">
        <f t="shared" si="95"/>
        <v>44293</v>
      </c>
      <c r="U325" s="3"/>
      <c r="V325" s="3"/>
      <c r="W325" s="116">
        <v>45768</v>
      </c>
      <c r="X325" s="116" t="s">
        <v>70</v>
      </c>
      <c r="Y325" s="104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</row>
    <row r="326" spans="1:162" x14ac:dyDescent="0.15">
      <c r="A326" s="44">
        <f t="shared" si="87"/>
        <v>44244</v>
      </c>
      <c r="B326" s="96">
        <f t="shared" ca="1" si="96"/>
        <v>10401.7889</v>
      </c>
      <c r="C326" s="14">
        <f t="shared" si="88"/>
        <v>10000</v>
      </c>
      <c r="D326" s="13">
        <f ca="1">IF(A326&lt;$B$1,VLOOKUP(A326,[1]DI!$A$4:$B$15000,2,FALSE),0)</f>
        <v>1.9000000000000006E-2</v>
      </c>
      <c r="E326" s="14">
        <f t="shared" ca="1" si="97"/>
        <v>1.0000746899999999</v>
      </c>
      <c r="F326" s="14">
        <f ca="1">(TRUNC(PRODUCT($E$12:$E325),16))</f>
        <v>1.01869415661316</v>
      </c>
      <c r="G326" s="14">
        <f t="shared" si="98"/>
        <v>1</v>
      </c>
      <c r="H326" s="14">
        <f t="shared" ca="1" si="99"/>
        <v>1.0186941599999999</v>
      </c>
      <c r="I326" s="13">
        <f t="shared" si="89"/>
        <v>2.5000000000000001E-2</v>
      </c>
      <c r="J326" s="35">
        <f t="shared" si="90"/>
        <v>43930</v>
      </c>
      <c r="K326" s="2">
        <f t="shared" si="91"/>
        <v>213</v>
      </c>
      <c r="L326" s="18">
        <f t="shared" si="92"/>
        <v>213</v>
      </c>
      <c r="M326" s="12">
        <f t="shared" si="82"/>
        <v>1.0210904620000001</v>
      </c>
      <c r="N326" s="12">
        <f t="shared" ca="1" si="83"/>
        <v>1.04017889</v>
      </c>
      <c r="O326" s="18">
        <f t="shared" si="93"/>
        <v>0</v>
      </c>
      <c r="P326" s="14">
        <f t="shared" ca="1" si="84"/>
        <v>401.78890000000001</v>
      </c>
      <c r="Q326" s="21">
        <f t="shared" si="85"/>
        <v>0</v>
      </c>
      <c r="R326" s="14">
        <f t="shared" si="86"/>
        <v>0</v>
      </c>
      <c r="S326" s="4" t="str">
        <f t="shared" si="94"/>
        <v>A+J=</v>
      </c>
      <c r="T326" s="35">
        <f t="shared" si="95"/>
        <v>44293</v>
      </c>
      <c r="U326" s="3"/>
      <c r="V326" s="3"/>
      <c r="W326" s="116">
        <v>45778</v>
      </c>
      <c r="X326" s="116" t="s">
        <v>77</v>
      </c>
      <c r="Y326" s="104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</row>
    <row r="327" spans="1:162" x14ac:dyDescent="0.15">
      <c r="A327" s="44">
        <f t="shared" si="87"/>
        <v>44245</v>
      </c>
      <c r="B327" s="96">
        <f t="shared" ca="1" si="96"/>
        <v>10403.58511</v>
      </c>
      <c r="C327" s="14">
        <f t="shared" si="88"/>
        <v>10000</v>
      </c>
      <c r="D327" s="13">
        <f ca="1">IF(A327&lt;$B$1,VLOOKUP(A327,[1]DI!$A$4:$B$15000,2,FALSE),0)</f>
        <v>1.9000000000000006E-2</v>
      </c>
      <c r="E327" s="14">
        <f t="shared" ca="1" si="97"/>
        <v>1.0000746899999999</v>
      </c>
      <c r="F327" s="14">
        <f ca="1">(TRUNC(PRODUCT($E$12:$E326),16))</f>
        <v>1.0187702428797101</v>
      </c>
      <c r="G327" s="14">
        <f t="shared" si="98"/>
        <v>1</v>
      </c>
      <c r="H327" s="14">
        <f t="shared" ca="1" si="99"/>
        <v>1.01877024</v>
      </c>
      <c r="I327" s="13">
        <f t="shared" si="89"/>
        <v>2.5000000000000001E-2</v>
      </c>
      <c r="J327" s="35">
        <f t="shared" si="90"/>
        <v>43930</v>
      </c>
      <c r="K327" s="2">
        <f t="shared" si="91"/>
        <v>214</v>
      </c>
      <c r="L327" s="18">
        <f t="shared" si="92"/>
        <v>214</v>
      </c>
      <c r="M327" s="12">
        <f t="shared" si="82"/>
        <v>1.02119052</v>
      </c>
      <c r="N327" s="12">
        <f t="shared" ca="1" si="83"/>
        <v>1.040358511</v>
      </c>
      <c r="O327" s="18">
        <f t="shared" si="93"/>
        <v>0</v>
      </c>
      <c r="P327" s="14">
        <f t="shared" ca="1" si="84"/>
        <v>403.58510999999999</v>
      </c>
      <c r="Q327" s="21">
        <f t="shared" si="85"/>
        <v>0</v>
      </c>
      <c r="R327" s="14">
        <f t="shared" si="86"/>
        <v>0</v>
      </c>
      <c r="S327" s="4" t="str">
        <f t="shared" si="94"/>
        <v>A+J=</v>
      </c>
      <c r="T327" s="35">
        <f t="shared" si="95"/>
        <v>44293</v>
      </c>
      <c r="U327" s="3"/>
      <c r="V327" s="3"/>
      <c r="W327" s="116">
        <v>45827</v>
      </c>
      <c r="X327" s="116" t="s">
        <v>86</v>
      </c>
      <c r="Y327" s="104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</row>
    <row r="328" spans="1:162" x14ac:dyDescent="0.15">
      <c r="A328" s="44">
        <f t="shared" si="87"/>
        <v>44246</v>
      </c>
      <c r="B328" s="96">
        <f t="shared" ca="1" si="96"/>
        <v>10405.381670000001</v>
      </c>
      <c r="C328" s="14">
        <f t="shared" si="88"/>
        <v>10000</v>
      </c>
      <c r="D328" s="13">
        <f ca="1">IF(A328&lt;$B$1,VLOOKUP(A328,[1]DI!$A$4:$B$15000,2,FALSE),0)</f>
        <v>1.9000000000000006E-2</v>
      </c>
      <c r="E328" s="14">
        <f t="shared" ca="1" si="97"/>
        <v>1.0000746899999999</v>
      </c>
      <c r="F328" s="14">
        <f ca="1">(TRUNC(PRODUCT($E$12:$E327),16))</f>
        <v>1.0188463348291501</v>
      </c>
      <c r="G328" s="14">
        <f t="shared" si="98"/>
        <v>1</v>
      </c>
      <c r="H328" s="14">
        <f t="shared" ca="1" si="99"/>
        <v>1.0188463299999999</v>
      </c>
      <c r="I328" s="13">
        <f t="shared" si="89"/>
        <v>2.5000000000000001E-2</v>
      </c>
      <c r="J328" s="35">
        <f t="shared" si="90"/>
        <v>43930</v>
      </c>
      <c r="K328" s="2">
        <f t="shared" si="91"/>
        <v>215</v>
      </c>
      <c r="L328" s="18">
        <f t="shared" si="92"/>
        <v>215</v>
      </c>
      <c r="M328" s="12">
        <f t="shared" si="82"/>
        <v>1.0212905880000001</v>
      </c>
      <c r="N328" s="12">
        <f t="shared" ca="1" si="83"/>
        <v>1.040538167</v>
      </c>
      <c r="O328" s="18">
        <f t="shared" si="93"/>
        <v>0</v>
      </c>
      <c r="P328" s="14">
        <f t="shared" ca="1" si="84"/>
        <v>405.38166999999999</v>
      </c>
      <c r="Q328" s="21">
        <f t="shared" si="85"/>
        <v>0</v>
      </c>
      <c r="R328" s="14">
        <f t="shared" si="86"/>
        <v>0</v>
      </c>
      <c r="S328" s="4" t="str">
        <f t="shared" si="94"/>
        <v>A+J=</v>
      </c>
      <c r="T328" s="35">
        <f t="shared" si="95"/>
        <v>44293</v>
      </c>
      <c r="U328" s="3"/>
      <c r="V328" s="3"/>
      <c r="W328" s="116">
        <v>46016</v>
      </c>
      <c r="X328" s="116" t="s">
        <v>82</v>
      </c>
      <c r="Y328" s="104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</row>
    <row r="329" spans="1:162" x14ac:dyDescent="0.15">
      <c r="A329" s="44">
        <f t="shared" si="87"/>
        <v>44247</v>
      </c>
      <c r="B329" s="96">
        <f t="shared" ca="1" si="96"/>
        <v>10407.178589990001</v>
      </c>
      <c r="C329" s="14">
        <f t="shared" si="88"/>
        <v>10000</v>
      </c>
      <c r="D329" s="13">
        <f ca="1">IF(A329&lt;$B$1,VLOOKUP(A329,[1]DI!$A$4:$B$15000,2,FALSE),0)</f>
        <v>0</v>
      </c>
      <c r="E329" s="14">
        <f t="shared" ca="1" si="97"/>
        <v>1</v>
      </c>
      <c r="F329" s="14">
        <f ca="1">(TRUNC(PRODUCT($E$12:$E328),16))</f>
        <v>1.0189224324619</v>
      </c>
      <c r="G329" s="14">
        <f t="shared" si="98"/>
        <v>1</v>
      </c>
      <c r="H329" s="14">
        <f t="shared" ca="1" si="99"/>
        <v>1.0189224299999999</v>
      </c>
      <c r="I329" s="13">
        <f t="shared" si="89"/>
        <v>2.5000000000000001E-2</v>
      </c>
      <c r="J329" s="35">
        <f t="shared" si="90"/>
        <v>43930</v>
      </c>
      <c r="K329" s="2">
        <f t="shared" si="91"/>
        <v>215</v>
      </c>
      <c r="L329" s="18">
        <f t="shared" si="92"/>
        <v>216</v>
      </c>
      <c r="M329" s="12">
        <f t="shared" si="82"/>
        <v>1.0213906660000001</v>
      </c>
      <c r="N329" s="12">
        <f t="shared" ca="1" si="83"/>
        <v>1.0407178589999999</v>
      </c>
      <c r="O329" s="18">
        <f t="shared" si="93"/>
        <v>0</v>
      </c>
      <c r="P329" s="14">
        <f t="shared" ca="1" si="84"/>
        <v>407.17858998999998</v>
      </c>
      <c r="Q329" s="21">
        <f t="shared" si="85"/>
        <v>0</v>
      </c>
      <c r="R329" s="14">
        <f t="shared" si="86"/>
        <v>0</v>
      </c>
      <c r="S329" s="4" t="str">
        <f t="shared" si="94"/>
        <v>A+J=</v>
      </c>
      <c r="T329" s="35">
        <f t="shared" si="95"/>
        <v>44293</v>
      </c>
      <c r="U329" s="3"/>
      <c r="V329" s="3"/>
      <c r="W329" s="116">
        <v>46023</v>
      </c>
      <c r="X329" s="116" t="s">
        <v>84</v>
      </c>
      <c r="Y329" s="104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</row>
    <row r="330" spans="1:162" x14ac:dyDescent="0.15">
      <c r="A330" s="44">
        <f t="shared" si="87"/>
        <v>44248</v>
      </c>
      <c r="B330" s="96">
        <f t="shared" ca="1" si="96"/>
        <v>10407.178589990001</v>
      </c>
      <c r="C330" s="14">
        <f t="shared" si="88"/>
        <v>10000</v>
      </c>
      <c r="D330" s="13">
        <f ca="1">IF(A330&lt;$B$1,VLOOKUP(A330,[1]DI!$A$4:$B$15000,2,FALSE),0)</f>
        <v>0</v>
      </c>
      <c r="E330" s="14">
        <f t="shared" ca="1" si="97"/>
        <v>1</v>
      </c>
      <c r="F330" s="14">
        <f ca="1">(TRUNC(PRODUCT($E$12:$E329),16))</f>
        <v>1.0189224324619</v>
      </c>
      <c r="G330" s="14">
        <f t="shared" si="98"/>
        <v>1</v>
      </c>
      <c r="H330" s="14">
        <f t="shared" ca="1" si="99"/>
        <v>1.0189224299999999</v>
      </c>
      <c r="I330" s="13">
        <f t="shared" si="89"/>
        <v>2.5000000000000001E-2</v>
      </c>
      <c r="J330" s="35">
        <f t="shared" si="90"/>
        <v>43930</v>
      </c>
      <c r="K330" s="2">
        <f t="shared" si="91"/>
        <v>215</v>
      </c>
      <c r="L330" s="18">
        <f t="shared" si="92"/>
        <v>216</v>
      </c>
      <c r="M330" s="12">
        <f t="shared" si="82"/>
        <v>1.0213906660000001</v>
      </c>
      <c r="N330" s="12">
        <f t="shared" ca="1" si="83"/>
        <v>1.0407178589999999</v>
      </c>
      <c r="O330" s="18">
        <f t="shared" si="93"/>
        <v>0</v>
      </c>
      <c r="P330" s="14">
        <f t="shared" ca="1" si="84"/>
        <v>407.17858998999998</v>
      </c>
      <c r="Q330" s="21">
        <f t="shared" si="85"/>
        <v>0</v>
      </c>
      <c r="R330" s="14">
        <f t="shared" si="86"/>
        <v>0</v>
      </c>
      <c r="S330" s="4" t="str">
        <f t="shared" si="94"/>
        <v>A+J=</v>
      </c>
      <c r="T330" s="35">
        <f t="shared" si="95"/>
        <v>44293</v>
      </c>
      <c r="U330" s="3"/>
      <c r="V330" s="3"/>
      <c r="W330" s="116">
        <v>46069</v>
      </c>
      <c r="X330" s="116" t="s">
        <v>68</v>
      </c>
      <c r="Y330" s="104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</row>
    <row r="331" spans="1:162" x14ac:dyDescent="0.15">
      <c r="A331" s="44">
        <f t="shared" si="87"/>
        <v>44249</v>
      </c>
      <c r="B331" s="96">
        <f t="shared" ca="1" si="96"/>
        <v>10407.178589990001</v>
      </c>
      <c r="C331" s="14">
        <f t="shared" si="88"/>
        <v>10000</v>
      </c>
      <c r="D331" s="13">
        <f ca="1">IF(A331&lt;$B$1,VLOOKUP(A331,[1]DI!$A$4:$B$15000,2,FALSE),0)</f>
        <v>1.9000000000000006E-2</v>
      </c>
      <c r="E331" s="14">
        <f t="shared" ca="1" si="97"/>
        <v>1.0000746899999999</v>
      </c>
      <c r="F331" s="14">
        <f ca="1">(TRUNC(PRODUCT($E$12:$E330),16))</f>
        <v>1.0189224324619</v>
      </c>
      <c r="G331" s="14">
        <f t="shared" si="98"/>
        <v>1</v>
      </c>
      <c r="H331" s="14">
        <f t="shared" ca="1" si="99"/>
        <v>1.0189224299999999</v>
      </c>
      <c r="I331" s="13">
        <f t="shared" si="89"/>
        <v>2.5000000000000001E-2</v>
      </c>
      <c r="J331" s="35">
        <f t="shared" si="90"/>
        <v>43930</v>
      </c>
      <c r="K331" s="2">
        <f t="shared" si="91"/>
        <v>216</v>
      </c>
      <c r="L331" s="18">
        <f t="shared" si="92"/>
        <v>216</v>
      </c>
      <c r="M331" s="12">
        <f t="shared" si="82"/>
        <v>1.0213906660000001</v>
      </c>
      <c r="N331" s="12">
        <f t="shared" ca="1" si="83"/>
        <v>1.0407178589999999</v>
      </c>
      <c r="O331" s="18">
        <f t="shared" si="93"/>
        <v>0</v>
      </c>
      <c r="P331" s="14">
        <f t="shared" ca="1" si="84"/>
        <v>407.17858998999998</v>
      </c>
      <c r="Q331" s="21">
        <f t="shared" si="85"/>
        <v>0</v>
      </c>
      <c r="R331" s="14">
        <f t="shared" si="86"/>
        <v>0</v>
      </c>
      <c r="S331" s="4" t="str">
        <f t="shared" si="94"/>
        <v>A+J=</v>
      </c>
      <c r="T331" s="35">
        <f t="shared" si="95"/>
        <v>44293</v>
      </c>
      <c r="U331" s="3"/>
      <c r="V331" s="3"/>
      <c r="W331" s="116">
        <v>46070</v>
      </c>
      <c r="X331" s="116" t="s">
        <v>68</v>
      </c>
      <c r="Y331" s="104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</row>
    <row r="332" spans="1:162" x14ac:dyDescent="0.15">
      <c r="A332" s="44">
        <f t="shared" si="87"/>
        <v>44250</v>
      </c>
      <c r="B332" s="96">
        <f t="shared" ca="1" si="96"/>
        <v>10408.97586</v>
      </c>
      <c r="C332" s="14">
        <f t="shared" si="88"/>
        <v>10000</v>
      </c>
      <c r="D332" s="13">
        <f ca="1">IF(A332&lt;$B$1,VLOOKUP(A332,[1]DI!$A$4:$B$15000,2,FALSE),0)</f>
        <v>1.9000000000000006E-2</v>
      </c>
      <c r="E332" s="14">
        <f t="shared" ca="1" si="97"/>
        <v>1.0000746899999999</v>
      </c>
      <c r="F332" s="14">
        <f ca="1">(TRUNC(PRODUCT($E$12:$E331),16))</f>
        <v>1.01899853577838</v>
      </c>
      <c r="G332" s="14">
        <f t="shared" si="98"/>
        <v>1</v>
      </c>
      <c r="H332" s="14">
        <f t="shared" ca="1" si="99"/>
        <v>1.0189985399999999</v>
      </c>
      <c r="I332" s="13">
        <f t="shared" si="89"/>
        <v>2.5000000000000001E-2</v>
      </c>
      <c r="J332" s="35">
        <f t="shared" si="90"/>
        <v>43930</v>
      </c>
      <c r="K332" s="2">
        <f t="shared" si="91"/>
        <v>217</v>
      </c>
      <c r="L332" s="18">
        <f t="shared" si="92"/>
        <v>217</v>
      </c>
      <c r="M332" s="12">
        <f t="shared" ref="M332:M377" si="100">ROUND((I332+1)^(L332/252),9)</f>
        <v>1.0214907529999999</v>
      </c>
      <c r="N332" s="12">
        <f t="shared" ref="N332:N377" ca="1" si="101">ROUND(H332*M332,9)</f>
        <v>1.040897586</v>
      </c>
      <c r="O332" s="18">
        <f t="shared" si="93"/>
        <v>0</v>
      </c>
      <c r="P332" s="14">
        <f t="shared" ref="P332:P377" ca="1" si="102">TRUNC(((N332-1)*C332),8)</f>
        <v>408.97586000000001</v>
      </c>
      <c r="Q332" s="21">
        <f t="shared" ref="Q332:Q377" si="103">IF($O332&gt;0,VLOOKUP($O332,$W$12:$AC$19,7),0)</f>
        <v>0</v>
      </c>
      <c r="R332" s="14">
        <f t="shared" ref="R332:R377" si="104">IF(Q332&gt;0,TRUNC(Q332*C$12,8),0)</f>
        <v>0</v>
      </c>
      <c r="S332" s="4" t="str">
        <f t="shared" si="94"/>
        <v>A+J=</v>
      </c>
      <c r="T332" s="35">
        <f t="shared" si="95"/>
        <v>44293</v>
      </c>
      <c r="U332" s="3"/>
      <c r="V332" s="3"/>
      <c r="W332" s="116">
        <v>46115</v>
      </c>
      <c r="X332" s="116" t="s">
        <v>85</v>
      </c>
      <c r="Y332" s="104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</row>
    <row r="333" spans="1:162" x14ac:dyDescent="0.15">
      <c r="A333" s="44">
        <f t="shared" ref="A333:A377" si="105">(A332+1)</f>
        <v>44251</v>
      </c>
      <c r="B333" s="96">
        <f t="shared" ca="1" si="96"/>
        <v>10410.773279999999</v>
      </c>
      <c r="C333" s="14">
        <f t="shared" ref="C333:C377" si="106">(C332-R332)</f>
        <v>10000</v>
      </c>
      <c r="D333" s="13">
        <f ca="1">IF(A333&lt;$B$1,VLOOKUP(A333,[1]DI!$A$4:$B$15000,2,FALSE),0)</f>
        <v>1.9000000000000006E-2</v>
      </c>
      <c r="E333" s="14">
        <f t="shared" ca="1" si="97"/>
        <v>1.0000746899999999</v>
      </c>
      <c r="F333" s="14">
        <f ca="1">(TRUNC(PRODUCT($E$12:$E332),16))</f>
        <v>1.01907464477902</v>
      </c>
      <c r="G333" s="14">
        <f t="shared" si="98"/>
        <v>1</v>
      </c>
      <c r="H333" s="14">
        <f t="shared" ca="1" si="99"/>
        <v>1.0190746399999999</v>
      </c>
      <c r="I333" s="13">
        <f t="shared" ref="I333:I377" si="107">I332</f>
        <v>2.5000000000000001E-2</v>
      </c>
      <c r="J333" s="35">
        <f t="shared" ref="J333:J377" si="108">IF(O332&gt;0,VLOOKUP(O332,W$12:AG$150,2),J332)</f>
        <v>43930</v>
      </c>
      <c r="K333" s="2">
        <f t="shared" ref="K333:K377" si="109">IF(A333&gt;J333,IF(NETWORKDAYS(J333,A333,$W$22:$W$406)-1=0,1,NETWORKDAYS(J333,A333,$W$22:$W$406)-1),0)</f>
        <v>218</v>
      </c>
      <c r="L333" s="18">
        <f t="shared" ref="L333:L377" si="110">IF(AND(K333=1,K332=1),1,IF(K333&gt;0,IF(K333=K332,K333+1,K333),0))</f>
        <v>218</v>
      </c>
      <c r="M333" s="12">
        <f t="shared" si="100"/>
        <v>1.0215908499999999</v>
      </c>
      <c r="N333" s="12">
        <f t="shared" ca="1" si="101"/>
        <v>1.0410773280000001</v>
      </c>
      <c r="O333" s="18">
        <f t="shared" ref="O333:O377" si="111">IF(VLOOKUP(A333,X$12:AE$150,8)=VLOOKUP(A332,X$12:AE$150,8),0,VLOOKUP(A333,X$12:AE$150,8))</f>
        <v>0</v>
      </c>
      <c r="P333" s="14">
        <f t="shared" ca="1" si="102"/>
        <v>410.77328</v>
      </c>
      <c r="Q333" s="21">
        <f t="shared" si="103"/>
        <v>0</v>
      </c>
      <c r="R333" s="14">
        <f t="shared" si="104"/>
        <v>0</v>
      </c>
      <c r="S333" s="4" t="str">
        <f t="shared" ref="S333:S377" si="112">IF(O332&gt;0,VLOOKUP(O332,W$12:AG$150,10),S332)</f>
        <v>A+J=</v>
      </c>
      <c r="T333" s="35">
        <f t="shared" ref="T333:T377" si="113">IF(O332&gt;0,VLOOKUP(O332,W$12:AG$150,11),T332)</f>
        <v>44293</v>
      </c>
      <c r="U333" s="3"/>
      <c r="V333" s="3"/>
      <c r="W333" s="116">
        <v>46133</v>
      </c>
      <c r="X333" s="116" t="s">
        <v>70</v>
      </c>
      <c r="Y333" s="104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</row>
    <row r="334" spans="1:162" x14ac:dyDescent="0.15">
      <c r="A334" s="44">
        <f t="shared" si="105"/>
        <v>44252</v>
      </c>
      <c r="B334" s="96">
        <f t="shared" ref="B334:B377" ca="1" si="114">IF(A334&lt;=TODAY(),C334+P334,IF(AND(A334&gt;TODAY(),A334&lt;=$B$1),IF(VLOOKUP(TODAY(),$A$10:$D$5000,4,FALSE)=0,"n.d",C334+P334),"n.d"))</f>
        <v>10412.571159990001</v>
      </c>
      <c r="C334" s="14">
        <f t="shared" si="106"/>
        <v>10000</v>
      </c>
      <c r="D334" s="13">
        <f ca="1">IF(A334&lt;$B$1,VLOOKUP(A334,[1]DI!$A$4:$B$15000,2,FALSE),0)</f>
        <v>1.9000000000000006E-2</v>
      </c>
      <c r="E334" s="14">
        <f t="shared" ref="E334:E377" ca="1" si="115">ROUND(((1+D334)^(1/252)),8)</f>
        <v>1.0000746899999999</v>
      </c>
      <c r="F334" s="14">
        <f ca="1">(TRUNC(PRODUCT($E$12:$E333),16))</f>
        <v>1.0191507594642399</v>
      </c>
      <c r="G334" s="14">
        <f t="shared" ref="G334:G377" si="116">IF(O333&gt;0,F333,G333)</f>
        <v>1</v>
      </c>
      <c r="H334" s="14">
        <f t="shared" ref="H334:H377" ca="1" si="117">ROUND(F334/G334,8)</f>
        <v>1.01915076</v>
      </c>
      <c r="I334" s="13">
        <f t="shared" si="107"/>
        <v>2.5000000000000001E-2</v>
      </c>
      <c r="J334" s="35">
        <f t="shared" si="108"/>
        <v>43930</v>
      </c>
      <c r="K334" s="2">
        <f t="shared" si="109"/>
        <v>219</v>
      </c>
      <c r="L334" s="18">
        <f t="shared" si="110"/>
        <v>219</v>
      </c>
      <c r="M334" s="12">
        <f t="shared" si="100"/>
        <v>1.021690958</v>
      </c>
      <c r="N334" s="12">
        <f t="shared" ca="1" si="101"/>
        <v>1.0412571159999999</v>
      </c>
      <c r="O334" s="18">
        <f t="shared" si="111"/>
        <v>0</v>
      </c>
      <c r="P334" s="14">
        <f t="shared" ca="1" si="102"/>
        <v>412.57115999000001</v>
      </c>
      <c r="Q334" s="21">
        <f t="shared" si="103"/>
        <v>0</v>
      </c>
      <c r="R334" s="14">
        <f t="shared" si="104"/>
        <v>0</v>
      </c>
      <c r="S334" s="4" t="str">
        <f t="shared" si="112"/>
        <v>A+J=</v>
      </c>
      <c r="T334" s="35">
        <f t="shared" si="113"/>
        <v>44293</v>
      </c>
      <c r="U334" s="3"/>
      <c r="V334" s="3"/>
      <c r="W334" s="116">
        <v>46143</v>
      </c>
      <c r="X334" s="116" t="s">
        <v>87</v>
      </c>
      <c r="Y334" s="104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</row>
    <row r="335" spans="1:162" x14ac:dyDescent="0.15">
      <c r="A335" s="44">
        <f t="shared" si="105"/>
        <v>44253</v>
      </c>
      <c r="B335" s="96">
        <f t="shared" ca="1" si="114"/>
        <v>10414.369280000001</v>
      </c>
      <c r="C335" s="14">
        <f t="shared" si="106"/>
        <v>10000</v>
      </c>
      <c r="D335" s="13">
        <f ca="1">IF(A335&lt;$B$1,VLOOKUP(A335,[1]DI!$A$4:$B$15000,2,FALSE),0)</f>
        <v>1.9000000000000006E-2</v>
      </c>
      <c r="E335" s="14">
        <f t="shared" ca="1" si="115"/>
        <v>1.0000746899999999</v>
      </c>
      <c r="F335" s="14">
        <f ca="1">(TRUNC(PRODUCT($E$12:$E334),16))</f>
        <v>1.0192268798344599</v>
      </c>
      <c r="G335" s="14">
        <f t="shared" si="116"/>
        <v>1</v>
      </c>
      <c r="H335" s="14">
        <f t="shared" ca="1" si="117"/>
        <v>1.0192268799999999</v>
      </c>
      <c r="I335" s="13">
        <f t="shared" si="107"/>
        <v>2.5000000000000001E-2</v>
      </c>
      <c r="J335" s="35">
        <f t="shared" si="108"/>
        <v>43930</v>
      </c>
      <c r="K335" s="2">
        <f t="shared" si="109"/>
        <v>220</v>
      </c>
      <c r="L335" s="18">
        <f t="shared" si="110"/>
        <v>220</v>
      </c>
      <c r="M335" s="12">
        <f t="shared" si="100"/>
        <v>1.021791074</v>
      </c>
      <c r="N335" s="12">
        <f t="shared" ca="1" si="101"/>
        <v>1.041436928</v>
      </c>
      <c r="O335" s="18">
        <f t="shared" si="111"/>
        <v>0</v>
      </c>
      <c r="P335" s="14">
        <f t="shared" ca="1" si="102"/>
        <v>414.36928</v>
      </c>
      <c r="Q335" s="21">
        <f t="shared" si="103"/>
        <v>0</v>
      </c>
      <c r="R335" s="14">
        <f t="shared" si="104"/>
        <v>0</v>
      </c>
      <c r="S335" s="4" t="str">
        <f t="shared" si="112"/>
        <v>A+J=</v>
      </c>
      <c r="T335" s="35">
        <f t="shared" si="113"/>
        <v>44293</v>
      </c>
      <c r="U335" s="3"/>
      <c r="V335" s="3"/>
      <c r="W335" s="116">
        <v>46177</v>
      </c>
      <c r="X335" s="116" t="s">
        <v>86</v>
      </c>
      <c r="Y335" s="104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</row>
    <row r="336" spans="1:162" x14ac:dyDescent="0.15">
      <c r="A336" s="44">
        <f t="shared" si="105"/>
        <v>44254</v>
      </c>
      <c r="B336" s="96">
        <f t="shared" ca="1" si="114"/>
        <v>10416.16777</v>
      </c>
      <c r="C336" s="14">
        <f t="shared" si="106"/>
        <v>10000</v>
      </c>
      <c r="D336" s="13">
        <f ca="1">IF(A336&lt;$B$1,VLOOKUP(A336,[1]DI!$A$4:$B$15000,2,FALSE),0)</f>
        <v>0</v>
      </c>
      <c r="E336" s="14">
        <f t="shared" ca="1" si="115"/>
        <v>1</v>
      </c>
      <c r="F336" s="14">
        <f ca="1">(TRUNC(PRODUCT($E$12:$E335),16))</f>
        <v>1.01930300589012</v>
      </c>
      <c r="G336" s="14">
        <f t="shared" si="116"/>
        <v>1</v>
      </c>
      <c r="H336" s="14">
        <f t="shared" ca="1" si="117"/>
        <v>1.01930301</v>
      </c>
      <c r="I336" s="13">
        <f t="shared" si="107"/>
        <v>2.5000000000000001E-2</v>
      </c>
      <c r="J336" s="35">
        <f t="shared" si="108"/>
        <v>43930</v>
      </c>
      <c r="K336" s="2">
        <f t="shared" si="109"/>
        <v>220</v>
      </c>
      <c r="L336" s="18">
        <f t="shared" si="110"/>
        <v>221</v>
      </c>
      <c r="M336" s="12">
        <f t="shared" si="100"/>
        <v>1.0218912010000001</v>
      </c>
      <c r="N336" s="12">
        <f t="shared" ca="1" si="101"/>
        <v>1.041616777</v>
      </c>
      <c r="O336" s="18">
        <f t="shared" si="111"/>
        <v>0</v>
      </c>
      <c r="P336" s="14">
        <f t="shared" ca="1" si="102"/>
        <v>416.16777000000002</v>
      </c>
      <c r="Q336" s="21">
        <f t="shared" si="103"/>
        <v>0</v>
      </c>
      <c r="R336" s="14">
        <f t="shared" si="104"/>
        <v>0</v>
      </c>
      <c r="S336" s="4" t="str">
        <f t="shared" si="112"/>
        <v>A+J=</v>
      </c>
      <c r="T336" s="35">
        <f t="shared" si="113"/>
        <v>44293</v>
      </c>
      <c r="U336" s="3"/>
      <c r="V336" s="3"/>
      <c r="W336" s="116">
        <v>46272</v>
      </c>
      <c r="X336" s="116" t="s">
        <v>88</v>
      </c>
      <c r="Y336" s="104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</row>
    <row r="337" spans="1:162" x14ac:dyDescent="0.15">
      <c r="A337" s="44">
        <f t="shared" si="105"/>
        <v>44255</v>
      </c>
      <c r="B337" s="96">
        <f t="shared" ca="1" si="114"/>
        <v>10416.16777</v>
      </c>
      <c r="C337" s="14">
        <f t="shared" si="106"/>
        <v>10000</v>
      </c>
      <c r="D337" s="13">
        <f ca="1">IF(A337&lt;$B$1,VLOOKUP(A337,[1]DI!$A$4:$B$15000,2,FALSE),0)</f>
        <v>0</v>
      </c>
      <c r="E337" s="14">
        <f t="shared" ca="1" si="115"/>
        <v>1</v>
      </c>
      <c r="F337" s="14">
        <f ca="1">(TRUNC(PRODUCT($E$12:$E336),16))</f>
        <v>1.01930300589012</v>
      </c>
      <c r="G337" s="14">
        <f t="shared" si="116"/>
        <v>1</v>
      </c>
      <c r="H337" s="14">
        <f t="shared" ca="1" si="117"/>
        <v>1.01930301</v>
      </c>
      <c r="I337" s="13">
        <f t="shared" si="107"/>
        <v>2.5000000000000001E-2</v>
      </c>
      <c r="J337" s="35">
        <f t="shared" si="108"/>
        <v>43930</v>
      </c>
      <c r="K337" s="2">
        <f t="shared" si="109"/>
        <v>220</v>
      </c>
      <c r="L337" s="18">
        <f t="shared" si="110"/>
        <v>221</v>
      </c>
      <c r="M337" s="12">
        <f t="shared" si="100"/>
        <v>1.0218912010000001</v>
      </c>
      <c r="N337" s="12">
        <f t="shared" ca="1" si="101"/>
        <v>1.041616777</v>
      </c>
      <c r="O337" s="18">
        <f t="shared" si="111"/>
        <v>0</v>
      </c>
      <c r="P337" s="14">
        <f t="shared" ca="1" si="102"/>
        <v>416.16777000000002</v>
      </c>
      <c r="Q337" s="21">
        <f t="shared" si="103"/>
        <v>0</v>
      </c>
      <c r="R337" s="14">
        <f t="shared" si="104"/>
        <v>0</v>
      </c>
      <c r="S337" s="4" t="str">
        <f t="shared" si="112"/>
        <v>A+J=</v>
      </c>
      <c r="T337" s="35">
        <f t="shared" si="113"/>
        <v>44293</v>
      </c>
      <c r="U337" s="3"/>
      <c r="V337" s="3"/>
      <c r="W337" s="116">
        <v>46307</v>
      </c>
      <c r="X337" s="101" t="s">
        <v>74</v>
      </c>
      <c r="Y337" s="104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</row>
    <row r="338" spans="1:162" x14ac:dyDescent="0.15">
      <c r="A338" s="44">
        <f t="shared" si="105"/>
        <v>44256</v>
      </c>
      <c r="B338" s="96">
        <f t="shared" ca="1" si="114"/>
        <v>10416.16777</v>
      </c>
      <c r="C338" s="14">
        <f t="shared" si="106"/>
        <v>10000</v>
      </c>
      <c r="D338" s="13">
        <f ca="1">IF(A338&lt;$B$1,VLOOKUP(A338,[1]DI!$A$4:$B$15000,2,FALSE),0)</f>
        <v>1.9000000000000006E-2</v>
      </c>
      <c r="E338" s="14">
        <f t="shared" ca="1" si="115"/>
        <v>1.0000746899999999</v>
      </c>
      <c r="F338" s="14">
        <f ca="1">(TRUNC(PRODUCT($E$12:$E337),16))</f>
        <v>1.01930300589012</v>
      </c>
      <c r="G338" s="14">
        <f t="shared" si="116"/>
        <v>1</v>
      </c>
      <c r="H338" s="14">
        <f t="shared" ca="1" si="117"/>
        <v>1.01930301</v>
      </c>
      <c r="I338" s="13">
        <f t="shared" si="107"/>
        <v>2.5000000000000001E-2</v>
      </c>
      <c r="J338" s="35">
        <f t="shared" si="108"/>
        <v>43930</v>
      </c>
      <c r="K338" s="2">
        <f t="shared" si="109"/>
        <v>221</v>
      </c>
      <c r="L338" s="18">
        <f t="shared" si="110"/>
        <v>221</v>
      </c>
      <c r="M338" s="12">
        <f t="shared" si="100"/>
        <v>1.0218912010000001</v>
      </c>
      <c r="N338" s="12">
        <f t="shared" ca="1" si="101"/>
        <v>1.041616777</v>
      </c>
      <c r="O338" s="18">
        <f t="shared" si="111"/>
        <v>0</v>
      </c>
      <c r="P338" s="14">
        <f t="shared" ca="1" si="102"/>
        <v>416.16777000000002</v>
      </c>
      <c r="Q338" s="21">
        <f t="shared" si="103"/>
        <v>0</v>
      </c>
      <c r="R338" s="14">
        <f t="shared" si="104"/>
        <v>0</v>
      </c>
      <c r="S338" s="4" t="str">
        <f t="shared" si="112"/>
        <v>A+J=</v>
      </c>
      <c r="T338" s="35">
        <f t="shared" si="113"/>
        <v>44293</v>
      </c>
      <c r="U338" s="3"/>
      <c r="V338" s="3"/>
      <c r="W338" s="116">
        <v>46328</v>
      </c>
      <c r="X338" s="116" t="s">
        <v>80</v>
      </c>
      <c r="Y338" s="104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</row>
    <row r="339" spans="1:162" x14ac:dyDescent="0.15">
      <c r="A339" s="44">
        <f t="shared" si="105"/>
        <v>44257</v>
      </c>
      <c r="B339" s="96">
        <f t="shared" ca="1" si="114"/>
        <v>10417.96651</v>
      </c>
      <c r="C339" s="14">
        <f t="shared" si="106"/>
        <v>10000</v>
      </c>
      <c r="D339" s="13">
        <f ca="1">IF(A339&lt;$B$1,VLOOKUP(A339,[1]DI!$A$4:$B$15000,2,FALSE),0)</f>
        <v>1.9000000000000006E-2</v>
      </c>
      <c r="E339" s="14">
        <f t="shared" ca="1" si="115"/>
        <v>1.0000746899999999</v>
      </c>
      <c r="F339" s="14">
        <f ca="1">(TRUNC(PRODUCT($E$12:$E338),16))</f>
        <v>1.0193791376316299</v>
      </c>
      <c r="G339" s="14">
        <f t="shared" si="116"/>
        <v>1</v>
      </c>
      <c r="H339" s="14">
        <f t="shared" ca="1" si="117"/>
        <v>1.0193791400000001</v>
      </c>
      <c r="I339" s="13">
        <f t="shared" si="107"/>
        <v>2.5000000000000001E-2</v>
      </c>
      <c r="J339" s="35">
        <f t="shared" si="108"/>
        <v>43930</v>
      </c>
      <c r="K339" s="2">
        <f t="shared" si="109"/>
        <v>222</v>
      </c>
      <c r="L339" s="18">
        <f t="shared" si="110"/>
        <v>222</v>
      </c>
      <c r="M339" s="12">
        <f t="shared" si="100"/>
        <v>1.0219913380000001</v>
      </c>
      <c r="N339" s="12">
        <f t="shared" ca="1" si="101"/>
        <v>1.0417966510000001</v>
      </c>
      <c r="O339" s="18">
        <f t="shared" si="111"/>
        <v>0</v>
      </c>
      <c r="P339" s="14">
        <f t="shared" ca="1" si="102"/>
        <v>417.96651000000003</v>
      </c>
      <c r="Q339" s="21">
        <f t="shared" si="103"/>
        <v>0</v>
      </c>
      <c r="R339" s="14">
        <f t="shared" si="104"/>
        <v>0</v>
      </c>
      <c r="S339" s="4" t="str">
        <f t="shared" si="112"/>
        <v>A+J=</v>
      </c>
      <c r="T339" s="35">
        <f t="shared" si="113"/>
        <v>44293</v>
      </c>
      <c r="U339" s="3"/>
      <c r="V339" s="3"/>
      <c r="W339" s="116">
        <v>46381</v>
      </c>
      <c r="X339" s="116" t="s">
        <v>82</v>
      </c>
      <c r="Y339" s="104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</row>
    <row r="340" spans="1:162" x14ac:dyDescent="0.15">
      <c r="A340" s="44">
        <f t="shared" si="105"/>
        <v>44258</v>
      </c>
      <c r="B340" s="96">
        <f t="shared" ca="1" si="114"/>
        <v>10419.76559999</v>
      </c>
      <c r="C340" s="14">
        <f t="shared" si="106"/>
        <v>10000</v>
      </c>
      <c r="D340" s="13">
        <f ca="1">IF(A340&lt;$B$1,VLOOKUP(A340,[1]DI!$A$4:$B$15000,2,FALSE),0)</f>
        <v>1.9000000000000006E-2</v>
      </c>
      <c r="E340" s="14">
        <f t="shared" ca="1" si="115"/>
        <v>1.0000746899999999</v>
      </c>
      <c r="F340" s="14">
        <f ca="1">(TRUNC(PRODUCT($E$12:$E339),16))</f>
        <v>1.0194552750594199</v>
      </c>
      <c r="G340" s="14">
        <f t="shared" si="116"/>
        <v>1</v>
      </c>
      <c r="H340" s="14">
        <f t="shared" ca="1" si="117"/>
        <v>1.0194552800000001</v>
      </c>
      <c r="I340" s="13">
        <f t="shared" si="107"/>
        <v>2.5000000000000001E-2</v>
      </c>
      <c r="J340" s="35">
        <f t="shared" si="108"/>
        <v>43930</v>
      </c>
      <c r="K340" s="2">
        <f t="shared" si="109"/>
        <v>223</v>
      </c>
      <c r="L340" s="18">
        <f t="shared" si="110"/>
        <v>223</v>
      </c>
      <c r="M340" s="12">
        <f t="shared" si="100"/>
        <v>1.0220914839999999</v>
      </c>
      <c r="N340" s="12">
        <f t="shared" ca="1" si="101"/>
        <v>1.0419765599999999</v>
      </c>
      <c r="O340" s="18">
        <f t="shared" si="111"/>
        <v>0</v>
      </c>
      <c r="P340" s="14">
        <f t="shared" ca="1" si="102"/>
        <v>419.76559999</v>
      </c>
      <c r="Q340" s="21">
        <f t="shared" si="103"/>
        <v>0</v>
      </c>
      <c r="R340" s="14">
        <f t="shared" si="104"/>
        <v>0</v>
      </c>
      <c r="S340" s="4" t="str">
        <f t="shared" si="112"/>
        <v>A+J=</v>
      </c>
      <c r="T340" s="35">
        <f t="shared" si="113"/>
        <v>44293</v>
      </c>
      <c r="U340" s="3"/>
      <c r="V340" s="3"/>
      <c r="W340" s="116">
        <v>46388</v>
      </c>
      <c r="X340" s="116" t="s">
        <v>84</v>
      </c>
      <c r="Y340" s="104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</row>
    <row r="341" spans="1:162" x14ac:dyDescent="0.15">
      <c r="A341" s="44">
        <f t="shared" si="105"/>
        <v>44259</v>
      </c>
      <c r="B341" s="96">
        <f t="shared" ca="1" si="114"/>
        <v>10421.56494</v>
      </c>
      <c r="C341" s="14">
        <f t="shared" si="106"/>
        <v>10000</v>
      </c>
      <c r="D341" s="13">
        <f ca="1">IF(A341&lt;$B$1,VLOOKUP(A341,[1]DI!$A$4:$B$15000,2,FALSE),0)</f>
        <v>1.9000000000000006E-2</v>
      </c>
      <c r="E341" s="14">
        <f t="shared" ca="1" si="115"/>
        <v>1.0000746899999999</v>
      </c>
      <c r="F341" s="14">
        <f ca="1">(TRUNC(PRODUCT($E$12:$E340),16))</f>
        <v>1.0195314181739099</v>
      </c>
      <c r="G341" s="14">
        <f t="shared" si="116"/>
        <v>1</v>
      </c>
      <c r="H341" s="14">
        <f t="shared" ca="1" si="117"/>
        <v>1.0195314200000001</v>
      </c>
      <c r="I341" s="13">
        <f t="shared" si="107"/>
        <v>2.5000000000000001E-2</v>
      </c>
      <c r="J341" s="35">
        <f t="shared" si="108"/>
        <v>43930</v>
      </c>
      <c r="K341" s="2">
        <f t="shared" si="109"/>
        <v>224</v>
      </c>
      <c r="L341" s="18">
        <f t="shared" si="110"/>
        <v>224</v>
      </c>
      <c r="M341" s="12">
        <f t="shared" si="100"/>
        <v>1.02219164</v>
      </c>
      <c r="N341" s="12">
        <f t="shared" ca="1" si="101"/>
        <v>1.0421564940000001</v>
      </c>
      <c r="O341" s="18">
        <f t="shared" si="111"/>
        <v>0</v>
      </c>
      <c r="P341" s="14">
        <f t="shared" ca="1" si="102"/>
        <v>421.56493999999998</v>
      </c>
      <c r="Q341" s="21">
        <f t="shared" si="103"/>
        <v>0</v>
      </c>
      <c r="R341" s="14">
        <f t="shared" si="104"/>
        <v>0</v>
      </c>
      <c r="S341" s="4" t="str">
        <f t="shared" si="112"/>
        <v>A+J=</v>
      </c>
      <c r="T341" s="35">
        <f t="shared" si="113"/>
        <v>44293</v>
      </c>
      <c r="U341" s="3"/>
      <c r="V341" s="3"/>
      <c r="W341" s="116">
        <v>46426</v>
      </c>
      <c r="X341" s="116" t="s">
        <v>68</v>
      </c>
      <c r="Y341" s="104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</row>
    <row r="342" spans="1:162" x14ac:dyDescent="0.15">
      <c r="A342" s="44">
        <f t="shared" si="105"/>
        <v>44260</v>
      </c>
      <c r="B342" s="96">
        <f t="shared" ca="1" si="114"/>
        <v>10423.364639990001</v>
      </c>
      <c r="C342" s="14">
        <f t="shared" si="106"/>
        <v>10000</v>
      </c>
      <c r="D342" s="13">
        <f ca="1">IF(A342&lt;$B$1,VLOOKUP(A342,[1]DI!$A$4:$B$15000,2,FALSE),0)</f>
        <v>1.9000000000000006E-2</v>
      </c>
      <c r="E342" s="14">
        <f t="shared" ca="1" si="115"/>
        <v>1.0000746899999999</v>
      </c>
      <c r="F342" s="14">
        <f ca="1">(TRUNC(PRODUCT($E$12:$E341),16))</f>
        <v>1.01960756697553</v>
      </c>
      <c r="G342" s="14">
        <f t="shared" si="116"/>
        <v>1</v>
      </c>
      <c r="H342" s="14">
        <f t="shared" ca="1" si="117"/>
        <v>1.01960757</v>
      </c>
      <c r="I342" s="13">
        <f t="shared" si="107"/>
        <v>2.5000000000000001E-2</v>
      </c>
      <c r="J342" s="35">
        <f t="shared" si="108"/>
        <v>43930</v>
      </c>
      <c r="K342" s="2">
        <f t="shared" si="109"/>
        <v>225</v>
      </c>
      <c r="L342" s="18">
        <f t="shared" si="110"/>
        <v>225</v>
      </c>
      <c r="M342" s="12">
        <f t="shared" si="100"/>
        <v>1.0222918059999999</v>
      </c>
      <c r="N342" s="12">
        <f t="shared" ca="1" si="101"/>
        <v>1.0423364639999999</v>
      </c>
      <c r="O342" s="18">
        <f t="shared" si="111"/>
        <v>0</v>
      </c>
      <c r="P342" s="14">
        <f t="shared" ca="1" si="102"/>
        <v>423.36463999</v>
      </c>
      <c r="Q342" s="21">
        <f t="shared" si="103"/>
        <v>0</v>
      </c>
      <c r="R342" s="14">
        <f t="shared" si="104"/>
        <v>0</v>
      </c>
      <c r="S342" s="4" t="str">
        <f t="shared" si="112"/>
        <v>A+J=</v>
      </c>
      <c r="T342" s="35">
        <f t="shared" si="113"/>
        <v>44293</v>
      </c>
      <c r="U342" s="3"/>
      <c r="V342" s="3"/>
      <c r="W342" s="116">
        <v>46427</v>
      </c>
      <c r="X342" s="116" t="s">
        <v>68</v>
      </c>
      <c r="Y342" s="104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</row>
    <row r="343" spans="1:162" x14ac:dyDescent="0.15">
      <c r="A343" s="44">
        <f t="shared" si="105"/>
        <v>44261</v>
      </c>
      <c r="B343" s="96">
        <f t="shared" ca="1" si="114"/>
        <v>10425.1646</v>
      </c>
      <c r="C343" s="14">
        <f t="shared" si="106"/>
        <v>10000</v>
      </c>
      <c r="D343" s="13">
        <f ca="1">IF(A343&lt;$B$1,VLOOKUP(A343,[1]DI!$A$4:$B$15000,2,FALSE),0)</f>
        <v>0</v>
      </c>
      <c r="E343" s="14">
        <f t="shared" ca="1" si="115"/>
        <v>1</v>
      </c>
      <c r="F343" s="14">
        <f ca="1">(TRUNC(PRODUCT($E$12:$E342),16))</f>
        <v>1.0196837214647101</v>
      </c>
      <c r="G343" s="14">
        <f t="shared" si="116"/>
        <v>1</v>
      </c>
      <c r="H343" s="14">
        <f t="shared" ca="1" si="117"/>
        <v>1.01968372</v>
      </c>
      <c r="I343" s="13">
        <f t="shared" si="107"/>
        <v>2.5000000000000001E-2</v>
      </c>
      <c r="J343" s="35">
        <f t="shared" si="108"/>
        <v>43930</v>
      </c>
      <c r="K343" s="2">
        <f t="shared" si="109"/>
        <v>225</v>
      </c>
      <c r="L343" s="18">
        <f t="shared" si="110"/>
        <v>226</v>
      </c>
      <c r="M343" s="12">
        <f t="shared" si="100"/>
        <v>1.022391982</v>
      </c>
      <c r="N343" s="12">
        <f t="shared" ca="1" si="101"/>
        <v>1.0425164600000001</v>
      </c>
      <c r="O343" s="18">
        <f t="shared" si="111"/>
        <v>0</v>
      </c>
      <c r="P343" s="14">
        <f t="shared" ca="1" si="102"/>
        <v>425.16460000000001</v>
      </c>
      <c r="Q343" s="21">
        <f t="shared" si="103"/>
        <v>0</v>
      </c>
      <c r="R343" s="14">
        <f t="shared" si="104"/>
        <v>0</v>
      </c>
      <c r="S343" s="4" t="str">
        <f t="shared" si="112"/>
        <v>A+J=</v>
      </c>
      <c r="T343" s="35">
        <f t="shared" si="113"/>
        <v>44293</v>
      </c>
      <c r="U343" s="3"/>
      <c r="V343" s="3"/>
      <c r="W343" s="116">
        <v>46472</v>
      </c>
      <c r="X343" s="116" t="s">
        <v>85</v>
      </c>
      <c r="Y343" s="104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</row>
    <row r="344" spans="1:162" x14ac:dyDescent="0.15">
      <c r="A344" s="44">
        <f t="shared" si="105"/>
        <v>44262</v>
      </c>
      <c r="B344" s="96">
        <f t="shared" ca="1" si="114"/>
        <v>10425.1646</v>
      </c>
      <c r="C344" s="14">
        <f t="shared" si="106"/>
        <v>10000</v>
      </c>
      <c r="D344" s="13">
        <f ca="1">IF(A344&lt;$B$1,VLOOKUP(A344,[1]DI!$A$4:$B$15000,2,FALSE),0)</f>
        <v>0</v>
      </c>
      <c r="E344" s="14">
        <f t="shared" ca="1" si="115"/>
        <v>1</v>
      </c>
      <c r="F344" s="14">
        <f ca="1">(TRUNC(PRODUCT($E$12:$E343),16))</f>
        <v>1.0196837214647101</v>
      </c>
      <c r="G344" s="14">
        <f t="shared" si="116"/>
        <v>1</v>
      </c>
      <c r="H344" s="14">
        <f t="shared" ca="1" si="117"/>
        <v>1.01968372</v>
      </c>
      <c r="I344" s="13">
        <f t="shared" si="107"/>
        <v>2.5000000000000001E-2</v>
      </c>
      <c r="J344" s="35">
        <f t="shared" si="108"/>
        <v>43930</v>
      </c>
      <c r="K344" s="2">
        <f t="shared" si="109"/>
        <v>225</v>
      </c>
      <c r="L344" s="18">
        <f t="shared" si="110"/>
        <v>226</v>
      </c>
      <c r="M344" s="12">
        <f t="shared" si="100"/>
        <v>1.022391982</v>
      </c>
      <c r="N344" s="12">
        <f t="shared" ca="1" si="101"/>
        <v>1.0425164600000001</v>
      </c>
      <c r="O344" s="18">
        <f t="shared" si="111"/>
        <v>0</v>
      </c>
      <c r="P344" s="14">
        <f t="shared" ca="1" si="102"/>
        <v>425.16460000000001</v>
      </c>
      <c r="Q344" s="21">
        <f t="shared" si="103"/>
        <v>0</v>
      </c>
      <c r="R344" s="14">
        <f t="shared" si="104"/>
        <v>0</v>
      </c>
      <c r="S344" s="4" t="str">
        <f t="shared" si="112"/>
        <v>A+J=</v>
      </c>
      <c r="T344" s="35">
        <f t="shared" si="113"/>
        <v>44293</v>
      </c>
      <c r="U344" s="3"/>
      <c r="V344" s="3"/>
      <c r="W344" s="116">
        <v>46498</v>
      </c>
      <c r="X344" s="116" t="s">
        <v>70</v>
      </c>
      <c r="Y344" s="104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</row>
    <row r="345" spans="1:162" x14ac:dyDescent="0.15">
      <c r="A345" s="44">
        <f t="shared" si="105"/>
        <v>44263</v>
      </c>
      <c r="B345" s="96">
        <f t="shared" ca="1" si="114"/>
        <v>10425.1646</v>
      </c>
      <c r="C345" s="14">
        <f t="shared" si="106"/>
        <v>10000</v>
      </c>
      <c r="D345" s="13">
        <f ca="1">IF(A345&lt;$B$1,VLOOKUP(A345,[1]DI!$A$4:$B$15000,2,FALSE),0)</f>
        <v>1.9000000000000006E-2</v>
      </c>
      <c r="E345" s="14">
        <f t="shared" ca="1" si="115"/>
        <v>1.0000746899999999</v>
      </c>
      <c r="F345" s="14">
        <f ca="1">(TRUNC(PRODUCT($E$12:$E344),16))</f>
        <v>1.0196837214647101</v>
      </c>
      <c r="G345" s="14">
        <f t="shared" si="116"/>
        <v>1</v>
      </c>
      <c r="H345" s="14">
        <f t="shared" ca="1" si="117"/>
        <v>1.01968372</v>
      </c>
      <c r="I345" s="13">
        <f t="shared" si="107"/>
        <v>2.5000000000000001E-2</v>
      </c>
      <c r="J345" s="35">
        <f t="shared" si="108"/>
        <v>43930</v>
      </c>
      <c r="K345" s="2">
        <f t="shared" si="109"/>
        <v>226</v>
      </c>
      <c r="L345" s="18">
        <f t="shared" si="110"/>
        <v>226</v>
      </c>
      <c r="M345" s="12">
        <f t="shared" si="100"/>
        <v>1.022391982</v>
      </c>
      <c r="N345" s="12">
        <f t="shared" ca="1" si="101"/>
        <v>1.0425164600000001</v>
      </c>
      <c r="O345" s="18">
        <f t="shared" si="111"/>
        <v>0</v>
      </c>
      <c r="P345" s="14">
        <f t="shared" ca="1" si="102"/>
        <v>425.16460000000001</v>
      </c>
      <c r="Q345" s="21">
        <f t="shared" si="103"/>
        <v>0</v>
      </c>
      <c r="R345" s="14">
        <f t="shared" si="104"/>
        <v>0</v>
      </c>
      <c r="S345" s="4" t="str">
        <f t="shared" si="112"/>
        <v>A+J=</v>
      </c>
      <c r="T345" s="35">
        <f t="shared" si="113"/>
        <v>44293</v>
      </c>
      <c r="U345" s="3"/>
      <c r="V345" s="3"/>
      <c r="W345" s="116">
        <v>46534</v>
      </c>
      <c r="X345" s="116" t="s">
        <v>86</v>
      </c>
      <c r="Y345" s="104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</row>
    <row r="346" spans="1:162" x14ac:dyDescent="0.15">
      <c r="A346" s="44">
        <f t="shared" si="105"/>
        <v>44264</v>
      </c>
      <c r="B346" s="96">
        <f t="shared" ca="1" si="114"/>
        <v>10426.964900000001</v>
      </c>
      <c r="C346" s="14">
        <f t="shared" si="106"/>
        <v>10000</v>
      </c>
      <c r="D346" s="13">
        <f ca="1">IF(A346&lt;$B$1,VLOOKUP(A346,[1]DI!$A$4:$B$15000,2,FALSE),0)</f>
        <v>1.9000000000000006E-2</v>
      </c>
      <c r="E346" s="14">
        <f t="shared" ca="1" si="115"/>
        <v>1.0000746899999999</v>
      </c>
      <c r="F346" s="14">
        <f ca="1">(TRUNC(PRODUCT($E$12:$E345),16))</f>
        <v>1.01975988164187</v>
      </c>
      <c r="G346" s="14">
        <f t="shared" si="116"/>
        <v>1</v>
      </c>
      <c r="H346" s="14">
        <f t="shared" ca="1" si="117"/>
        <v>1.0197598800000001</v>
      </c>
      <c r="I346" s="13">
        <f t="shared" si="107"/>
        <v>2.5000000000000001E-2</v>
      </c>
      <c r="J346" s="35">
        <f t="shared" si="108"/>
        <v>43930</v>
      </c>
      <c r="K346" s="2">
        <f t="shared" si="109"/>
        <v>227</v>
      </c>
      <c r="L346" s="18">
        <f t="shared" si="110"/>
        <v>227</v>
      </c>
      <c r="M346" s="12">
        <f t="shared" si="100"/>
        <v>1.022492167</v>
      </c>
      <c r="N346" s="12">
        <f t="shared" ca="1" si="101"/>
        <v>1.04269649</v>
      </c>
      <c r="O346" s="18">
        <f t="shared" si="111"/>
        <v>0</v>
      </c>
      <c r="P346" s="14">
        <f t="shared" ca="1" si="102"/>
        <v>426.9649</v>
      </c>
      <c r="Q346" s="21">
        <f t="shared" si="103"/>
        <v>0</v>
      </c>
      <c r="R346" s="14">
        <f t="shared" si="104"/>
        <v>0</v>
      </c>
      <c r="S346" s="4" t="str">
        <f t="shared" si="112"/>
        <v>A+J=</v>
      </c>
      <c r="T346" s="35">
        <f t="shared" si="113"/>
        <v>44293</v>
      </c>
      <c r="U346" s="3"/>
      <c r="V346" s="3"/>
      <c r="W346" s="116">
        <v>46637</v>
      </c>
      <c r="X346" s="116" t="s">
        <v>79</v>
      </c>
      <c r="Y346" s="104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</row>
    <row r="347" spans="1:162" x14ac:dyDescent="0.15">
      <c r="A347" s="44">
        <f t="shared" si="105"/>
        <v>44265</v>
      </c>
      <c r="B347" s="96">
        <f t="shared" ca="1" si="114"/>
        <v>10428.76556</v>
      </c>
      <c r="C347" s="14">
        <f t="shared" si="106"/>
        <v>10000</v>
      </c>
      <c r="D347" s="13">
        <f ca="1">IF(A347&lt;$B$1,VLOOKUP(A347,[1]DI!$A$4:$B$15000,2,FALSE),0)</f>
        <v>1.9000000000000006E-2</v>
      </c>
      <c r="E347" s="14">
        <f t="shared" ca="1" si="115"/>
        <v>1.0000746899999999</v>
      </c>
      <c r="F347" s="14">
        <f ca="1">(TRUNC(PRODUCT($E$12:$E346),16))</f>
        <v>1.01983604750743</v>
      </c>
      <c r="G347" s="14">
        <f t="shared" si="116"/>
        <v>1</v>
      </c>
      <c r="H347" s="14">
        <f t="shared" ca="1" si="117"/>
        <v>1.0198360500000001</v>
      </c>
      <c r="I347" s="13">
        <f t="shared" si="107"/>
        <v>2.5000000000000001E-2</v>
      </c>
      <c r="J347" s="35">
        <f t="shared" si="108"/>
        <v>43930</v>
      </c>
      <c r="K347" s="2">
        <f t="shared" si="109"/>
        <v>228</v>
      </c>
      <c r="L347" s="18">
        <f t="shared" si="110"/>
        <v>228</v>
      </c>
      <c r="M347" s="12">
        <f t="shared" si="100"/>
        <v>1.022592363</v>
      </c>
      <c r="N347" s="12">
        <f t="shared" ca="1" si="101"/>
        <v>1.042876556</v>
      </c>
      <c r="O347" s="18">
        <f t="shared" si="111"/>
        <v>0</v>
      </c>
      <c r="P347" s="14">
        <f t="shared" ca="1" si="102"/>
        <v>428.76555999999999</v>
      </c>
      <c r="Q347" s="21">
        <f t="shared" si="103"/>
        <v>0</v>
      </c>
      <c r="R347" s="14">
        <f t="shared" si="104"/>
        <v>0</v>
      </c>
      <c r="S347" s="4" t="str">
        <f t="shared" si="112"/>
        <v>A+J=</v>
      </c>
      <c r="T347" s="35">
        <f t="shared" si="113"/>
        <v>44293</v>
      </c>
      <c r="U347" s="3"/>
      <c r="V347" s="3"/>
      <c r="W347" s="116">
        <v>46672</v>
      </c>
      <c r="X347" s="101" t="s">
        <v>74</v>
      </c>
      <c r="Y347" s="115"/>
      <c r="Z347" s="27"/>
      <c r="AA347" s="22"/>
      <c r="AB347" s="22"/>
      <c r="AC347" s="22"/>
      <c r="AD347" s="22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</row>
    <row r="348" spans="1:162" x14ac:dyDescent="0.15">
      <c r="A348" s="44">
        <f t="shared" si="105"/>
        <v>44266</v>
      </c>
      <c r="B348" s="96">
        <f t="shared" ca="1" si="114"/>
        <v>10430.56647</v>
      </c>
      <c r="C348" s="14">
        <f t="shared" si="106"/>
        <v>10000</v>
      </c>
      <c r="D348" s="13">
        <f ca="1">IF(A348&lt;$B$1,VLOOKUP(A348,[1]DI!$A$4:$B$15000,2,FALSE),0)</f>
        <v>1.9000000000000006E-2</v>
      </c>
      <c r="E348" s="14">
        <f t="shared" ca="1" si="115"/>
        <v>1.0000746899999999</v>
      </c>
      <c r="F348" s="14">
        <f ca="1">(TRUNC(PRODUCT($E$12:$E347),16))</f>
        <v>1.0199122190618199</v>
      </c>
      <c r="G348" s="14">
        <f t="shared" si="116"/>
        <v>1</v>
      </c>
      <c r="H348" s="14">
        <f t="shared" ca="1" si="117"/>
        <v>1.0199122199999999</v>
      </c>
      <c r="I348" s="13">
        <f t="shared" si="107"/>
        <v>2.5000000000000001E-2</v>
      </c>
      <c r="J348" s="35">
        <f t="shared" si="108"/>
        <v>43930</v>
      </c>
      <c r="K348" s="2">
        <f t="shared" si="109"/>
        <v>229</v>
      </c>
      <c r="L348" s="18">
        <f t="shared" si="110"/>
        <v>229</v>
      </c>
      <c r="M348" s="12">
        <f t="shared" si="100"/>
        <v>1.0226925680000001</v>
      </c>
      <c r="N348" s="12">
        <f t="shared" ca="1" si="101"/>
        <v>1.043056647</v>
      </c>
      <c r="O348" s="18">
        <f t="shared" si="111"/>
        <v>0</v>
      </c>
      <c r="P348" s="14">
        <f t="shared" ca="1" si="102"/>
        <v>430.56646999999998</v>
      </c>
      <c r="Q348" s="21">
        <f t="shared" si="103"/>
        <v>0</v>
      </c>
      <c r="R348" s="14">
        <f t="shared" si="104"/>
        <v>0</v>
      </c>
      <c r="S348" s="4" t="str">
        <f t="shared" si="112"/>
        <v>A+J=</v>
      </c>
      <c r="T348" s="35">
        <f t="shared" si="113"/>
        <v>44293</v>
      </c>
      <c r="U348" s="3"/>
      <c r="V348" s="3"/>
      <c r="W348" s="116">
        <v>46693</v>
      </c>
      <c r="X348" s="116" t="s">
        <v>80</v>
      </c>
      <c r="Y348" s="115"/>
      <c r="Z348" s="27"/>
      <c r="AA348" s="22"/>
      <c r="AB348" s="22"/>
      <c r="AC348" s="22"/>
      <c r="AD348" s="22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</row>
    <row r="349" spans="1:162" x14ac:dyDescent="0.15">
      <c r="A349" s="44">
        <f t="shared" si="105"/>
        <v>44267</v>
      </c>
      <c r="B349" s="96">
        <f t="shared" ca="1" si="114"/>
        <v>10432.367739990001</v>
      </c>
      <c r="C349" s="14">
        <f t="shared" si="106"/>
        <v>10000</v>
      </c>
      <c r="D349" s="13">
        <f ca="1">IF(A349&lt;$B$1,VLOOKUP(A349,[1]DI!$A$4:$B$15000,2,FALSE),0)</f>
        <v>1.9000000000000006E-2</v>
      </c>
      <c r="E349" s="14">
        <f t="shared" ca="1" si="115"/>
        <v>1.0000746899999999</v>
      </c>
      <c r="F349" s="14">
        <f ca="1">(TRUNC(PRODUCT($E$12:$E348),16))</f>
        <v>1.0199883963054599</v>
      </c>
      <c r="G349" s="14">
        <f t="shared" si="116"/>
        <v>1</v>
      </c>
      <c r="H349" s="14">
        <f t="shared" ca="1" si="117"/>
        <v>1.0199883999999999</v>
      </c>
      <c r="I349" s="13">
        <f t="shared" si="107"/>
        <v>2.5000000000000001E-2</v>
      </c>
      <c r="J349" s="35">
        <f t="shared" si="108"/>
        <v>43930</v>
      </c>
      <c r="K349" s="2">
        <f t="shared" si="109"/>
        <v>230</v>
      </c>
      <c r="L349" s="18">
        <f t="shared" si="110"/>
        <v>230</v>
      </c>
      <c r="M349" s="12">
        <f t="shared" si="100"/>
        <v>1.0227927830000001</v>
      </c>
      <c r="N349" s="12">
        <f t="shared" ca="1" si="101"/>
        <v>1.0432367739999999</v>
      </c>
      <c r="O349" s="18">
        <f t="shared" si="111"/>
        <v>0</v>
      </c>
      <c r="P349" s="14">
        <f t="shared" ca="1" si="102"/>
        <v>432.36773999000002</v>
      </c>
      <c r="Q349" s="21">
        <f t="shared" si="103"/>
        <v>0</v>
      </c>
      <c r="R349" s="14">
        <f t="shared" si="104"/>
        <v>0</v>
      </c>
      <c r="S349" s="4" t="str">
        <f t="shared" si="112"/>
        <v>A+J=</v>
      </c>
      <c r="T349" s="35">
        <f t="shared" si="113"/>
        <v>44293</v>
      </c>
      <c r="U349" s="3"/>
      <c r="V349" s="3"/>
      <c r="W349" s="116">
        <v>46706</v>
      </c>
      <c r="X349" s="116" t="s">
        <v>89</v>
      </c>
      <c r="Y349" s="104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</row>
    <row r="350" spans="1:162" x14ac:dyDescent="0.15">
      <c r="A350" s="44">
        <f t="shared" si="105"/>
        <v>44268</v>
      </c>
      <c r="B350" s="96">
        <f t="shared" ca="1" si="114"/>
        <v>10434.16927</v>
      </c>
      <c r="C350" s="14">
        <f t="shared" si="106"/>
        <v>10000</v>
      </c>
      <c r="D350" s="13">
        <f ca="1">IF(A350&lt;$B$1,VLOOKUP(A350,[1]DI!$A$4:$B$15000,2,FALSE),0)</f>
        <v>0</v>
      </c>
      <c r="E350" s="14">
        <f t="shared" ca="1" si="115"/>
        <v>1</v>
      </c>
      <c r="F350" s="14">
        <f ca="1">(TRUNC(PRODUCT($E$12:$E349),16))</f>
        <v>1.0200645792387799</v>
      </c>
      <c r="G350" s="14">
        <f t="shared" si="116"/>
        <v>1</v>
      </c>
      <c r="H350" s="14">
        <f t="shared" ca="1" si="117"/>
        <v>1.0200645800000001</v>
      </c>
      <c r="I350" s="13">
        <f t="shared" si="107"/>
        <v>2.5000000000000001E-2</v>
      </c>
      <c r="J350" s="35">
        <f t="shared" si="108"/>
        <v>43930</v>
      </c>
      <c r="K350" s="2">
        <f t="shared" si="109"/>
        <v>230</v>
      </c>
      <c r="L350" s="18">
        <f t="shared" si="110"/>
        <v>231</v>
      </c>
      <c r="M350" s="12">
        <f t="shared" si="100"/>
        <v>1.022893008</v>
      </c>
      <c r="N350" s="12">
        <f t="shared" ca="1" si="101"/>
        <v>1.043416927</v>
      </c>
      <c r="O350" s="18">
        <f t="shared" si="111"/>
        <v>0</v>
      </c>
      <c r="P350" s="14">
        <f t="shared" ca="1" si="102"/>
        <v>434.16926999999998</v>
      </c>
      <c r="Q350" s="21">
        <f t="shared" si="103"/>
        <v>0</v>
      </c>
      <c r="R350" s="14">
        <f t="shared" si="104"/>
        <v>0</v>
      </c>
      <c r="S350" s="4" t="str">
        <f t="shared" si="112"/>
        <v>A+J=</v>
      </c>
      <c r="T350" s="35">
        <f t="shared" si="113"/>
        <v>44293</v>
      </c>
      <c r="U350" s="3"/>
      <c r="V350" s="3"/>
      <c r="W350" s="116">
        <v>46811</v>
      </c>
      <c r="X350" s="116" t="s">
        <v>68</v>
      </c>
      <c r="Y350" s="104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</row>
    <row r="351" spans="1:162" x14ac:dyDescent="0.15">
      <c r="A351" s="44">
        <f t="shared" si="105"/>
        <v>44269</v>
      </c>
      <c r="B351" s="96">
        <f t="shared" ca="1" si="114"/>
        <v>10434.16927</v>
      </c>
      <c r="C351" s="14">
        <f t="shared" si="106"/>
        <v>10000</v>
      </c>
      <c r="D351" s="13">
        <f ca="1">IF(A351&lt;$B$1,VLOOKUP(A351,[1]DI!$A$4:$B$15000,2,FALSE),0)</f>
        <v>0</v>
      </c>
      <c r="E351" s="14">
        <f t="shared" ca="1" si="115"/>
        <v>1</v>
      </c>
      <c r="F351" s="14">
        <f ca="1">(TRUNC(PRODUCT($E$12:$E350),16))</f>
        <v>1.0200645792387799</v>
      </c>
      <c r="G351" s="14">
        <f t="shared" si="116"/>
        <v>1</v>
      </c>
      <c r="H351" s="14">
        <f t="shared" ca="1" si="117"/>
        <v>1.0200645800000001</v>
      </c>
      <c r="I351" s="13">
        <f t="shared" si="107"/>
        <v>2.5000000000000001E-2</v>
      </c>
      <c r="J351" s="35">
        <f t="shared" si="108"/>
        <v>43930</v>
      </c>
      <c r="K351" s="2">
        <f t="shared" si="109"/>
        <v>230</v>
      </c>
      <c r="L351" s="18">
        <f t="shared" si="110"/>
        <v>231</v>
      </c>
      <c r="M351" s="12">
        <f t="shared" si="100"/>
        <v>1.022893008</v>
      </c>
      <c r="N351" s="12">
        <f t="shared" ca="1" si="101"/>
        <v>1.043416927</v>
      </c>
      <c r="O351" s="18">
        <f t="shared" si="111"/>
        <v>0</v>
      </c>
      <c r="P351" s="14">
        <f t="shared" ca="1" si="102"/>
        <v>434.16926999999998</v>
      </c>
      <c r="Q351" s="21">
        <f t="shared" si="103"/>
        <v>0</v>
      </c>
      <c r="R351" s="14">
        <f t="shared" si="104"/>
        <v>0</v>
      </c>
      <c r="S351" s="4" t="str">
        <f t="shared" si="112"/>
        <v>A+J=</v>
      </c>
      <c r="T351" s="35">
        <f t="shared" si="113"/>
        <v>44293</v>
      </c>
      <c r="U351" s="3"/>
      <c r="V351" s="3"/>
      <c r="W351" s="116">
        <v>46812</v>
      </c>
      <c r="X351" s="116" t="s">
        <v>68</v>
      </c>
      <c r="Y351" s="104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</row>
    <row r="352" spans="1:162" x14ac:dyDescent="0.15">
      <c r="A352" s="44">
        <f t="shared" si="105"/>
        <v>44270</v>
      </c>
      <c r="B352" s="96">
        <f t="shared" ca="1" si="114"/>
        <v>10434.16927</v>
      </c>
      <c r="C352" s="14">
        <f t="shared" si="106"/>
        <v>10000</v>
      </c>
      <c r="D352" s="13">
        <f ca="1">IF(A352&lt;$B$1,VLOOKUP(A352,[1]DI!$A$4:$B$15000,2,FALSE),0)</f>
        <v>1.9000000000000006E-2</v>
      </c>
      <c r="E352" s="14">
        <f t="shared" ca="1" si="115"/>
        <v>1.0000746899999999</v>
      </c>
      <c r="F352" s="14">
        <f ca="1">(TRUNC(PRODUCT($E$12:$E351),16))</f>
        <v>1.0200645792387799</v>
      </c>
      <c r="G352" s="14">
        <f t="shared" si="116"/>
        <v>1</v>
      </c>
      <c r="H352" s="14">
        <f t="shared" ca="1" si="117"/>
        <v>1.0200645800000001</v>
      </c>
      <c r="I352" s="13">
        <f t="shared" si="107"/>
        <v>2.5000000000000001E-2</v>
      </c>
      <c r="J352" s="35">
        <f t="shared" si="108"/>
        <v>43930</v>
      </c>
      <c r="K352" s="2">
        <f t="shared" si="109"/>
        <v>231</v>
      </c>
      <c r="L352" s="18">
        <f t="shared" si="110"/>
        <v>231</v>
      </c>
      <c r="M352" s="12">
        <f t="shared" si="100"/>
        <v>1.022893008</v>
      </c>
      <c r="N352" s="12">
        <f t="shared" ca="1" si="101"/>
        <v>1.043416927</v>
      </c>
      <c r="O352" s="18">
        <f t="shared" si="111"/>
        <v>0</v>
      </c>
      <c r="P352" s="14">
        <f t="shared" ca="1" si="102"/>
        <v>434.16926999999998</v>
      </c>
      <c r="Q352" s="21">
        <f t="shared" si="103"/>
        <v>0</v>
      </c>
      <c r="R352" s="14">
        <f t="shared" si="104"/>
        <v>0</v>
      </c>
      <c r="S352" s="4" t="str">
        <f t="shared" si="112"/>
        <v>A+J=</v>
      </c>
      <c r="T352" s="35">
        <f t="shared" si="113"/>
        <v>44293</v>
      </c>
      <c r="U352" s="3"/>
      <c r="V352" s="3"/>
      <c r="W352" s="116">
        <v>46857</v>
      </c>
      <c r="X352" s="116" t="s">
        <v>85</v>
      </c>
      <c r="Y352" s="104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</row>
    <row r="353" spans="1:162" x14ac:dyDescent="0.15">
      <c r="A353" s="44">
        <f t="shared" si="105"/>
        <v>44271</v>
      </c>
      <c r="B353" s="96">
        <f t="shared" ca="1" si="114"/>
        <v>10435.971149999999</v>
      </c>
      <c r="C353" s="14">
        <f t="shared" si="106"/>
        <v>10000</v>
      </c>
      <c r="D353" s="13">
        <f ca="1">IF(A353&lt;$B$1,VLOOKUP(A353,[1]DI!$A$4:$B$15000,2,FALSE),0)</f>
        <v>1.9000000000000006E-2</v>
      </c>
      <c r="E353" s="14">
        <f t="shared" ca="1" si="115"/>
        <v>1.0000746899999999</v>
      </c>
      <c r="F353" s="14">
        <f ca="1">(TRUNC(PRODUCT($E$12:$E352),16))</f>
        <v>1.0201407678622001</v>
      </c>
      <c r="G353" s="14">
        <f t="shared" si="116"/>
        <v>1</v>
      </c>
      <c r="H353" s="14">
        <f t="shared" ca="1" si="117"/>
        <v>1.02014077</v>
      </c>
      <c r="I353" s="13">
        <f t="shared" si="107"/>
        <v>2.5000000000000001E-2</v>
      </c>
      <c r="J353" s="35">
        <f t="shared" si="108"/>
        <v>43930</v>
      </c>
      <c r="K353" s="2">
        <f t="shared" si="109"/>
        <v>232</v>
      </c>
      <c r="L353" s="18">
        <f t="shared" si="110"/>
        <v>232</v>
      </c>
      <c r="M353" s="12">
        <f t="shared" si="100"/>
        <v>1.0229932429999999</v>
      </c>
      <c r="N353" s="12">
        <f t="shared" ca="1" si="101"/>
        <v>1.0435971150000001</v>
      </c>
      <c r="O353" s="18">
        <f t="shared" si="111"/>
        <v>0</v>
      </c>
      <c r="P353" s="14">
        <f t="shared" ca="1" si="102"/>
        <v>435.97115000000002</v>
      </c>
      <c r="Q353" s="21">
        <f t="shared" si="103"/>
        <v>0</v>
      </c>
      <c r="R353" s="14">
        <f t="shared" si="104"/>
        <v>0</v>
      </c>
      <c r="S353" s="4" t="str">
        <f t="shared" si="112"/>
        <v>A+J=</v>
      </c>
      <c r="T353" s="35">
        <f t="shared" si="113"/>
        <v>44293</v>
      </c>
      <c r="U353" s="3"/>
      <c r="V353" s="3"/>
      <c r="W353" s="116">
        <v>46864</v>
      </c>
      <c r="X353" s="116" t="s">
        <v>70</v>
      </c>
      <c r="Y353" s="104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</row>
    <row r="354" spans="1:162" x14ac:dyDescent="0.15">
      <c r="A354" s="44">
        <f t="shared" si="105"/>
        <v>44272</v>
      </c>
      <c r="B354" s="96">
        <f t="shared" ca="1" si="114"/>
        <v>10437.773269990001</v>
      </c>
      <c r="C354" s="14">
        <f t="shared" si="106"/>
        <v>10000</v>
      </c>
      <c r="D354" s="13">
        <f ca="1">IF(A354&lt;$B$1,VLOOKUP(A354,[1]DI!$A$4:$B$15000,2,FALSE),0)</f>
        <v>1.9000000000000006E-2</v>
      </c>
      <c r="E354" s="14">
        <f t="shared" ca="1" si="115"/>
        <v>1.0000746899999999</v>
      </c>
      <c r="F354" s="14">
        <f ca="1">(TRUNC(PRODUCT($E$12:$E353),16))</f>
        <v>1.0202169621761501</v>
      </c>
      <c r="G354" s="14">
        <f t="shared" si="116"/>
        <v>1</v>
      </c>
      <c r="H354" s="14">
        <f t="shared" ca="1" si="117"/>
        <v>1.02021696</v>
      </c>
      <c r="I354" s="13">
        <f t="shared" si="107"/>
        <v>2.5000000000000001E-2</v>
      </c>
      <c r="J354" s="35">
        <f t="shared" si="108"/>
        <v>43930</v>
      </c>
      <c r="K354" s="2">
        <f t="shared" si="109"/>
        <v>233</v>
      </c>
      <c r="L354" s="18">
        <f t="shared" si="110"/>
        <v>233</v>
      </c>
      <c r="M354" s="12">
        <f t="shared" si="100"/>
        <v>1.0230934869999999</v>
      </c>
      <c r="N354" s="12">
        <f t="shared" ca="1" si="101"/>
        <v>1.0437773269999999</v>
      </c>
      <c r="O354" s="18">
        <f t="shared" si="111"/>
        <v>0</v>
      </c>
      <c r="P354" s="14">
        <f t="shared" ca="1" si="102"/>
        <v>437.77326999000002</v>
      </c>
      <c r="Q354" s="21">
        <f t="shared" si="103"/>
        <v>0</v>
      </c>
      <c r="R354" s="14">
        <f t="shared" si="104"/>
        <v>0</v>
      </c>
      <c r="S354" s="4" t="str">
        <f t="shared" si="112"/>
        <v>A+J=</v>
      </c>
      <c r="T354" s="35">
        <f t="shared" si="113"/>
        <v>44293</v>
      </c>
      <c r="U354" s="3"/>
      <c r="V354" s="3"/>
      <c r="W354" s="116">
        <v>46874</v>
      </c>
      <c r="X354" s="116" t="s">
        <v>87</v>
      </c>
      <c r="Y354" s="104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</row>
    <row r="355" spans="1:162" x14ac:dyDescent="0.15">
      <c r="A355" s="44">
        <f t="shared" si="105"/>
        <v>44273</v>
      </c>
      <c r="B355" s="96">
        <f t="shared" ca="1" si="114"/>
        <v>10439.57575</v>
      </c>
      <c r="C355" s="14">
        <f t="shared" si="106"/>
        <v>10000</v>
      </c>
      <c r="D355" s="13">
        <f ca="1">IF(A355&lt;$B$1,VLOOKUP(A355,[1]DI!$A$4:$B$15000,2,FALSE),0)</f>
        <v>2.6499999999999999E-2</v>
      </c>
      <c r="E355" s="14">
        <f t="shared" ca="1" si="115"/>
        <v>1.00010379</v>
      </c>
      <c r="F355" s="14">
        <f ca="1">(TRUNC(PRODUCT($E$12:$E354),16))</f>
        <v>1.02029316218106</v>
      </c>
      <c r="G355" s="14">
        <f t="shared" si="116"/>
        <v>1</v>
      </c>
      <c r="H355" s="14">
        <f t="shared" ca="1" si="117"/>
        <v>1.02029316</v>
      </c>
      <c r="I355" s="13">
        <f t="shared" si="107"/>
        <v>2.5000000000000001E-2</v>
      </c>
      <c r="J355" s="35">
        <f t="shared" si="108"/>
        <v>43930</v>
      </c>
      <c r="K355" s="2">
        <f t="shared" si="109"/>
        <v>234</v>
      </c>
      <c r="L355" s="18">
        <f t="shared" si="110"/>
        <v>234</v>
      </c>
      <c r="M355" s="12">
        <f t="shared" si="100"/>
        <v>1.023193741</v>
      </c>
      <c r="N355" s="12">
        <f t="shared" ca="1" si="101"/>
        <v>1.0439575750000001</v>
      </c>
      <c r="O355" s="18">
        <f t="shared" si="111"/>
        <v>0</v>
      </c>
      <c r="P355" s="14">
        <f t="shared" ca="1" si="102"/>
        <v>439.57575000000003</v>
      </c>
      <c r="Q355" s="21">
        <f t="shared" si="103"/>
        <v>0</v>
      </c>
      <c r="R355" s="14">
        <f t="shared" si="104"/>
        <v>0</v>
      </c>
      <c r="S355" s="4" t="str">
        <f t="shared" si="112"/>
        <v>A+J=</v>
      </c>
      <c r="T355" s="35">
        <f t="shared" si="113"/>
        <v>44293</v>
      </c>
      <c r="U355" s="3"/>
      <c r="V355" s="3"/>
      <c r="W355" s="116">
        <v>46919</v>
      </c>
      <c r="X355" s="116" t="s">
        <v>86</v>
      </c>
      <c r="Y355" s="104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</row>
    <row r="356" spans="1:162" x14ac:dyDescent="0.15">
      <c r="A356" s="44">
        <f t="shared" si="105"/>
        <v>44274</v>
      </c>
      <c r="B356" s="96">
        <f t="shared" ca="1" si="114"/>
        <v>10441.682419999999</v>
      </c>
      <c r="C356" s="14">
        <f t="shared" si="106"/>
        <v>10000</v>
      </c>
      <c r="D356" s="13">
        <f ca="1">IF(A356&lt;$B$1,VLOOKUP(A356,[1]DI!$A$4:$B$15000,2,FALSE),0)</f>
        <v>2.6499999999999999E-2</v>
      </c>
      <c r="E356" s="14">
        <f t="shared" ca="1" si="115"/>
        <v>1.00010379</v>
      </c>
      <c r="F356" s="14">
        <f ca="1">(TRUNC(PRODUCT($E$12:$E355),16))</f>
        <v>1.02039905840836</v>
      </c>
      <c r="G356" s="14">
        <f t="shared" si="116"/>
        <v>1</v>
      </c>
      <c r="H356" s="14">
        <f t="shared" ca="1" si="117"/>
        <v>1.0203990599999999</v>
      </c>
      <c r="I356" s="13">
        <f t="shared" si="107"/>
        <v>2.5000000000000001E-2</v>
      </c>
      <c r="J356" s="35">
        <f t="shared" si="108"/>
        <v>43930</v>
      </c>
      <c r="K356" s="2">
        <f t="shared" si="109"/>
        <v>235</v>
      </c>
      <c r="L356" s="18">
        <f t="shared" si="110"/>
        <v>235</v>
      </c>
      <c r="M356" s="12">
        <f t="shared" si="100"/>
        <v>1.023294006</v>
      </c>
      <c r="N356" s="12">
        <f t="shared" ca="1" si="101"/>
        <v>1.044168242</v>
      </c>
      <c r="O356" s="18">
        <f t="shared" si="111"/>
        <v>0</v>
      </c>
      <c r="P356" s="14">
        <f t="shared" ca="1" si="102"/>
        <v>441.68241999999998</v>
      </c>
      <c r="Q356" s="21">
        <f t="shared" si="103"/>
        <v>0</v>
      </c>
      <c r="R356" s="14">
        <f t="shared" si="104"/>
        <v>0</v>
      </c>
      <c r="S356" s="4" t="str">
        <f t="shared" si="112"/>
        <v>A+J=</v>
      </c>
      <c r="T356" s="35">
        <f t="shared" si="113"/>
        <v>44293</v>
      </c>
      <c r="U356" s="3"/>
      <c r="V356" s="3"/>
      <c r="W356" s="116">
        <v>47003</v>
      </c>
      <c r="X356" s="116" t="s">
        <v>88</v>
      </c>
      <c r="Y356" s="104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</row>
    <row r="357" spans="1:162" x14ac:dyDescent="0.15">
      <c r="A357" s="44">
        <f t="shared" si="105"/>
        <v>44275</v>
      </c>
      <c r="B357" s="96">
        <f t="shared" ca="1" si="114"/>
        <v>10443.789479999999</v>
      </c>
      <c r="C357" s="14">
        <f t="shared" si="106"/>
        <v>10000</v>
      </c>
      <c r="D357" s="13">
        <f ca="1">IF(A357&lt;$B$1,VLOOKUP(A357,[1]DI!$A$4:$B$15000,2,FALSE),0)</f>
        <v>0</v>
      </c>
      <c r="E357" s="14">
        <f t="shared" ca="1" si="115"/>
        <v>1</v>
      </c>
      <c r="F357" s="14">
        <f ca="1">(TRUNC(PRODUCT($E$12:$E356),16))</f>
        <v>1.0205049656266301</v>
      </c>
      <c r="G357" s="14">
        <f t="shared" si="116"/>
        <v>1</v>
      </c>
      <c r="H357" s="14">
        <f t="shared" ca="1" si="117"/>
        <v>1.02050497</v>
      </c>
      <c r="I357" s="13">
        <f t="shared" si="107"/>
        <v>2.5000000000000001E-2</v>
      </c>
      <c r="J357" s="35">
        <f t="shared" si="108"/>
        <v>43930</v>
      </c>
      <c r="K357" s="2">
        <f t="shared" si="109"/>
        <v>235</v>
      </c>
      <c r="L357" s="18">
        <f t="shared" si="110"/>
        <v>236</v>
      </c>
      <c r="M357" s="12">
        <f t="shared" si="100"/>
        <v>1.0233942789999999</v>
      </c>
      <c r="N357" s="12">
        <f t="shared" ca="1" si="101"/>
        <v>1.0443789480000001</v>
      </c>
      <c r="O357" s="18">
        <f t="shared" si="111"/>
        <v>0</v>
      </c>
      <c r="P357" s="14">
        <f t="shared" ca="1" si="102"/>
        <v>443.78948000000003</v>
      </c>
      <c r="Q357" s="21">
        <f t="shared" si="103"/>
        <v>0</v>
      </c>
      <c r="R357" s="14">
        <f t="shared" si="104"/>
        <v>0</v>
      </c>
      <c r="S357" s="4" t="str">
        <f t="shared" si="112"/>
        <v>A+J=</v>
      </c>
      <c r="T357" s="35">
        <f t="shared" si="113"/>
        <v>44293</v>
      </c>
      <c r="U357" s="3"/>
      <c r="V357" s="3"/>
      <c r="W357" s="116">
        <v>47038</v>
      </c>
      <c r="X357" s="101" t="s">
        <v>74</v>
      </c>
      <c r="Y357" s="104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</row>
    <row r="358" spans="1:162" x14ac:dyDescent="0.15">
      <c r="A358" s="44">
        <f t="shared" si="105"/>
        <v>44276</v>
      </c>
      <c r="B358" s="96">
        <f t="shared" ca="1" si="114"/>
        <v>10443.789479999999</v>
      </c>
      <c r="C358" s="14">
        <f t="shared" si="106"/>
        <v>10000</v>
      </c>
      <c r="D358" s="13">
        <f ca="1">IF(A358&lt;$B$1,VLOOKUP(A358,[1]DI!$A$4:$B$15000,2,FALSE),0)</f>
        <v>0</v>
      </c>
      <c r="E358" s="14">
        <f t="shared" ca="1" si="115"/>
        <v>1</v>
      </c>
      <c r="F358" s="14">
        <f ca="1">(TRUNC(PRODUCT($E$12:$E357),16))</f>
        <v>1.0205049656266301</v>
      </c>
      <c r="G358" s="14">
        <f t="shared" si="116"/>
        <v>1</v>
      </c>
      <c r="H358" s="14">
        <f t="shared" ca="1" si="117"/>
        <v>1.02050497</v>
      </c>
      <c r="I358" s="13">
        <f t="shared" si="107"/>
        <v>2.5000000000000001E-2</v>
      </c>
      <c r="J358" s="35">
        <f t="shared" si="108"/>
        <v>43930</v>
      </c>
      <c r="K358" s="2">
        <f t="shared" si="109"/>
        <v>235</v>
      </c>
      <c r="L358" s="18">
        <f t="shared" si="110"/>
        <v>236</v>
      </c>
      <c r="M358" s="12">
        <f t="shared" si="100"/>
        <v>1.0233942789999999</v>
      </c>
      <c r="N358" s="12">
        <f t="shared" ca="1" si="101"/>
        <v>1.0443789480000001</v>
      </c>
      <c r="O358" s="18">
        <f t="shared" si="111"/>
        <v>0</v>
      </c>
      <c r="P358" s="14">
        <f t="shared" ca="1" si="102"/>
        <v>443.78948000000003</v>
      </c>
      <c r="Q358" s="21">
        <f t="shared" si="103"/>
        <v>0</v>
      </c>
      <c r="R358" s="14">
        <f t="shared" si="104"/>
        <v>0</v>
      </c>
      <c r="S358" s="4" t="str">
        <f t="shared" si="112"/>
        <v>A+J=</v>
      </c>
      <c r="T358" s="35">
        <f t="shared" si="113"/>
        <v>44293</v>
      </c>
      <c r="U358" s="3"/>
      <c r="V358" s="3"/>
      <c r="W358" s="116">
        <v>47059</v>
      </c>
      <c r="X358" s="116" t="s">
        <v>80</v>
      </c>
      <c r="Y358" s="104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</row>
    <row r="359" spans="1:162" x14ac:dyDescent="0.15">
      <c r="A359" s="44">
        <f t="shared" si="105"/>
        <v>44277</v>
      </c>
      <c r="B359" s="96">
        <f t="shared" ca="1" si="114"/>
        <v>10443.789479999999</v>
      </c>
      <c r="C359" s="14">
        <f t="shared" si="106"/>
        <v>10000</v>
      </c>
      <c r="D359" s="13">
        <f ca="1">IF(A359&lt;$B$1,VLOOKUP(A359,[1]DI!$A$4:$B$15000,2,FALSE),0)</f>
        <v>2.6499999999999999E-2</v>
      </c>
      <c r="E359" s="14">
        <f t="shared" ca="1" si="115"/>
        <v>1.00010379</v>
      </c>
      <c r="F359" s="14">
        <f ca="1">(TRUNC(PRODUCT($E$12:$E358),16))</f>
        <v>1.0205049656266301</v>
      </c>
      <c r="G359" s="14">
        <f t="shared" si="116"/>
        <v>1</v>
      </c>
      <c r="H359" s="14">
        <f t="shared" ca="1" si="117"/>
        <v>1.02050497</v>
      </c>
      <c r="I359" s="13">
        <f t="shared" si="107"/>
        <v>2.5000000000000001E-2</v>
      </c>
      <c r="J359" s="35">
        <f t="shared" si="108"/>
        <v>43930</v>
      </c>
      <c r="K359" s="2">
        <f t="shared" si="109"/>
        <v>236</v>
      </c>
      <c r="L359" s="18">
        <f t="shared" si="110"/>
        <v>236</v>
      </c>
      <c r="M359" s="12">
        <f t="shared" si="100"/>
        <v>1.0233942789999999</v>
      </c>
      <c r="N359" s="12">
        <f t="shared" ca="1" si="101"/>
        <v>1.0443789480000001</v>
      </c>
      <c r="O359" s="18">
        <f t="shared" si="111"/>
        <v>0</v>
      </c>
      <c r="P359" s="14">
        <f t="shared" ca="1" si="102"/>
        <v>443.78948000000003</v>
      </c>
      <c r="Q359" s="21">
        <f t="shared" si="103"/>
        <v>0</v>
      </c>
      <c r="R359" s="14">
        <f t="shared" si="104"/>
        <v>0</v>
      </c>
      <c r="S359" s="4" t="str">
        <f t="shared" si="112"/>
        <v>A+J=</v>
      </c>
      <c r="T359" s="35">
        <f t="shared" si="113"/>
        <v>44293</v>
      </c>
      <c r="U359" s="3"/>
      <c r="V359" s="3"/>
      <c r="W359" s="116">
        <v>47072</v>
      </c>
      <c r="X359" s="116" t="s">
        <v>89</v>
      </c>
      <c r="Y359" s="104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</row>
    <row r="360" spans="1:162" x14ac:dyDescent="0.15">
      <c r="A360" s="44">
        <f t="shared" si="105"/>
        <v>44278</v>
      </c>
      <c r="B360" s="96">
        <f t="shared" ca="1" si="114"/>
        <v>10445.89687</v>
      </c>
      <c r="C360" s="14">
        <f t="shared" si="106"/>
        <v>10000</v>
      </c>
      <c r="D360" s="13">
        <f ca="1">IF(A360&lt;$B$1,VLOOKUP(A360,[1]DI!$A$4:$B$15000,2,FALSE),0)</f>
        <v>2.6499999999999999E-2</v>
      </c>
      <c r="E360" s="14">
        <f t="shared" ca="1" si="115"/>
        <v>1.00010379</v>
      </c>
      <c r="F360" s="14">
        <f ca="1">(TRUNC(PRODUCT($E$12:$E359),16))</f>
        <v>1.02061088383702</v>
      </c>
      <c r="G360" s="14">
        <f t="shared" si="116"/>
        <v>1</v>
      </c>
      <c r="H360" s="14">
        <f t="shared" ca="1" si="117"/>
        <v>1.02061088</v>
      </c>
      <c r="I360" s="13">
        <f t="shared" si="107"/>
        <v>2.5000000000000001E-2</v>
      </c>
      <c r="J360" s="35">
        <f t="shared" si="108"/>
        <v>43930</v>
      </c>
      <c r="K360" s="2">
        <f t="shared" si="109"/>
        <v>237</v>
      </c>
      <c r="L360" s="18">
        <f t="shared" si="110"/>
        <v>237</v>
      </c>
      <c r="M360" s="12">
        <f t="shared" si="100"/>
        <v>1.0234945630000001</v>
      </c>
      <c r="N360" s="12">
        <f t="shared" ca="1" si="101"/>
        <v>1.044589687</v>
      </c>
      <c r="O360" s="18">
        <f t="shared" si="111"/>
        <v>0</v>
      </c>
      <c r="P360" s="14">
        <f t="shared" ca="1" si="102"/>
        <v>445.89686999999998</v>
      </c>
      <c r="Q360" s="21">
        <f t="shared" si="103"/>
        <v>0</v>
      </c>
      <c r="R360" s="14">
        <f t="shared" si="104"/>
        <v>0</v>
      </c>
      <c r="S360" s="4" t="str">
        <f t="shared" si="112"/>
        <v>A+J=</v>
      </c>
      <c r="T360" s="35">
        <f t="shared" si="113"/>
        <v>44293</v>
      </c>
      <c r="U360" s="3"/>
      <c r="V360" s="3"/>
      <c r="W360" s="116">
        <v>47112</v>
      </c>
      <c r="X360" s="116" t="s">
        <v>82</v>
      </c>
      <c r="Y360" s="104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</row>
    <row r="361" spans="1:162" x14ac:dyDescent="0.15">
      <c r="A361" s="44">
        <f t="shared" si="105"/>
        <v>44279</v>
      </c>
      <c r="B361" s="96">
        <f t="shared" ca="1" si="114"/>
        <v>10448.004769990001</v>
      </c>
      <c r="C361" s="14">
        <f t="shared" si="106"/>
        <v>10000</v>
      </c>
      <c r="D361" s="13">
        <f ca="1">IF(A361&lt;$B$1,VLOOKUP(A361,[1]DI!$A$4:$B$15000,2,FALSE),0)</f>
        <v>2.6499999999999999E-2</v>
      </c>
      <c r="E361" s="14">
        <f t="shared" ca="1" si="115"/>
        <v>1.00010379</v>
      </c>
      <c r="F361" s="14">
        <f ca="1">(TRUNC(PRODUCT($E$12:$E360),16))</f>
        <v>1.0207168130406501</v>
      </c>
      <c r="G361" s="14">
        <f t="shared" si="116"/>
        <v>1</v>
      </c>
      <c r="H361" s="14">
        <f t="shared" ca="1" si="117"/>
        <v>1.0207168099999999</v>
      </c>
      <c r="I361" s="13">
        <f t="shared" si="107"/>
        <v>2.5000000000000001E-2</v>
      </c>
      <c r="J361" s="35">
        <f t="shared" si="108"/>
        <v>43930</v>
      </c>
      <c r="K361" s="2">
        <f t="shared" si="109"/>
        <v>238</v>
      </c>
      <c r="L361" s="18">
        <f t="shared" si="110"/>
        <v>238</v>
      </c>
      <c r="M361" s="12">
        <f t="shared" si="100"/>
        <v>1.023594857</v>
      </c>
      <c r="N361" s="12">
        <f t="shared" ca="1" si="101"/>
        <v>1.0448004769999999</v>
      </c>
      <c r="O361" s="18">
        <f t="shared" si="111"/>
        <v>0</v>
      </c>
      <c r="P361" s="14">
        <f t="shared" ca="1" si="102"/>
        <v>448.00476999</v>
      </c>
      <c r="Q361" s="21">
        <f t="shared" si="103"/>
        <v>0</v>
      </c>
      <c r="R361" s="14">
        <f t="shared" si="104"/>
        <v>0</v>
      </c>
      <c r="S361" s="4" t="str">
        <f t="shared" si="112"/>
        <v>A+J=</v>
      </c>
      <c r="T361" s="35">
        <f t="shared" si="113"/>
        <v>44293</v>
      </c>
      <c r="U361" s="3"/>
      <c r="V361" s="3"/>
      <c r="W361" s="116">
        <v>47119</v>
      </c>
      <c r="X361" s="116" t="s">
        <v>84</v>
      </c>
      <c r="Y361" s="104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</row>
    <row r="362" spans="1:162" x14ac:dyDescent="0.15">
      <c r="A362" s="44">
        <f t="shared" si="105"/>
        <v>44280</v>
      </c>
      <c r="B362" s="96">
        <f t="shared" ca="1" si="114"/>
        <v>10450.113079999999</v>
      </c>
      <c r="C362" s="14">
        <f t="shared" si="106"/>
        <v>10000</v>
      </c>
      <c r="D362" s="13">
        <f ca="1">IF(A362&lt;$B$1,VLOOKUP(A362,[1]DI!$A$4:$B$15000,2,FALSE),0)</f>
        <v>2.6499999999999999E-2</v>
      </c>
      <c r="E362" s="14">
        <f t="shared" ca="1" si="115"/>
        <v>1.00010379</v>
      </c>
      <c r="F362" s="14">
        <f ca="1">(TRUNC(PRODUCT($E$12:$E361),16))</f>
        <v>1.02082275323867</v>
      </c>
      <c r="G362" s="14">
        <f t="shared" si="116"/>
        <v>1</v>
      </c>
      <c r="H362" s="14">
        <f t="shared" ca="1" si="117"/>
        <v>1.02082275</v>
      </c>
      <c r="I362" s="13">
        <f t="shared" si="107"/>
        <v>2.5000000000000001E-2</v>
      </c>
      <c r="J362" s="35">
        <f t="shared" si="108"/>
        <v>43930</v>
      </c>
      <c r="K362" s="2">
        <f t="shared" si="109"/>
        <v>239</v>
      </c>
      <c r="L362" s="18">
        <f t="shared" si="110"/>
        <v>239</v>
      </c>
      <c r="M362" s="12">
        <f t="shared" si="100"/>
        <v>1.0236951599999999</v>
      </c>
      <c r="N362" s="12">
        <f t="shared" ca="1" si="101"/>
        <v>1.0450113080000001</v>
      </c>
      <c r="O362" s="18">
        <f t="shared" si="111"/>
        <v>0</v>
      </c>
      <c r="P362" s="14">
        <f t="shared" ca="1" si="102"/>
        <v>450.11308000000002</v>
      </c>
      <c r="Q362" s="21">
        <f t="shared" si="103"/>
        <v>0</v>
      </c>
      <c r="R362" s="14">
        <f t="shared" si="104"/>
        <v>0</v>
      </c>
      <c r="S362" s="4" t="str">
        <f t="shared" si="112"/>
        <v>A+J=</v>
      </c>
      <c r="T362" s="35">
        <f t="shared" si="113"/>
        <v>44293</v>
      </c>
      <c r="U362" s="3"/>
      <c r="V362" s="3"/>
      <c r="W362" s="116">
        <v>47161</v>
      </c>
      <c r="X362" s="116" t="s">
        <v>68</v>
      </c>
      <c r="Y362" s="104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</row>
    <row r="363" spans="1:162" x14ac:dyDescent="0.15">
      <c r="A363" s="44">
        <f t="shared" si="105"/>
        <v>44281</v>
      </c>
      <c r="B363" s="96">
        <f t="shared" ca="1" si="114"/>
        <v>10452.221820000001</v>
      </c>
      <c r="C363" s="14">
        <f t="shared" si="106"/>
        <v>10000</v>
      </c>
      <c r="D363" s="13">
        <f ca="1">IF(A363&lt;$B$1,VLOOKUP(A363,[1]DI!$A$4:$B$15000,2,FALSE),0)</f>
        <v>2.6499999999999999E-2</v>
      </c>
      <c r="E363" s="14">
        <f t="shared" ca="1" si="115"/>
        <v>1.00010379</v>
      </c>
      <c r="F363" s="14">
        <f ca="1">(TRUNC(PRODUCT($E$12:$E362),16))</f>
        <v>1.0209287044322299</v>
      </c>
      <c r="G363" s="14">
        <f t="shared" si="116"/>
        <v>1</v>
      </c>
      <c r="H363" s="14">
        <f t="shared" ca="1" si="117"/>
        <v>1.0209287</v>
      </c>
      <c r="I363" s="13">
        <f t="shared" si="107"/>
        <v>2.5000000000000001E-2</v>
      </c>
      <c r="J363" s="35">
        <f t="shared" si="108"/>
        <v>43930</v>
      </c>
      <c r="K363" s="2">
        <f t="shared" si="109"/>
        <v>240</v>
      </c>
      <c r="L363" s="18">
        <f t="shared" si="110"/>
        <v>240</v>
      </c>
      <c r="M363" s="12">
        <f t="shared" si="100"/>
        <v>1.0237954739999999</v>
      </c>
      <c r="N363" s="12">
        <f t="shared" ca="1" si="101"/>
        <v>1.0452221820000001</v>
      </c>
      <c r="O363" s="18">
        <f t="shared" si="111"/>
        <v>0</v>
      </c>
      <c r="P363" s="14">
        <f t="shared" ca="1" si="102"/>
        <v>452.22181999999998</v>
      </c>
      <c r="Q363" s="21">
        <f t="shared" si="103"/>
        <v>0</v>
      </c>
      <c r="R363" s="14">
        <f t="shared" si="104"/>
        <v>0</v>
      </c>
      <c r="S363" s="4" t="str">
        <f t="shared" si="112"/>
        <v>A+J=</v>
      </c>
      <c r="T363" s="35">
        <f t="shared" si="113"/>
        <v>44293</v>
      </c>
      <c r="U363" s="3"/>
      <c r="V363" s="3"/>
      <c r="W363" s="116">
        <v>47162</v>
      </c>
      <c r="X363" s="116" t="s">
        <v>68</v>
      </c>
      <c r="Y363" s="104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</row>
    <row r="364" spans="1:162" x14ac:dyDescent="0.15">
      <c r="A364" s="44">
        <f t="shared" si="105"/>
        <v>44282</v>
      </c>
      <c r="B364" s="96">
        <f t="shared" ca="1" si="114"/>
        <v>10454.33107</v>
      </c>
      <c r="C364" s="14">
        <f t="shared" si="106"/>
        <v>10000</v>
      </c>
      <c r="D364" s="13">
        <f ca="1">IF(A364&lt;$B$1,VLOOKUP(A364,[1]DI!$A$4:$B$15000,2,FALSE),0)</f>
        <v>0</v>
      </c>
      <c r="E364" s="14">
        <f t="shared" ca="1" si="115"/>
        <v>1</v>
      </c>
      <c r="F364" s="14">
        <f ca="1">(TRUNC(PRODUCT($E$12:$E363),16))</f>
        <v>1.0210346666224701</v>
      </c>
      <c r="G364" s="14">
        <f t="shared" si="116"/>
        <v>1</v>
      </c>
      <c r="H364" s="14">
        <f t="shared" ca="1" si="117"/>
        <v>1.0210346699999999</v>
      </c>
      <c r="I364" s="13">
        <f t="shared" si="107"/>
        <v>2.5000000000000001E-2</v>
      </c>
      <c r="J364" s="35">
        <f t="shared" si="108"/>
        <v>43930</v>
      </c>
      <c r="K364" s="2">
        <f t="shared" si="109"/>
        <v>240</v>
      </c>
      <c r="L364" s="18">
        <f t="shared" si="110"/>
        <v>241</v>
      </c>
      <c r="M364" s="12">
        <f t="shared" si="100"/>
        <v>1.023895797</v>
      </c>
      <c r="N364" s="12">
        <f t="shared" ca="1" si="101"/>
        <v>1.045433107</v>
      </c>
      <c r="O364" s="18">
        <f t="shared" si="111"/>
        <v>0</v>
      </c>
      <c r="P364" s="14">
        <f t="shared" ca="1" si="102"/>
        <v>454.33107000000001</v>
      </c>
      <c r="Q364" s="21">
        <f t="shared" si="103"/>
        <v>0</v>
      </c>
      <c r="R364" s="14">
        <f t="shared" si="104"/>
        <v>0</v>
      </c>
      <c r="S364" s="4" t="str">
        <f t="shared" si="112"/>
        <v>A+J=</v>
      </c>
      <c r="T364" s="35">
        <f t="shared" si="113"/>
        <v>44293</v>
      </c>
      <c r="U364" s="3"/>
      <c r="V364" s="3"/>
      <c r="W364" s="116">
        <v>47207</v>
      </c>
      <c r="X364" s="116" t="s">
        <v>85</v>
      </c>
      <c r="Y364" s="104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</row>
    <row r="365" spans="1:162" x14ac:dyDescent="0.15">
      <c r="A365" s="44">
        <f t="shared" si="105"/>
        <v>44283</v>
      </c>
      <c r="B365" s="96">
        <f t="shared" ca="1" si="114"/>
        <v>10454.33107</v>
      </c>
      <c r="C365" s="14">
        <f t="shared" si="106"/>
        <v>10000</v>
      </c>
      <c r="D365" s="13">
        <f ca="1">IF(A365&lt;$B$1,VLOOKUP(A365,[1]DI!$A$4:$B$15000,2,FALSE),0)</f>
        <v>0</v>
      </c>
      <c r="E365" s="14">
        <f t="shared" ca="1" si="115"/>
        <v>1</v>
      </c>
      <c r="F365" s="14">
        <f ca="1">(TRUNC(PRODUCT($E$12:$E364),16))</f>
        <v>1.0210346666224701</v>
      </c>
      <c r="G365" s="14">
        <f t="shared" si="116"/>
        <v>1</v>
      </c>
      <c r="H365" s="14">
        <f t="shared" ca="1" si="117"/>
        <v>1.0210346699999999</v>
      </c>
      <c r="I365" s="13">
        <f t="shared" si="107"/>
        <v>2.5000000000000001E-2</v>
      </c>
      <c r="J365" s="35">
        <f t="shared" si="108"/>
        <v>43930</v>
      </c>
      <c r="K365" s="2">
        <f t="shared" si="109"/>
        <v>240</v>
      </c>
      <c r="L365" s="18">
        <f t="shared" si="110"/>
        <v>241</v>
      </c>
      <c r="M365" s="12">
        <f t="shared" si="100"/>
        <v>1.023895797</v>
      </c>
      <c r="N365" s="12">
        <f t="shared" ca="1" si="101"/>
        <v>1.045433107</v>
      </c>
      <c r="O365" s="18">
        <f t="shared" si="111"/>
        <v>0</v>
      </c>
      <c r="P365" s="14">
        <f t="shared" ca="1" si="102"/>
        <v>454.33107000000001</v>
      </c>
      <c r="Q365" s="21">
        <f t="shared" si="103"/>
        <v>0</v>
      </c>
      <c r="R365" s="14">
        <f t="shared" si="104"/>
        <v>0</v>
      </c>
      <c r="S365" s="4" t="str">
        <f t="shared" si="112"/>
        <v>A+J=</v>
      </c>
      <c r="T365" s="35">
        <f t="shared" si="113"/>
        <v>44293</v>
      </c>
      <c r="U365" s="3"/>
      <c r="V365" s="3"/>
      <c r="W365" s="116">
        <v>47239</v>
      </c>
      <c r="X365" s="116" t="s">
        <v>87</v>
      </c>
      <c r="Y365" s="104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</row>
    <row r="366" spans="1:162" x14ac:dyDescent="0.15">
      <c r="A366" s="44">
        <f t="shared" si="105"/>
        <v>44284</v>
      </c>
      <c r="B366" s="96">
        <f t="shared" ca="1" si="114"/>
        <v>10454.33107</v>
      </c>
      <c r="C366" s="14">
        <f t="shared" si="106"/>
        <v>10000</v>
      </c>
      <c r="D366" s="13">
        <f ca="1">IF(A366&lt;$B$1,VLOOKUP(A366,[1]DI!$A$4:$B$15000,2,FALSE),0)</f>
        <v>2.6499999999999999E-2</v>
      </c>
      <c r="E366" s="14">
        <f t="shared" ca="1" si="115"/>
        <v>1.00010379</v>
      </c>
      <c r="F366" s="14">
        <f ca="1">(TRUNC(PRODUCT($E$12:$E365),16))</f>
        <v>1.0210346666224701</v>
      </c>
      <c r="G366" s="14">
        <f t="shared" si="116"/>
        <v>1</v>
      </c>
      <c r="H366" s="14">
        <f t="shared" ca="1" si="117"/>
        <v>1.0210346699999999</v>
      </c>
      <c r="I366" s="13">
        <f t="shared" si="107"/>
        <v>2.5000000000000001E-2</v>
      </c>
      <c r="J366" s="35">
        <f t="shared" si="108"/>
        <v>43930</v>
      </c>
      <c r="K366" s="2">
        <f t="shared" si="109"/>
        <v>241</v>
      </c>
      <c r="L366" s="18">
        <f t="shared" si="110"/>
        <v>241</v>
      </c>
      <c r="M366" s="12">
        <f t="shared" si="100"/>
        <v>1.023895797</v>
      </c>
      <c r="N366" s="12">
        <f t="shared" ca="1" si="101"/>
        <v>1.045433107</v>
      </c>
      <c r="O366" s="18">
        <f t="shared" si="111"/>
        <v>0</v>
      </c>
      <c r="P366" s="14">
        <f t="shared" ca="1" si="102"/>
        <v>454.33107000000001</v>
      </c>
      <c r="Q366" s="21">
        <f t="shared" si="103"/>
        <v>0</v>
      </c>
      <c r="R366" s="14">
        <f t="shared" si="104"/>
        <v>0</v>
      </c>
      <c r="S366" s="4" t="str">
        <f t="shared" si="112"/>
        <v>A+J=</v>
      </c>
      <c r="T366" s="35">
        <f t="shared" si="113"/>
        <v>44293</v>
      </c>
      <c r="U366" s="3"/>
      <c r="V366" s="3"/>
      <c r="W366" s="116">
        <v>47269</v>
      </c>
      <c r="X366" s="116" t="s">
        <v>86</v>
      </c>
      <c r="Y366" s="104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</row>
    <row r="367" spans="1:162" x14ac:dyDescent="0.15">
      <c r="A367" s="44">
        <f t="shared" si="105"/>
        <v>44285</v>
      </c>
      <c r="B367" s="96">
        <f t="shared" ca="1" si="114"/>
        <v>10456.440640000001</v>
      </c>
      <c r="C367" s="14">
        <f t="shared" si="106"/>
        <v>10000</v>
      </c>
      <c r="D367" s="13">
        <f ca="1">IF(A367&lt;$B$1,VLOOKUP(A367,[1]DI!$A$4:$B$15000,2,FALSE),0)</f>
        <v>2.6499999999999999E-2</v>
      </c>
      <c r="E367" s="14">
        <f t="shared" ca="1" si="115"/>
        <v>1.00010379</v>
      </c>
      <c r="F367" s="14">
        <f ca="1">(TRUNC(PRODUCT($E$12:$E366),16))</f>
        <v>1.0211406398105101</v>
      </c>
      <c r="G367" s="14">
        <f t="shared" si="116"/>
        <v>1</v>
      </c>
      <c r="H367" s="14">
        <f t="shared" ca="1" si="117"/>
        <v>1.02114064</v>
      </c>
      <c r="I367" s="13">
        <f t="shared" si="107"/>
        <v>2.5000000000000001E-2</v>
      </c>
      <c r="J367" s="35">
        <f t="shared" si="108"/>
        <v>43930</v>
      </c>
      <c r="K367" s="2">
        <f t="shared" si="109"/>
        <v>242</v>
      </c>
      <c r="L367" s="18">
        <f t="shared" si="110"/>
        <v>242</v>
      </c>
      <c r="M367" s="12">
        <f t="shared" si="100"/>
        <v>1.02399613</v>
      </c>
      <c r="N367" s="12">
        <f t="shared" ca="1" si="101"/>
        <v>1.045644064</v>
      </c>
      <c r="O367" s="18">
        <f t="shared" si="111"/>
        <v>0</v>
      </c>
      <c r="P367" s="14">
        <f t="shared" ca="1" si="102"/>
        <v>456.44063999999997</v>
      </c>
      <c r="Q367" s="21">
        <f t="shared" si="103"/>
        <v>0</v>
      </c>
      <c r="R367" s="14">
        <f t="shared" si="104"/>
        <v>0</v>
      </c>
      <c r="S367" s="4" t="str">
        <f t="shared" si="112"/>
        <v>A+J=</v>
      </c>
      <c r="T367" s="35">
        <f t="shared" si="113"/>
        <v>44293</v>
      </c>
      <c r="U367" s="3"/>
      <c r="V367" s="3"/>
      <c r="W367" s="116">
        <v>47368</v>
      </c>
      <c r="X367" s="116" t="s">
        <v>88</v>
      </c>
      <c r="Y367" s="104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</row>
    <row r="368" spans="1:162" x14ac:dyDescent="0.15">
      <c r="A368" s="44">
        <f t="shared" si="105"/>
        <v>44286</v>
      </c>
      <c r="B368" s="96">
        <f t="shared" ca="1" si="114"/>
        <v>10458.550609989999</v>
      </c>
      <c r="C368" s="14">
        <f t="shared" si="106"/>
        <v>10000</v>
      </c>
      <c r="D368" s="13">
        <f ca="1">IF(A368&lt;$B$1,VLOOKUP(A368,[1]DI!$A$4:$B$15000,2,FALSE),0)</f>
        <v>2.6499999999999999E-2</v>
      </c>
      <c r="E368" s="14">
        <f t="shared" ca="1" si="115"/>
        <v>1.00010379</v>
      </c>
      <c r="F368" s="14">
        <f ca="1">(TRUNC(PRODUCT($E$12:$E367),16))</f>
        <v>1.02124662399752</v>
      </c>
      <c r="G368" s="14">
        <f t="shared" si="116"/>
        <v>1</v>
      </c>
      <c r="H368" s="14">
        <f t="shared" ca="1" si="117"/>
        <v>1.0212466200000001</v>
      </c>
      <c r="I368" s="13">
        <f t="shared" si="107"/>
        <v>2.5000000000000001E-2</v>
      </c>
      <c r="J368" s="35">
        <f t="shared" si="108"/>
        <v>43930</v>
      </c>
      <c r="K368" s="2">
        <f t="shared" si="109"/>
        <v>243</v>
      </c>
      <c r="L368" s="18">
        <f t="shared" si="110"/>
        <v>243</v>
      </c>
      <c r="M368" s="12">
        <f t="shared" si="100"/>
        <v>1.0240964720000001</v>
      </c>
      <c r="N368" s="12">
        <f t="shared" ca="1" si="101"/>
        <v>1.0458550609999999</v>
      </c>
      <c r="O368" s="18">
        <f t="shared" si="111"/>
        <v>0</v>
      </c>
      <c r="P368" s="14">
        <f t="shared" ca="1" si="102"/>
        <v>458.55060999</v>
      </c>
      <c r="Q368" s="21">
        <f t="shared" si="103"/>
        <v>0</v>
      </c>
      <c r="R368" s="14">
        <f t="shared" si="104"/>
        <v>0</v>
      </c>
      <c r="S368" s="4" t="str">
        <f t="shared" si="112"/>
        <v>A+J=</v>
      </c>
      <c r="T368" s="35">
        <f t="shared" si="113"/>
        <v>44293</v>
      </c>
      <c r="U368" s="3"/>
      <c r="V368" s="3"/>
      <c r="W368" s="116">
        <v>47403</v>
      </c>
      <c r="X368" s="101" t="s">
        <v>74</v>
      </c>
      <c r="Y368" s="104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</row>
    <row r="369" spans="1:162" x14ac:dyDescent="0.15">
      <c r="A369" s="44">
        <f t="shared" si="105"/>
        <v>44287</v>
      </c>
      <c r="B369" s="96">
        <f t="shared" ca="1" si="114"/>
        <v>10460.661110000001</v>
      </c>
      <c r="C369" s="14">
        <f t="shared" si="106"/>
        <v>10000</v>
      </c>
      <c r="D369" s="13">
        <f ca="1">IF(A369&lt;$B$1,VLOOKUP(A369,[1]DI!$A$4:$B$15000,2,FALSE),0)</f>
        <v>2.6499999999999999E-2</v>
      </c>
      <c r="E369" s="14">
        <f t="shared" ca="1" si="115"/>
        <v>1.00010379</v>
      </c>
      <c r="F369" s="14">
        <f ca="1">(TRUNC(PRODUCT($E$12:$E368),16))</f>
        <v>1.0213526191846301</v>
      </c>
      <c r="G369" s="14">
        <f t="shared" si="116"/>
        <v>1</v>
      </c>
      <c r="H369" s="14">
        <f t="shared" ca="1" si="117"/>
        <v>1.02135262</v>
      </c>
      <c r="I369" s="13">
        <f t="shared" si="107"/>
        <v>2.5000000000000001E-2</v>
      </c>
      <c r="J369" s="35">
        <f t="shared" si="108"/>
        <v>43930</v>
      </c>
      <c r="K369" s="2">
        <f t="shared" si="109"/>
        <v>244</v>
      </c>
      <c r="L369" s="18">
        <f t="shared" si="110"/>
        <v>244</v>
      </c>
      <c r="M369" s="12">
        <f t="shared" si="100"/>
        <v>1.024196825</v>
      </c>
      <c r="N369" s="12">
        <f t="shared" ca="1" si="101"/>
        <v>1.046066111</v>
      </c>
      <c r="O369" s="18">
        <f t="shared" si="111"/>
        <v>0</v>
      </c>
      <c r="P369" s="14">
        <f t="shared" ca="1" si="102"/>
        <v>460.66111000000001</v>
      </c>
      <c r="Q369" s="21">
        <f t="shared" si="103"/>
        <v>0</v>
      </c>
      <c r="R369" s="14">
        <f t="shared" si="104"/>
        <v>0</v>
      </c>
      <c r="S369" s="4" t="str">
        <f t="shared" si="112"/>
        <v>A+J=</v>
      </c>
      <c r="T369" s="35">
        <f t="shared" si="113"/>
        <v>44293</v>
      </c>
      <c r="U369" s="3"/>
      <c r="V369" s="3"/>
      <c r="W369" s="116">
        <v>47424</v>
      </c>
      <c r="X369" s="116" t="s">
        <v>80</v>
      </c>
      <c r="Y369" s="104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</row>
    <row r="370" spans="1:162" x14ac:dyDescent="0.15">
      <c r="A370" s="44">
        <f t="shared" si="105"/>
        <v>44288</v>
      </c>
      <c r="B370" s="96">
        <f t="shared" ca="1" si="114"/>
        <v>10462.77202</v>
      </c>
      <c r="C370" s="14">
        <f t="shared" si="106"/>
        <v>10000</v>
      </c>
      <c r="D370" s="13">
        <f ca="1">IF(A370&lt;$B$1,VLOOKUP(A370,[1]DI!$A$4:$B$15000,2,FALSE),0)</f>
        <v>0</v>
      </c>
      <c r="E370" s="14">
        <f t="shared" ca="1" si="115"/>
        <v>1</v>
      </c>
      <c r="F370" s="14">
        <f ca="1">(TRUNC(PRODUCT($E$12:$E369),16))</f>
        <v>1.0214586253729701</v>
      </c>
      <c r="G370" s="14">
        <f t="shared" si="116"/>
        <v>1</v>
      </c>
      <c r="H370" s="14">
        <f t="shared" ca="1" si="117"/>
        <v>1.0214586299999999</v>
      </c>
      <c r="I370" s="13">
        <f t="shared" si="107"/>
        <v>2.5000000000000001E-2</v>
      </c>
      <c r="J370" s="35">
        <f t="shared" si="108"/>
        <v>43930</v>
      </c>
      <c r="K370" s="2">
        <f t="shared" si="109"/>
        <v>244</v>
      </c>
      <c r="L370" s="18">
        <f t="shared" si="110"/>
        <v>245</v>
      </c>
      <c r="M370" s="12">
        <f t="shared" si="100"/>
        <v>1.024297188</v>
      </c>
      <c r="N370" s="12">
        <f t="shared" ca="1" si="101"/>
        <v>1.046277202</v>
      </c>
      <c r="O370" s="18">
        <f t="shared" si="111"/>
        <v>0</v>
      </c>
      <c r="P370" s="14">
        <f t="shared" ca="1" si="102"/>
        <v>462.77202</v>
      </c>
      <c r="Q370" s="21">
        <f t="shared" si="103"/>
        <v>0</v>
      </c>
      <c r="R370" s="14">
        <f t="shared" si="104"/>
        <v>0</v>
      </c>
      <c r="S370" s="4" t="str">
        <f t="shared" si="112"/>
        <v>A+J=</v>
      </c>
      <c r="T370" s="35">
        <f t="shared" si="113"/>
        <v>44293</v>
      </c>
      <c r="U370" s="3"/>
      <c r="V370" s="3"/>
      <c r="W370" s="116">
        <v>47437</v>
      </c>
      <c r="X370" s="116" t="s">
        <v>81</v>
      </c>
      <c r="Y370" s="104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</row>
    <row r="371" spans="1:162" x14ac:dyDescent="0.15">
      <c r="A371" s="44">
        <f t="shared" si="105"/>
        <v>44289</v>
      </c>
      <c r="B371" s="96">
        <f t="shared" ca="1" si="114"/>
        <v>10462.77202</v>
      </c>
      <c r="C371" s="14">
        <f t="shared" si="106"/>
        <v>10000</v>
      </c>
      <c r="D371" s="13">
        <f ca="1">IF(A371&lt;$B$1,VLOOKUP(A371,[1]DI!$A$4:$B$15000,2,FALSE),0)</f>
        <v>0</v>
      </c>
      <c r="E371" s="14">
        <f t="shared" ca="1" si="115"/>
        <v>1</v>
      </c>
      <c r="F371" s="14">
        <f ca="1">(TRUNC(PRODUCT($E$12:$E370),16))</f>
        <v>1.0214586253729701</v>
      </c>
      <c r="G371" s="14">
        <f t="shared" si="116"/>
        <v>1</v>
      </c>
      <c r="H371" s="14">
        <f t="shared" ca="1" si="117"/>
        <v>1.0214586299999999</v>
      </c>
      <c r="I371" s="13">
        <f t="shared" si="107"/>
        <v>2.5000000000000001E-2</v>
      </c>
      <c r="J371" s="35">
        <f t="shared" si="108"/>
        <v>43930</v>
      </c>
      <c r="K371" s="2">
        <f t="shared" si="109"/>
        <v>244</v>
      </c>
      <c r="L371" s="18">
        <f t="shared" si="110"/>
        <v>245</v>
      </c>
      <c r="M371" s="12">
        <f t="shared" si="100"/>
        <v>1.024297188</v>
      </c>
      <c r="N371" s="12">
        <f t="shared" ca="1" si="101"/>
        <v>1.046277202</v>
      </c>
      <c r="O371" s="18">
        <f t="shared" si="111"/>
        <v>0</v>
      </c>
      <c r="P371" s="14">
        <f t="shared" ca="1" si="102"/>
        <v>462.77202</v>
      </c>
      <c r="Q371" s="21">
        <f t="shared" si="103"/>
        <v>0</v>
      </c>
      <c r="R371" s="14">
        <f t="shared" si="104"/>
        <v>0</v>
      </c>
      <c r="S371" s="4" t="str">
        <f t="shared" si="112"/>
        <v>A+J=</v>
      </c>
      <c r="T371" s="35">
        <f t="shared" si="113"/>
        <v>44293</v>
      </c>
      <c r="U371" s="3"/>
      <c r="V371" s="3"/>
      <c r="W371" s="116">
        <v>47477</v>
      </c>
      <c r="X371" s="116" t="s">
        <v>82</v>
      </c>
      <c r="Y371" s="104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</row>
    <row r="372" spans="1:162" x14ac:dyDescent="0.15">
      <c r="A372" s="44">
        <f t="shared" si="105"/>
        <v>44290</v>
      </c>
      <c r="B372" s="96">
        <f t="shared" ca="1" si="114"/>
        <v>10462.77202</v>
      </c>
      <c r="C372" s="14">
        <f t="shared" si="106"/>
        <v>10000</v>
      </c>
      <c r="D372" s="13">
        <f ca="1">IF(A372&lt;$B$1,VLOOKUP(A372,[1]DI!$A$4:$B$15000,2,FALSE),0)</f>
        <v>0</v>
      </c>
      <c r="E372" s="14">
        <f t="shared" ca="1" si="115"/>
        <v>1</v>
      </c>
      <c r="F372" s="14">
        <f ca="1">(TRUNC(PRODUCT($E$12:$E371),16))</f>
        <v>1.0214586253729701</v>
      </c>
      <c r="G372" s="14">
        <f t="shared" si="116"/>
        <v>1</v>
      </c>
      <c r="H372" s="14">
        <f t="shared" ca="1" si="117"/>
        <v>1.0214586299999999</v>
      </c>
      <c r="I372" s="13">
        <f t="shared" si="107"/>
        <v>2.5000000000000001E-2</v>
      </c>
      <c r="J372" s="35">
        <f t="shared" si="108"/>
        <v>43930</v>
      </c>
      <c r="K372" s="2">
        <f t="shared" si="109"/>
        <v>244</v>
      </c>
      <c r="L372" s="18">
        <f t="shared" si="110"/>
        <v>245</v>
      </c>
      <c r="M372" s="12">
        <f t="shared" si="100"/>
        <v>1.024297188</v>
      </c>
      <c r="N372" s="12">
        <f t="shared" ca="1" si="101"/>
        <v>1.046277202</v>
      </c>
      <c r="O372" s="18">
        <f t="shared" si="111"/>
        <v>0</v>
      </c>
      <c r="P372" s="14">
        <f t="shared" ca="1" si="102"/>
        <v>462.77202</v>
      </c>
      <c r="Q372" s="21">
        <f t="shared" si="103"/>
        <v>0</v>
      </c>
      <c r="R372" s="14">
        <f t="shared" si="104"/>
        <v>0</v>
      </c>
      <c r="S372" s="4" t="str">
        <f t="shared" si="112"/>
        <v>A+J=</v>
      </c>
      <c r="T372" s="35">
        <f t="shared" si="113"/>
        <v>44293</v>
      </c>
      <c r="U372" s="3"/>
      <c r="V372" s="3"/>
      <c r="W372" s="116">
        <v>47484</v>
      </c>
      <c r="X372" s="116" t="s">
        <v>84</v>
      </c>
      <c r="Y372" s="104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</row>
    <row r="373" spans="1:162" x14ac:dyDescent="0.15">
      <c r="A373" s="44">
        <f t="shared" si="105"/>
        <v>44291</v>
      </c>
      <c r="B373" s="96">
        <f t="shared" ca="1" si="114"/>
        <v>10462.77202</v>
      </c>
      <c r="C373" s="14">
        <f t="shared" si="106"/>
        <v>10000</v>
      </c>
      <c r="D373" s="13">
        <f ca="1">IF(A373&lt;$B$1,VLOOKUP(A373,[1]DI!$A$4:$B$15000,2,FALSE),0)</f>
        <v>2.6499999999999999E-2</v>
      </c>
      <c r="E373" s="14">
        <f t="shared" ca="1" si="115"/>
        <v>1.00010379</v>
      </c>
      <c r="F373" s="14">
        <f ca="1">(TRUNC(PRODUCT($E$12:$E372),16))</f>
        <v>1.0214586253729701</v>
      </c>
      <c r="G373" s="14">
        <f t="shared" si="116"/>
        <v>1</v>
      </c>
      <c r="H373" s="14">
        <f t="shared" ca="1" si="117"/>
        <v>1.0214586299999999</v>
      </c>
      <c r="I373" s="13">
        <f t="shared" si="107"/>
        <v>2.5000000000000001E-2</v>
      </c>
      <c r="J373" s="35">
        <f t="shared" si="108"/>
        <v>43930</v>
      </c>
      <c r="K373" s="2">
        <f t="shared" si="109"/>
        <v>245</v>
      </c>
      <c r="L373" s="18">
        <f t="shared" si="110"/>
        <v>245</v>
      </c>
      <c r="M373" s="12">
        <f t="shared" si="100"/>
        <v>1.024297188</v>
      </c>
      <c r="N373" s="12">
        <f t="shared" ca="1" si="101"/>
        <v>1.046277202</v>
      </c>
      <c r="O373" s="18">
        <f t="shared" si="111"/>
        <v>0</v>
      </c>
      <c r="P373" s="14">
        <f t="shared" ca="1" si="102"/>
        <v>462.77202</v>
      </c>
      <c r="Q373" s="21">
        <f t="shared" si="103"/>
        <v>0</v>
      </c>
      <c r="R373" s="14">
        <f t="shared" si="104"/>
        <v>0</v>
      </c>
      <c r="S373" s="4" t="str">
        <f t="shared" si="112"/>
        <v>A+J=</v>
      </c>
      <c r="T373" s="35">
        <f t="shared" si="113"/>
        <v>44293</v>
      </c>
      <c r="U373" s="3"/>
      <c r="V373" s="3"/>
      <c r="W373" s="116">
        <v>47546</v>
      </c>
      <c r="X373" s="116" t="s">
        <v>68</v>
      </c>
      <c r="Y373" s="104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</row>
    <row r="374" spans="1:162" x14ac:dyDescent="0.15">
      <c r="A374" s="44">
        <f t="shared" si="105"/>
        <v>44292</v>
      </c>
      <c r="B374" s="96">
        <f t="shared" ca="1" si="114"/>
        <v>10464.883250000001</v>
      </c>
      <c r="C374" s="14">
        <f t="shared" si="106"/>
        <v>10000</v>
      </c>
      <c r="D374" s="13">
        <f ca="1">IF(A374&lt;$B$1,VLOOKUP(A374,[1]DI!$A$4:$B$15000,2,FALSE),0)</f>
        <v>2.6499999999999999E-2</v>
      </c>
      <c r="E374" s="14">
        <f t="shared" ca="1" si="115"/>
        <v>1.00010379</v>
      </c>
      <c r="F374" s="14">
        <f ca="1">(TRUNC(PRODUCT($E$12:$E373),16))</f>
        <v>1.0215646425636999</v>
      </c>
      <c r="G374" s="14">
        <f t="shared" si="116"/>
        <v>1</v>
      </c>
      <c r="H374" s="14">
        <f t="shared" ca="1" si="117"/>
        <v>1.02156464</v>
      </c>
      <c r="I374" s="13">
        <f t="shared" si="107"/>
        <v>2.5000000000000001E-2</v>
      </c>
      <c r="J374" s="35">
        <f t="shared" si="108"/>
        <v>43930</v>
      </c>
      <c r="K374" s="2">
        <f t="shared" si="109"/>
        <v>246</v>
      </c>
      <c r="L374" s="18">
        <f t="shared" si="110"/>
        <v>246</v>
      </c>
      <c r="M374" s="12">
        <f t="shared" si="100"/>
        <v>1.0243975599999999</v>
      </c>
      <c r="N374" s="12">
        <f t="shared" ca="1" si="101"/>
        <v>1.0464883250000001</v>
      </c>
      <c r="O374" s="18">
        <f t="shared" si="111"/>
        <v>0</v>
      </c>
      <c r="P374" s="14">
        <f t="shared" ca="1" si="102"/>
        <v>464.88324999999998</v>
      </c>
      <c r="Q374" s="21">
        <f t="shared" si="103"/>
        <v>0</v>
      </c>
      <c r="R374" s="14">
        <f t="shared" si="104"/>
        <v>0</v>
      </c>
      <c r="S374" s="4" t="str">
        <f t="shared" si="112"/>
        <v>A+J=</v>
      </c>
      <c r="T374" s="35">
        <f t="shared" si="113"/>
        <v>44293</v>
      </c>
      <c r="U374" s="3"/>
      <c r="V374" s="3"/>
      <c r="W374" s="116">
        <v>47547</v>
      </c>
      <c r="X374" s="116" t="s">
        <v>68</v>
      </c>
      <c r="Y374" s="104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</row>
    <row r="375" spans="1:162" x14ac:dyDescent="0.15">
      <c r="A375" s="44">
        <f t="shared" si="105"/>
        <v>44293</v>
      </c>
      <c r="B375" s="96">
        <f t="shared" ca="1" si="114"/>
        <v>10466.994989999999</v>
      </c>
      <c r="C375" s="14">
        <f t="shared" si="106"/>
        <v>10000</v>
      </c>
      <c r="D375" s="13">
        <f ca="1">IF(A375&lt;$B$1,VLOOKUP(A375,[1]DI!$A$4:$B$15000,2,FALSE),0)</f>
        <v>2.6499999999999999E-2</v>
      </c>
      <c r="E375" s="14">
        <f t="shared" ca="1" si="115"/>
        <v>1.00010379</v>
      </c>
      <c r="F375" s="14">
        <f ca="1">(TRUNC(PRODUCT($E$12:$E374),16))</f>
        <v>1.0216706707579499</v>
      </c>
      <c r="G375" s="14">
        <f t="shared" si="116"/>
        <v>1</v>
      </c>
      <c r="H375" s="14">
        <f t="shared" ca="1" si="117"/>
        <v>1.02167067</v>
      </c>
      <c r="I375" s="13">
        <f t="shared" si="107"/>
        <v>2.5000000000000001E-2</v>
      </c>
      <c r="J375" s="35">
        <f t="shared" si="108"/>
        <v>43930</v>
      </c>
      <c r="K375" s="2">
        <f t="shared" si="109"/>
        <v>247</v>
      </c>
      <c r="L375" s="18">
        <f t="shared" si="110"/>
        <v>247</v>
      </c>
      <c r="M375" s="12">
        <f t="shared" si="100"/>
        <v>1.024497942</v>
      </c>
      <c r="N375" s="12">
        <f t="shared" ca="1" si="101"/>
        <v>1.046699499</v>
      </c>
      <c r="O375" s="18">
        <f t="shared" si="111"/>
        <v>1</v>
      </c>
      <c r="P375" s="14">
        <f t="shared" ca="1" si="102"/>
        <v>466.99498999999997</v>
      </c>
      <c r="Q375" s="21">
        <f t="shared" si="103"/>
        <v>1</v>
      </c>
      <c r="R375" s="14">
        <f t="shared" si="104"/>
        <v>10000</v>
      </c>
      <c r="S375" s="4" t="str">
        <f t="shared" si="112"/>
        <v>A+J=</v>
      </c>
      <c r="T375" s="35">
        <f t="shared" si="113"/>
        <v>44293</v>
      </c>
      <c r="U375" s="3"/>
      <c r="V375" s="3"/>
      <c r="W375" s="116">
        <v>47592</v>
      </c>
      <c r="X375" s="116" t="s">
        <v>85</v>
      </c>
      <c r="Y375" s="104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</row>
    <row r="376" spans="1:162" x14ac:dyDescent="0.15">
      <c r="A376" s="44">
        <f t="shared" si="105"/>
        <v>44294</v>
      </c>
      <c r="B376" s="96">
        <f t="shared" ca="1" si="114"/>
        <v>0</v>
      </c>
      <c r="C376" s="14">
        <f t="shared" si="106"/>
        <v>0</v>
      </c>
      <c r="D376" s="13">
        <f ca="1">IF(A376&lt;$B$1,VLOOKUP(A376,[1]DI!$A$4:$B$15000,2,FALSE),0)</f>
        <v>2.6499999999999999E-2</v>
      </c>
      <c r="E376" s="14">
        <f t="shared" ca="1" si="115"/>
        <v>1.00010379</v>
      </c>
      <c r="F376" s="14">
        <f ca="1">(TRUNC(PRODUCT($E$12:$E375),16))</f>
        <v>1.02177670995687</v>
      </c>
      <c r="G376" s="14">
        <f t="shared" ca="1" si="116"/>
        <v>1.0216706707579499</v>
      </c>
      <c r="H376" s="14">
        <f t="shared" ca="1" si="117"/>
        <v>1.00010379</v>
      </c>
      <c r="I376" s="13">
        <f t="shared" si="107"/>
        <v>2.5000000000000001E-2</v>
      </c>
      <c r="J376" s="35">
        <f t="shared" si="108"/>
        <v>44293</v>
      </c>
      <c r="K376" s="2">
        <f t="shared" si="109"/>
        <v>1</v>
      </c>
      <c r="L376" s="18">
        <f t="shared" si="110"/>
        <v>1</v>
      </c>
      <c r="M376" s="12">
        <f t="shared" si="100"/>
        <v>1.0000979910000001</v>
      </c>
      <c r="N376" s="12">
        <f t="shared" ca="1" si="101"/>
        <v>1.0002017910000001</v>
      </c>
      <c r="O376" s="18">
        <f t="shared" si="111"/>
        <v>0</v>
      </c>
      <c r="P376" s="14">
        <f t="shared" ca="1" si="102"/>
        <v>0</v>
      </c>
      <c r="Q376" s="21">
        <f t="shared" si="103"/>
        <v>0</v>
      </c>
      <c r="R376" s="14">
        <f t="shared" si="104"/>
        <v>0</v>
      </c>
      <c r="S376" s="4">
        <f t="shared" si="112"/>
        <v>0</v>
      </c>
      <c r="T376" s="35">
        <f t="shared" si="113"/>
        <v>0</v>
      </c>
      <c r="U376" s="3"/>
      <c r="V376" s="3"/>
      <c r="W376" s="116">
        <v>47604</v>
      </c>
      <c r="X376" s="116" t="s">
        <v>87</v>
      </c>
      <c r="Y376" s="104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</row>
    <row r="377" spans="1:162" x14ac:dyDescent="0.15">
      <c r="A377" s="44">
        <f t="shared" si="105"/>
        <v>44295</v>
      </c>
      <c r="B377" s="96">
        <f t="shared" ca="1" si="114"/>
        <v>0</v>
      </c>
      <c r="C377" s="14">
        <f t="shared" si="106"/>
        <v>0</v>
      </c>
      <c r="D377" s="13">
        <f ca="1">IF(A377&lt;$B$1,VLOOKUP(A377,[1]DI!$A$4:$B$15000,2,FALSE),0)</f>
        <v>2.6499999999999999E-2</v>
      </c>
      <c r="E377" s="14">
        <f t="shared" ca="1" si="115"/>
        <v>1.00010379</v>
      </c>
      <c r="F377" s="14">
        <f ca="1">(TRUNC(PRODUCT($E$12:$E376),16))</f>
        <v>1.0218827601615901</v>
      </c>
      <c r="G377" s="14">
        <f t="shared" ca="1" si="116"/>
        <v>1.0216706707579499</v>
      </c>
      <c r="H377" s="14">
        <f t="shared" ca="1" si="117"/>
        <v>1.00020759</v>
      </c>
      <c r="I377" s="13">
        <f t="shared" si="107"/>
        <v>2.5000000000000001E-2</v>
      </c>
      <c r="J377" s="35">
        <f t="shared" si="108"/>
        <v>44293</v>
      </c>
      <c r="K377" s="2">
        <f t="shared" si="109"/>
        <v>2</v>
      </c>
      <c r="L377" s="18">
        <f t="shared" si="110"/>
        <v>2</v>
      </c>
      <c r="M377" s="12">
        <f t="shared" si="100"/>
        <v>1.0001959920000001</v>
      </c>
      <c r="N377" s="12">
        <f t="shared" ca="1" si="101"/>
        <v>1.000403623</v>
      </c>
      <c r="O377" s="18">
        <f t="shared" si="111"/>
        <v>0</v>
      </c>
      <c r="P377" s="14">
        <f t="shared" ca="1" si="102"/>
        <v>0</v>
      </c>
      <c r="Q377" s="21">
        <f t="shared" si="103"/>
        <v>0</v>
      </c>
      <c r="R377" s="14">
        <f t="shared" si="104"/>
        <v>0</v>
      </c>
      <c r="S377" s="4">
        <f t="shared" si="112"/>
        <v>0</v>
      </c>
      <c r="T377" s="35">
        <f t="shared" si="113"/>
        <v>0</v>
      </c>
      <c r="U377" s="22"/>
      <c r="V377" s="22"/>
      <c r="W377" s="116">
        <v>47654</v>
      </c>
      <c r="X377" s="116" t="s">
        <v>86</v>
      </c>
      <c r="Y377" s="104"/>
      <c r="Z377" s="1"/>
      <c r="AA377" s="3"/>
      <c r="AB377" s="3"/>
      <c r="AC377" s="3"/>
      <c r="AD377" s="3"/>
      <c r="AE377" s="22"/>
      <c r="AF377" s="23"/>
      <c r="AG377" s="22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</row>
    <row r="378" spans="1:162" x14ac:dyDescent="0.15">
      <c r="A378" s="44"/>
      <c r="B378" s="96"/>
      <c r="C378" s="14"/>
      <c r="D378" s="13"/>
      <c r="E378" s="14"/>
      <c r="F378" s="14"/>
      <c r="G378" s="14"/>
      <c r="H378" s="14"/>
      <c r="I378" s="13"/>
      <c r="J378" s="35"/>
      <c r="K378" s="2"/>
      <c r="L378" s="18"/>
      <c r="M378" s="12"/>
      <c r="N378" s="12"/>
      <c r="O378" s="18"/>
      <c r="P378" s="14"/>
      <c r="Q378" s="21"/>
      <c r="R378" s="14"/>
      <c r="S378" s="4"/>
      <c r="T378" s="35"/>
      <c r="U378" s="22"/>
      <c r="V378" s="22"/>
      <c r="W378" s="116">
        <v>47802</v>
      </c>
      <c r="X378" s="116" t="s">
        <v>89</v>
      </c>
      <c r="Y378" s="104"/>
      <c r="Z378" s="1"/>
      <c r="AA378" s="3"/>
      <c r="AB378" s="3"/>
      <c r="AC378" s="3"/>
      <c r="AD378" s="3"/>
      <c r="AE378" s="22"/>
      <c r="AF378" s="23"/>
      <c r="AG378" s="22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</row>
    <row r="379" spans="1:162" x14ac:dyDescent="0.15">
      <c r="A379" s="44"/>
      <c r="B379" s="96"/>
      <c r="C379" s="14"/>
      <c r="D379" s="13"/>
      <c r="E379" s="14"/>
      <c r="F379" s="14"/>
      <c r="G379" s="14"/>
      <c r="H379" s="14"/>
      <c r="I379" s="13"/>
      <c r="J379" s="35"/>
      <c r="K379" s="2"/>
      <c r="L379" s="18"/>
      <c r="M379" s="12"/>
      <c r="N379" s="12"/>
      <c r="O379" s="18"/>
      <c r="P379" s="14"/>
      <c r="Q379" s="21"/>
      <c r="R379" s="14"/>
      <c r="S379" s="4"/>
      <c r="T379" s="35"/>
      <c r="U379" s="3"/>
      <c r="V379" s="3"/>
      <c r="W379" s="116">
        <v>47842</v>
      </c>
      <c r="X379" s="116" t="s">
        <v>82</v>
      </c>
      <c r="Y379" s="104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</row>
    <row r="380" spans="1:162" x14ac:dyDescent="0.15">
      <c r="A380" s="44"/>
      <c r="B380" s="96"/>
      <c r="C380" s="14"/>
      <c r="D380" s="13"/>
      <c r="E380" s="14"/>
      <c r="F380" s="14"/>
      <c r="G380" s="14"/>
      <c r="H380" s="14"/>
      <c r="I380" s="13"/>
      <c r="J380" s="35"/>
      <c r="K380" s="2"/>
      <c r="L380" s="18"/>
      <c r="M380" s="12"/>
      <c r="N380" s="12"/>
      <c r="O380" s="18"/>
      <c r="P380" s="14"/>
      <c r="Q380" s="21"/>
      <c r="R380" s="14"/>
      <c r="S380" s="4"/>
      <c r="T380" s="35"/>
      <c r="U380" s="3"/>
      <c r="V380" s="3"/>
      <c r="W380" s="116">
        <v>47849</v>
      </c>
      <c r="X380" s="116" t="s">
        <v>84</v>
      </c>
      <c r="Y380" s="104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</row>
    <row r="381" spans="1:162" x14ac:dyDescent="0.15">
      <c r="A381" s="44"/>
      <c r="B381" s="96"/>
      <c r="C381" s="14"/>
      <c r="D381" s="13"/>
      <c r="E381" s="14"/>
      <c r="F381" s="14"/>
      <c r="G381" s="14"/>
      <c r="H381" s="14"/>
      <c r="I381" s="13"/>
      <c r="J381" s="35"/>
      <c r="K381" s="2"/>
      <c r="L381" s="18"/>
      <c r="M381" s="12"/>
      <c r="N381" s="12"/>
      <c r="O381" s="18"/>
      <c r="P381" s="14"/>
      <c r="Q381" s="21"/>
      <c r="R381" s="14"/>
      <c r="S381" s="4"/>
      <c r="T381" s="35"/>
      <c r="U381" s="3"/>
      <c r="V381" s="3"/>
      <c r="W381" s="116">
        <v>47903</v>
      </c>
      <c r="X381" s="116" t="s">
        <v>68</v>
      </c>
      <c r="Y381" s="104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</row>
    <row r="382" spans="1:162" x14ac:dyDescent="0.15">
      <c r="A382" s="44"/>
      <c r="B382" s="96"/>
      <c r="C382" s="14"/>
      <c r="D382" s="13"/>
      <c r="E382" s="14"/>
      <c r="F382" s="14"/>
      <c r="G382" s="14"/>
      <c r="H382" s="14"/>
      <c r="I382" s="13"/>
      <c r="J382" s="35"/>
      <c r="K382" s="2"/>
      <c r="L382" s="18"/>
      <c r="M382" s="12"/>
      <c r="N382" s="12"/>
      <c r="O382" s="18"/>
      <c r="P382" s="14"/>
      <c r="Q382" s="21"/>
      <c r="R382" s="14"/>
      <c r="S382" s="4"/>
      <c r="T382" s="35"/>
      <c r="U382" s="3"/>
      <c r="V382" s="3"/>
      <c r="W382" s="116">
        <v>47904</v>
      </c>
      <c r="X382" s="116" t="s">
        <v>68</v>
      </c>
      <c r="Y382" s="104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</row>
    <row r="383" spans="1:162" x14ac:dyDescent="0.15">
      <c r="A383" s="44"/>
      <c r="B383" s="96"/>
      <c r="C383" s="14"/>
      <c r="D383" s="13"/>
      <c r="E383" s="14"/>
      <c r="F383" s="14"/>
      <c r="G383" s="14"/>
      <c r="H383" s="14"/>
      <c r="I383" s="13"/>
      <c r="J383" s="35"/>
      <c r="K383" s="2"/>
      <c r="L383" s="18"/>
      <c r="M383" s="12"/>
      <c r="N383" s="12"/>
      <c r="O383" s="18"/>
      <c r="P383" s="14"/>
      <c r="Q383" s="21"/>
      <c r="R383" s="14"/>
      <c r="S383" s="4"/>
      <c r="T383" s="35"/>
      <c r="U383" s="3"/>
      <c r="V383" s="3"/>
      <c r="W383" s="116">
        <v>47949</v>
      </c>
      <c r="X383" s="116" t="s">
        <v>85</v>
      </c>
      <c r="Y383" s="104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</row>
    <row r="384" spans="1:162" x14ac:dyDescent="0.15">
      <c r="A384" s="44"/>
      <c r="B384" s="96"/>
      <c r="C384" s="14"/>
      <c r="D384" s="13"/>
      <c r="E384" s="14"/>
      <c r="F384" s="14"/>
      <c r="G384" s="14"/>
      <c r="H384" s="14"/>
      <c r="I384" s="13"/>
      <c r="J384" s="35"/>
      <c r="K384" s="2"/>
      <c r="L384" s="18"/>
      <c r="M384" s="12"/>
      <c r="N384" s="12"/>
      <c r="O384" s="18"/>
      <c r="P384" s="14"/>
      <c r="Q384" s="21"/>
      <c r="R384" s="14"/>
      <c r="S384" s="4"/>
      <c r="T384" s="35"/>
      <c r="U384" s="3"/>
      <c r="V384" s="3"/>
      <c r="W384" s="116">
        <v>47959</v>
      </c>
      <c r="X384" s="116" t="s">
        <v>70</v>
      </c>
      <c r="Y384" s="104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</row>
    <row r="385" spans="1:162" x14ac:dyDescent="0.15">
      <c r="A385" s="44"/>
      <c r="B385" s="96"/>
      <c r="C385" s="14"/>
      <c r="D385" s="13"/>
      <c r="E385" s="14"/>
      <c r="F385" s="14"/>
      <c r="G385" s="14"/>
      <c r="H385" s="14"/>
      <c r="I385" s="13"/>
      <c r="J385" s="35"/>
      <c r="K385" s="2"/>
      <c r="L385" s="18"/>
      <c r="M385" s="12"/>
      <c r="N385" s="12"/>
      <c r="O385" s="18"/>
      <c r="P385" s="14"/>
      <c r="Q385" s="21"/>
      <c r="R385" s="14"/>
      <c r="S385" s="4"/>
      <c r="T385" s="35"/>
      <c r="U385" s="3"/>
      <c r="V385" s="3"/>
      <c r="W385" s="116">
        <v>47969</v>
      </c>
      <c r="X385" s="116" t="s">
        <v>87</v>
      </c>
      <c r="Y385" s="104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</row>
    <row r="386" spans="1:162" x14ac:dyDescent="0.15">
      <c r="A386" s="44"/>
      <c r="B386" s="96"/>
      <c r="C386" s="14"/>
      <c r="D386" s="13"/>
      <c r="E386" s="14"/>
      <c r="F386" s="14"/>
      <c r="G386" s="14"/>
      <c r="H386" s="14"/>
      <c r="I386" s="13"/>
      <c r="J386" s="35"/>
      <c r="K386" s="2"/>
      <c r="L386" s="18"/>
      <c r="M386" s="12"/>
      <c r="N386" s="12"/>
      <c r="O386" s="18"/>
      <c r="P386" s="14"/>
      <c r="Q386" s="21"/>
      <c r="R386" s="14"/>
      <c r="S386" s="4"/>
      <c r="T386" s="35"/>
      <c r="U386" s="3"/>
      <c r="V386" s="3"/>
      <c r="W386" s="116">
        <v>48011</v>
      </c>
      <c r="X386" s="116" t="s">
        <v>86</v>
      </c>
      <c r="Y386" s="104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</row>
    <row r="387" spans="1:162" x14ac:dyDescent="0.15">
      <c r="A387" s="44"/>
      <c r="B387" s="96"/>
      <c r="C387" s="14"/>
      <c r="D387" s="13"/>
      <c r="E387" s="14"/>
      <c r="F387" s="14"/>
      <c r="G387" s="14"/>
      <c r="H387" s="14"/>
      <c r="I387" s="13"/>
      <c r="J387" s="35"/>
      <c r="K387" s="2"/>
      <c r="L387" s="18"/>
      <c r="M387" s="12"/>
      <c r="N387" s="12"/>
      <c r="O387" s="18"/>
      <c r="P387" s="14"/>
      <c r="Q387" s="21"/>
      <c r="R387" s="14"/>
      <c r="S387" s="4"/>
      <c r="T387" s="35"/>
      <c r="U387" s="3"/>
      <c r="V387" s="3"/>
      <c r="W387" s="116">
        <v>48207</v>
      </c>
      <c r="X387" s="116" t="s">
        <v>82</v>
      </c>
      <c r="Y387" s="104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</row>
    <row r="388" spans="1:162" x14ac:dyDescent="0.15">
      <c r="A388" s="44"/>
      <c r="B388" s="96"/>
      <c r="C388" s="14"/>
      <c r="D388" s="13"/>
      <c r="E388" s="14"/>
      <c r="F388" s="14"/>
      <c r="G388" s="14"/>
      <c r="H388" s="14"/>
      <c r="I388" s="13"/>
      <c r="J388" s="35"/>
      <c r="K388" s="2"/>
      <c r="L388" s="18"/>
      <c r="M388" s="12"/>
      <c r="N388" s="12"/>
      <c r="O388" s="18"/>
      <c r="P388" s="14"/>
      <c r="Q388" s="21"/>
      <c r="R388" s="14"/>
      <c r="S388" s="4"/>
      <c r="T388" s="35"/>
      <c r="U388" s="3"/>
      <c r="V388" s="3"/>
      <c r="W388" s="116">
        <v>48214</v>
      </c>
      <c r="X388" s="116" t="s">
        <v>84</v>
      </c>
      <c r="Y388" s="104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</row>
    <row r="389" spans="1:162" x14ac:dyDescent="0.15">
      <c r="A389" s="44"/>
      <c r="B389" s="96"/>
      <c r="C389" s="14"/>
      <c r="D389" s="13"/>
      <c r="E389" s="14"/>
      <c r="F389" s="14"/>
      <c r="G389" s="14"/>
      <c r="H389" s="14"/>
      <c r="I389" s="13"/>
      <c r="J389" s="35"/>
      <c r="K389" s="2"/>
      <c r="L389" s="18"/>
      <c r="M389" s="12"/>
      <c r="N389" s="12"/>
      <c r="O389" s="18"/>
      <c r="P389" s="14"/>
      <c r="Q389" s="21"/>
      <c r="R389" s="14"/>
      <c r="S389" s="4"/>
      <c r="T389" s="35"/>
      <c r="U389" s="3"/>
      <c r="V389" s="3"/>
      <c r="W389" s="116">
        <v>48253</v>
      </c>
      <c r="X389" s="116" t="s">
        <v>68</v>
      </c>
      <c r="Y389" s="104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</row>
    <row r="390" spans="1:162" x14ac:dyDescent="0.15">
      <c r="A390" s="44"/>
      <c r="B390" s="96"/>
      <c r="C390" s="14"/>
      <c r="D390" s="13"/>
      <c r="E390" s="14"/>
      <c r="F390" s="14"/>
      <c r="G390" s="14"/>
      <c r="H390" s="14"/>
      <c r="I390" s="13"/>
      <c r="J390" s="35"/>
      <c r="K390" s="2"/>
      <c r="L390" s="18"/>
      <c r="M390" s="12"/>
      <c r="N390" s="12"/>
      <c r="O390" s="18"/>
      <c r="P390" s="14"/>
      <c r="Q390" s="21"/>
      <c r="R390" s="14"/>
      <c r="S390" s="4"/>
      <c r="T390" s="35"/>
      <c r="U390" s="3"/>
      <c r="V390" s="3"/>
      <c r="W390" s="116">
        <v>48254</v>
      </c>
      <c r="X390" s="116" t="s">
        <v>68</v>
      </c>
      <c r="Y390" s="104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</row>
    <row r="391" spans="1:162" x14ac:dyDescent="0.15">
      <c r="A391" s="44"/>
      <c r="B391" s="96"/>
      <c r="C391" s="14"/>
      <c r="D391" s="13"/>
      <c r="E391" s="14"/>
      <c r="F391" s="14"/>
      <c r="G391" s="14"/>
      <c r="H391" s="14"/>
      <c r="I391" s="13"/>
      <c r="J391" s="35"/>
      <c r="K391" s="2"/>
      <c r="L391" s="18"/>
      <c r="M391" s="12"/>
      <c r="N391" s="12"/>
      <c r="O391" s="18"/>
      <c r="P391" s="14"/>
      <c r="Q391" s="21"/>
      <c r="R391" s="14"/>
      <c r="S391" s="4"/>
      <c r="T391" s="35"/>
      <c r="U391" s="3"/>
      <c r="V391" s="3"/>
      <c r="W391" s="116">
        <v>48299</v>
      </c>
      <c r="X391" s="116" t="s">
        <v>85</v>
      </c>
      <c r="Y391" s="104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</row>
    <row r="392" spans="1:162" x14ac:dyDescent="0.15">
      <c r="A392" s="44"/>
      <c r="B392" s="96"/>
      <c r="C392" s="14"/>
      <c r="D392" s="13"/>
      <c r="E392" s="14"/>
      <c r="F392" s="14"/>
      <c r="G392" s="14"/>
      <c r="H392" s="14"/>
      <c r="I392" s="13"/>
      <c r="J392" s="35"/>
      <c r="K392" s="2"/>
      <c r="L392" s="18"/>
      <c r="M392" s="12"/>
      <c r="N392" s="12"/>
      <c r="O392" s="18"/>
      <c r="P392" s="14"/>
      <c r="Q392" s="21"/>
      <c r="R392" s="14"/>
      <c r="S392" s="4"/>
      <c r="T392" s="35"/>
      <c r="U392" s="3"/>
      <c r="V392" s="3"/>
      <c r="W392" s="116">
        <v>48325</v>
      </c>
      <c r="X392" s="116" t="s">
        <v>70</v>
      </c>
      <c r="Y392" s="104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</row>
    <row r="393" spans="1:162" x14ac:dyDescent="0.15">
      <c r="A393" s="44"/>
      <c r="B393" s="96"/>
      <c r="C393" s="14"/>
      <c r="D393" s="13"/>
      <c r="E393" s="14"/>
      <c r="F393" s="14"/>
      <c r="G393" s="14"/>
      <c r="H393" s="14"/>
      <c r="I393" s="13"/>
      <c r="J393" s="35"/>
      <c r="K393" s="2"/>
      <c r="L393" s="18"/>
      <c r="M393" s="12"/>
      <c r="N393" s="12"/>
      <c r="O393" s="18"/>
      <c r="P393" s="14"/>
      <c r="Q393" s="21"/>
      <c r="R393" s="14"/>
      <c r="S393" s="4"/>
      <c r="T393" s="35"/>
      <c r="U393" s="3"/>
      <c r="V393" s="3"/>
      <c r="W393" s="116">
        <v>48361</v>
      </c>
      <c r="X393" s="116" t="s">
        <v>86</v>
      </c>
      <c r="Y393" s="104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</row>
    <row r="394" spans="1:162" x14ac:dyDescent="0.15">
      <c r="A394" s="44"/>
      <c r="B394" s="96"/>
      <c r="C394" s="14"/>
      <c r="D394" s="13"/>
      <c r="E394" s="14"/>
      <c r="F394" s="14"/>
      <c r="G394" s="14"/>
      <c r="H394" s="14"/>
      <c r="I394" s="13"/>
      <c r="J394" s="35"/>
      <c r="K394" s="2"/>
      <c r="L394" s="18"/>
      <c r="M394" s="12"/>
      <c r="N394" s="12"/>
      <c r="O394" s="18"/>
      <c r="P394" s="14"/>
      <c r="Q394" s="21"/>
      <c r="R394" s="14"/>
      <c r="S394" s="4"/>
      <c r="T394" s="35"/>
      <c r="U394" s="3"/>
      <c r="V394" s="3"/>
      <c r="W394" s="116">
        <v>48464</v>
      </c>
      <c r="X394" s="116" t="s">
        <v>79</v>
      </c>
      <c r="Y394" s="104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</row>
    <row r="395" spans="1:162" x14ac:dyDescent="0.15">
      <c r="A395" s="44"/>
      <c r="B395" s="96"/>
      <c r="C395" s="14"/>
      <c r="D395" s="13"/>
      <c r="E395" s="14"/>
      <c r="F395" s="14"/>
      <c r="G395" s="14"/>
      <c r="H395" s="14"/>
      <c r="I395" s="13"/>
      <c r="J395" s="35"/>
      <c r="K395" s="2"/>
      <c r="L395" s="18"/>
      <c r="M395" s="12"/>
      <c r="N395" s="12"/>
      <c r="O395" s="18"/>
      <c r="P395" s="14"/>
      <c r="Q395" s="21"/>
      <c r="R395" s="14"/>
      <c r="S395" s="4"/>
      <c r="T395" s="35"/>
      <c r="U395" s="3"/>
      <c r="V395" s="3"/>
      <c r="W395" s="116">
        <v>48499</v>
      </c>
      <c r="X395" s="101" t="s">
        <v>74</v>
      </c>
      <c r="Y395" s="104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</row>
    <row r="396" spans="1:162" x14ac:dyDescent="0.15">
      <c r="A396" s="44"/>
      <c r="B396" s="96"/>
      <c r="C396" s="14"/>
      <c r="D396" s="13"/>
      <c r="E396" s="14"/>
      <c r="F396" s="14"/>
      <c r="G396" s="14"/>
      <c r="H396" s="14"/>
      <c r="I396" s="13"/>
      <c r="J396" s="35"/>
      <c r="K396" s="2"/>
      <c r="L396" s="18"/>
      <c r="M396" s="12"/>
      <c r="N396" s="12"/>
      <c r="O396" s="18"/>
      <c r="P396" s="14"/>
      <c r="Q396" s="21"/>
      <c r="R396" s="14"/>
      <c r="S396" s="4"/>
      <c r="T396" s="35"/>
      <c r="U396" s="3"/>
      <c r="V396" s="3"/>
      <c r="W396" s="116">
        <v>48520</v>
      </c>
      <c r="X396" s="116" t="s">
        <v>80</v>
      </c>
      <c r="Y396" s="104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</row>
    <row r="397" spans="1:162" x14ac:dyDescent="0.15">
      <c r="A397" s="44"/>
      <c r="B397" s="96"/>
      <c r="C397" s="14"/>
      <c r="D397" s="13"/>
      <c r="E397" s="14"/>
      <c r="F397" s="14"/>
      <c r="G397" s="14"/>
      <c r="H397" s="14"/>
      <c r="I397" s="13"/>
      <c r="J397" s="35"/>
      <c r="K397" s="2"/>
      <c r="L397" s="18"/>
      <c r="M397" s="12"/>
      <c r="N397" s="12"/>
      <c r="O397" s="18"/>
      <c r="P397" s="14"/>
      <c r="Q397" s="21"/>
      <c r="R397" s="14"/>
      <c r="S397" s="4"/>
      <c r="T397" s="35"/>
      <c r="U397" s="3"/>
      <c r="V397" s="3"/>
      <c r="W397" s="116">
        <v>48533</v>
      </c>
      <c r="X397" s="116" t="s">
        <v>89</v>
      </c>
      <c r="Y397" s="104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</row>
    <row r="398" spans="1:162" x14ac:dyDescent="0.15">
      <c r="A398" s="44"/>
      <c r="B398" s="96"/>
      <c r="C398" s="14"/>
      <c r="D398" s="13"/>
      <c r="E398" s="14"/>
      <c r="F398" s="14"/>
      <c r="G398" s="14"/>
      <c r="H398" s="14"/>
      <c r="I398" s="13"/>
      <c r="J398" s="35"/>
      <c r="K398" s="2"/>
      <c r="L398" s="18"/>
      <c r="M398" s="12"/>
      <c r="N398" s="12"/>
      <c r="O398" s="18"/>
      <c r="P398" s="14"/>
      <c r="Q398" s="21"/>
      <c r="R398" s="14"/>
      <c r="S398" s="4"/>
      <c r="T398" s="35"/>
      <c r="U398" s="3"/>
      <c r="V398" s="3"/>
      <c r="W398" s="116">
        <v>48638</v>
      </c>
      <c r="X398" s="116" t="s">
        <v>68</v>
      </c>
      <c r="Y398" s="104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</row>
    <row r="399" spans="1:162" x14ac:dyDescent="0.15">
      <c r="A399" s="44"/>
      <c r="B399" s="96"/>
      <c r="C399" s="14"/>
      <c r="D399" s="13"/>
      <c r="E399" s="14"/>
      <c r="F399" s="14"/>
      <c r="G399" s="14"/>
      <c r="H399" s="14"/>
      <c r="I399" s="13"/>
      <c r="J399" s="35"/>
      <c r="K399" s="2"/>
      <c r="L399" s="18"/>
      <c r="M399" s="12"/>
      <c r="N399" s="12"/>
      <c r="O399" s="18"/>
      <c r="P399" s="14"/>
      <c r="Q399" s="21"/>
      <c r="R399" s="14"/>
      <c r="S399" s="4"/>
      <c r="T399" s="35"/>
      <c r="U399" s="3"/>
      <c r="V399" s="3"/>
      <c r="W399" s="116">
        <v>48639</v>
      </c>
      <c r="X399" s="116" t="s">
        <v>68</v>
      </c>
      <c r="Y399" s="104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</row>
    <row r="400" spans="1:162" x14ac:dyDescent="0.15">
      <c r="A400" s="44"/>
      <c r="B400" s="96"/>
      <c r="C400" s="14"/>
      <c r="D400" s="13"/>
      <c r="E400" s="14"/>
      <c r="F400" s="14"/>
      <c r="G400" s="14"/>
      <c r="H400" s="14"/>
      <c r="I400" s="13"/>
      <c r="J400" s="35"/>
      <c r="K400" s="2"/>
      <c r="L400" s="18"/>
      <c r="M400" s="12"/>
      <c r="N400" s="12"/>
      <c r="O400" s="18"/>
      <c r="P400" s="14"/>
      <c r="Q400" s="21"/>
      <c r="R400" s="14"/>
      <c r="S400" s="4"/>
      <c r="T400" s="35"/>
      <c r="U400" s="3"/>
      <c r="V400" s="3"/>
      <c r="W400" s="116">
        <v>48684</v>
      </c>
      <c r="X400" s="116" t="s">
        <v>85</v>
      </c>
      <c r="Y400" s="104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</row>
    <row r="401" spans="1:162" x14ac:dyDescent="0.15">
      <c r="A401" s="44"/>
      <c r="B401" s="96"/>
      <c r="C401" s="14"/>
      <c r="D401" s="13"/>
      <c r="E401" s="14"/>
      <c r="F401" s="14"/>
      <c r="G401" s="14"/>
      <c r="H401" s="14"/>
      <c r="I401" s="13"/>
      <c r="J401" s="35"/>
      <c r="K401" s="2"/>
      <c r="L401" s="18"/>
      <c r="M401" s="12"/>
      <c r="N401" s="12"/>
      <c r="O401" s="18"/>
      <c r="P401" s="14"/>
      <c r="Q401" s="21"/>
      <c r="R401" s="14"/>
      <c r="S401" s="4"/>
      <c r="T401" s="35"/>
      <c r="U401" s="3"/>
      <c r="V401" s="3"/>
      <c r="W401" s="116">
        <v>48690</v>
      </c>
      <c r="X401" s="116" t="s">
        <v>70</v>
      </c>
      <c r="Y401" s="104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</row>
    <row r="402" spans="1:162" x14ac:dyDescent="0.15">
      <c r="A402" s="44"/>
      <c r="B402" s="96"/>
      <c r="C402" s="14"/>
      <c r="D402" s="13"/>
      <c r="E402" s="14"/>
      <c r="F402" s="14"/>
      <c r="G402" s="14"/>
      <c r="H402" s="14"/>
      <c r="I402" s="13"/>
      <c r="J402" s="35"/>
      <c r="K402" s="2"/>
      <c r="L402" s="18"/>
      <c r="M402" s="12"/>
      <c r="N402" s="12"/>
      <c r="O402" s="18"/>
      <c r="P402" s="14"/>
      <c r="Q402" s="21"/>
      <c r="R402" s="14"/>
      <c r="S402" s="4"/>
      <c r="T402" s="35"/>
      <c r="U402" s="3"/>
      <c r="V402" s="3"/>
      <c r="W402" s="116">
        <v>48746</v>
      </c>
      <c r="X402" s="116" t="s">
        <v>86</v>
      </c>
      <c r="Y402" s="104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</row>
    <row r="403" spans="1:162" x14ac:dyDescent="0.15">
      <c r="A403" s="44"/>
      <c r="B403" s="96"/>
      <c r="C403" s="14"/>
      <c r="D403" s="13"/>
      <c r="E403" s="14"/>
      <c r="F403" s="14"/>
      <c r="G403" s="14"/>
      <c r="H403" s="14"/>
      <c r="I403" s="13"/>
      <c r="J403" s="35"/>
      <c r="K403" s="2"/>
      <c r="L403" s="18"/>
      <c r="M403" s="12"/>
      <c r="N403" s="12"/>
      <c r="O403" s="18"/>
      <c r="P403" s="14"/>
      <c r="Q403" s="21"/>
      <c r="R403" s="14"/>
      <c r="S403" s="4"/>
      <c r="T403" s="35"/>
      <c r="U403" s="3"/>
      <c r="V403" s="3"/>
      <c r="W403" s="116">
        <v>48829</v>
      </c>
      <c r="X403" s="116" t="s">
        <v>88</v>
      </c>
      <c r="Y403" s="104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</row>
    <row r="404" spans="1:162" x14ac:dyDescent="0.15">
      <c r="A404" s="44"/>
      <c r="B404" s="96"/>
      <c r="C404" s="14"/>
      <c r="D404" s="13"/>
      <c r="E404" s="14"/>
      <c r="F404" s="14"/>
      <c r="G404" s="14"/>
      <c r="H404" s="14"/>
      <c r="I404" s="13"/>
      <c r="J404" s="35"/>
      <c r="K404" s="2"/>
      <c r="L404" s="18"/>
      <c r="M404" s="12"/>
      <c r="N404" s="12"/>
      <c r="O404" s="18"/>
      <c r="P404" s="14"/>
      <c r="Q404" s="21"/>
      <c r="R404" s="14"/>
      <c r="S404" s="4"/>
      <c r="T404" s="35"/>
      <c r="U404" s="3"/>
      <c r="V404" s="3"/>
      <c r="W404" s="116">
        <v>48864</v>
      </c>
      <c r="X404" s="101" t="s">
        <v>74</v>
      </c>
      <c r="Y404" s="104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</row>
    <row r="405" spans="1:162" x14ac:dyDescent="0.15">
      <c r="A405" s="44"/>
      <c r="B405" s="96"/>
      <c r="C405" s="14"/>
      <c r="D405" s="13"/>
      <c r="E405" s="14"/>
      <c r="F405" s="14"/>
      <c r="G405" s="14"/>
      <c r="H405" s="14"/>
      <c r="I405" s="13"/>
      <c r="J405" s="35"/>
      <c r="K405" s="2"/>
      <c r="L405" s="18"/>
      <c r="M405" s="12"/>
      <c r="N405" s="12"/>
      <c r="O405" s="18"/>
      <c r="P405" s="14"/>
      <c r="Q405" s="21"/>
      <c r="R405" s="14"/>
      <c r="S405" s="4"/>
      <c r="T405" s="35"/>
      <c r="U405" s="3"/>
      <c r="V405" s="3"/>
      <c r="W405" s="116">
        <v>48885</v>
      </c>
      <c r="X405" s="116" t="s">
        <v>80</v>
      </c>
      <c r="Y405" s="104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</row>
    <row r="406" spans="1:162" x14ac:dyDescent="0.15">
      <c r="A406" s="44"/>
      <c r="B406" s="96"/>
      <c r="C406" s="14"/>
      <c r="D406" s="13"/>
      <c r="E406" s="14"/>
      <c r="F406" s="14"/>
      <c r="G406" s="14"/>
      <c r="H406" s="14"/>
      <c r="I406" s="13"/>
      <c r="J406" s="35"/>
      <c r="K406" s="2"/>
      <c r="L406" s="18"/>
      <c r="M406" s="12"/>
      <c r="N406" s="12"/>
      <c r="O406" s="18"/>
      <c r="P406" s="14"/>
      <c r="Q406" s="21"/>
      <c r="R406" s="14"/>
      <c r="S406" s="4"/>
      <c r="T406" s="35"/>
      <c r="U406" s="3"/>
      <c r="V406" s="3"/>
      <c r="W406" s="116">
        <v>48898</v>
      </c>
      <c r="X406" s="116" t="s">
        <v>81</v>
      </c>
      <c r="Y406" s="104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</row>
    <row r="407" spans="1:162" x14ac:dyDescent="0.15">
      <c r="A407" s="44"/>
      <c r="B407" s="96"/>
      <c r="C407" s="14"/>
      <c r="D407" s="13"/>
      <c r="E407" s="14"/>
      <c r="F407" s="14"/>
      <c r="G407" s="14"/>
      <c r="H407" s="14"/>
      <c r="I407" s="13"/>
      <c r="J407" s="35"/>
      <c r="K407" s="2"/>
      <c r="L407" s="18"/>
      <c r="M407" s="12"/>
      <c r="N407" s="12"/>
      <c r="O407" s="18"/>
      <c r="P407" s="14"/>
      <c r="Q407" s="21"/>
      <c r="R407" s="14"/>
      <c r="S407" s="4"/>
      <c r="T407" s="35"/>
      <c r="U407" s="3"/>
      <c r="V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</row>
    <row r="408" spans="1:162" x14ac:dyDescent="0.15">
      <c r="A408" s="44"/>
      <c r="B408" s="96"/>
      <c r="C408" s="14"/>
      <c r="D408" s="13"/>
      <c r="E408" s="14"/>
      <c r="F408" s="14"/>
      <c r="G408" s="14"/>
      <c r="H408" s="14"/>
      <c r="I408" s="13"/>
      <c r="J408" s="35"/>
      <c r="K408" s="2"/>
      <c r="L408" s="18"/>
      <c r="M408" s="12"/>
      <c r="N408" s="12"/>
      <c r="O408" s="18"/>
      <c r="P408" s="14"/>
      <c r="Q408" s="21"/>
      <c r="R408" s="14"/>
      <c r="S408" s="4"/>
      <c r="T408" s="35"/>
      <c r="U408" s="3"/>
      <c r="V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</row>
    <row r="409" spans="1:162" x14ac:dyDescent="0.15">
      <c r="A409" s="44"/>
      <c r="B409" s="96"/>
      <c r="C409" s="14"/>
      <c r="D409" s="13"/>
      <c r="E409" s="14"/>
      <c r="F409" s="14"/>
      <c r="G409" s="14"/>
      <c r="H409" s="14"/>
      <c r="I409" s="13"/>
      <c r="J409" s="35"/>
      <c r="K409" s="2"/>
      <c r="L409" s="18"/>
      <c r="M409" s="12"/>
      <c r="N409" s="12"/>
      <c r="O409" s="18"/>
      <c r="P409" s="14"/>
      <c r="Q409" s="21"/>
      <c r="R409" s="14"/>
      <c r="S409" s="4"/>
      <c r="T409" s="35"/>
      <c r="U409" s="3"/>
      <c r="V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</row>
    <row r="410" spans="1:162" x14ac:dyDescent="0.15">
      <c r="A410" s="44"/>
      <c r="B410" s="96"/>
      <c r="C410" s="14"/>
      <c r="D410" s="13"/>
      <c r="E410" s="14"/>
      <c r="F410" s="14"/>
      <c r="G410" s="14"/>
      <c r="H410" s="14"/>
      <c r="I410" s="13"/>
      <c r="J410" s="35"/>
      <c r="K410" s="2"/>
      <c r="L410" s="18"/>
      <c r="M410" s="12"/>
      <c r="N410" s="12"/>
      <c r="O410" s="18"/>
      <c r="P410" s="14"/>
      <c r="Q410" s="21"/>
      <c r="R410" s="14"/>
      <c r="S410" s="4"/>
      <c r="T410" s="35"/>
      <c r="U410" s="3"/>
      <c r="V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</row>
    <row r="411" spans="1:162" x14ac:dyDescent="0.15">
      <c r="A411" s="44"/>
      <c r="B411" s="96"/>
      <c r="C411" s="14"/>
      <c r="D411" s="13"/>
      <c r="E411" s="14"/>
      <c r="F411" s="14"/>
      <c r="G411" s="14"/>
      <c r="H411" s="14"/>
      <c r="I411" s="13"/>
      <c r="J411" s="35"/>
      <c r="K411" s="2"/>
      <c r="L411" s="18"/>
      <c r="M411" s="12"/>
      <c r="N411" s="12"/>
      <c r="O411" s="18"/>
      <c r="P411" s="14"/>
      <c r="Q411" s="21"/>
      <c r="R411" s="14"/>
      <c r="S411" s="4"/>
      <c r="T411" s="35"/>
      <c r="U411" s="3"/>
      <c r="V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</row>
    <row r="412" spans="1:162" x14ac:dyDescent="0.15">
      <c r="A412" s="44"/>
      <c r="B412" s="96"/>
      <c r="C412" s="14"/>
      <c r="D412" s="13"/>
      <c r="E412" s="14"/>
      <c r="F412" s="14"/>
      <c r="G412" s="14"/>
      <c r="H412" s="14"/>
      <c r="I412" s="13"/>
      <c r="J412" s="35"/>
      <c r="K412" s="2"/>
      <c r="L412" s="18"/>
      <c r="M412" s="12"/>
      <c r="N412" s="12"/>
      <c r="O412" s="18"/>
      <c r="P412" s="14"/>
      <c r="Q412" s="21"/>
      <c r="R412" s="14"/>
      <c r="S412" s="4"/>
      <c r="T412" s="35"/>
      <c r="U412" s="3"/>
      <c r="V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</row>
    <row r="413" spans="1:162" x14ac:dyDescent="0.15">
      <c r="A413" s="44"/>
      <c r="B413" s="96"/>
      <c r="C413" s="14"/>
      <c r="D413" s="13"/>
      <c r="E413" s="14"/>
      <c r="F413" s="14"/>
      <c r="G413" s="14"/>
      <c r="H413" s="14"/>
      <c r="I413" s="13"/>
      <c r="J413" s="35"/>
      <c r="K413" s="2"/>
      <c r="L413" s="18"/>
      <c r="M413" s="12"/>
      <c r="N413" s="12"/>
      <c r="O413" s="18"/>
      <c r="P413" s="14"/>
      <c r="Q413" s="21"/>
      <c r="R413" s="14"/>
      <c r="S413" s="4"/>
      <c r="T413" s="35"/>
      <c r="U413" s="3"/>
      <c r="V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</row>
    <row r="414" spans="1:162" x14ac:dyDescent="0.15">
      <c r="A414" s="44"/>
      <c r="B414" s="96"/>
      <c r="C414" s="14"/>
      <c r="D414" s="13"/>
      <c r="E414" s="14"/>
      <c r="F414" s="14"/>
      <c r="G414" s="14"/>
      <c r="H414" s="14"/>
      <c r="I414" s="13"/>
      <c r="J414" s="35"/>
      <c r="K414" s="2"/>
      <c r="L414" s="18"/>
      <c r="M414" s="12"/>
      <c r="N414" s="12"/>
      <c r="O414" s="18"/>
      <c r="P414" s="14"/>
      <c r="Q414" s="21"/>
      <c r="R414" s="14"/>
      <c r="S414" s="4"/>
      <c r="T414" s="35"/>
      <c r="U414" s="3"/>
      <c r="V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</row>
    <row r="415" spans="1:162" x14ac:dyDescent="0.15">
      <c r="A415" s="44"/>
      <c r="B415" s="96"/>
      <c r="C415" s="14"/>
      <c r="D415" s="13"/>
      <c r="E415" s="14"/>
      <c r="F415" s="14"/>
      <c r="G415" s="14"/>
      <c r="H415" s="14"/>
      <c r="I415" s="13"/>
      <c r="J415" s="35"/>
      <c r="K415" s="2"/>
      <c r="L415" s="18"/>
      <c r="M415" s="12"/>
      <c r="N415" s="12"/>
      <c r="O415" s="18"/>
      <c r="P415" s="14"/>
      <c r="Q415" s="21"/>
      <c r="R415" s="14"/>
      <c r="S415" s="4"/>
      <c r="T415" s="35"/>
      <c r="U415" s="3"/>
      <c r="V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</row>
    <row r="416" spans="1:162" x14ac:dyDescent="0.15">
      <c r="A416" s="44"/>
      <c r="B416" s="96"/>
      <c r="C416" s="14"/>
      <c r="D416" s="13"/>
      <c r="E416" s="14"/>
      <c r="F416" s="14"/>
      <c r="G416" s="14"/>
      <c r="H416" s="14"/>
      <c r="I416" s="13"/>
      <c r="J416" s="35"/>
      <c r="K416" s="2"/>
      <c r="L416" s="18"/>
      <c r="M416" s="12"/>
      <c r="N416" s="12"/>
      <c r="O416" s="18"/>
      <c r="P416" s="14"/>
      <c r="Q416" s="21"/>
      <c r="R416" s="14"/>
      <c r="S416" s="4"/>
      <c r="T416" s="35"/>
      <c r="U416" s="3"/>
      <c r="V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</row>
    <row r="417" spans="1:162" x14ac:dyDescent="0.15">
      <c r="A417" s="44"/>
      <c r="B417" s="96"/>
      <c r="C417" s="14"/>
      <c r="D417" s="13"/>
      <c r="E417" s="14"/>
      <c r="F417" s="14"/>
      <c r="G417" s="14"/>
      <c r="H417" s="14"/>
      <c r="I417" s="13"/>
      <c r="J417" s="35"/>
      <c r="K417" s="2"/>
      <c r="L417" s="18"/>
      <c r="M417" s="12"/>
      <c r="N417" s="12"/>
      <c r="O417" s="18"/>
      <c r="P417" s="14"/>
      <c r="Q417" s="21"/>
      <c r="R417" s="14"/>
      <c r="S417" s="4"/>
      <c r="T417" s="35"/>
      <c r="U417" s="3"/>
      <c r="V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</row>
    <row r="418" spans="1:162" x14ac:dyDescent="0.15">
      <c r="A418" s="44"/>
      <c r="B418" s="96"/>
      <c r="C418" s="14"/>
      <c r="D418" s="13"/>
      <c r="E418" s="14"/>
      <c r="F418" s="14"/>
      <c r="G418" s="14"/>
      <c r="H418" s="14"/>
      <c r="I418" s="13"/>
      <c r="J418" s="35"/>
      <c r="K418" s="2"/>
      <c r="L418" s="18"/>
      <c r="M418" s="12"/>
      <c r="N418" s="12"/>
      <c r="O418" s="18"/>
      <c r="P418" s="14"/>
      <c r="Q418" s="21"/>
      <c r="R418" s="14"/>
      <c r="S418" s="4"/>
      <c r="T418" s="35"/>
      <c r="U418" s="3"/>
      <c r="V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</row>
    <row r="419" spans="1:162" x14ac:dyDescent="0.15">
      <c r="A419" s="44"/>
      <c r="B419" s="96"/>
      <c r="C419" s="14"/>
      <c r="D419" s="13"/>
      <c r="E419" s="14"/>
      <c r="F419" s="14"/>
      <c r="G419" s="14"/>
      <c r="H419" s="14"/>
      <c r="I419" s="13"/>
      <c r="J419" s="35"/>
      <c r="K419" s="2"/>
      <c r="L419" s="18"/>
      <c r="M419" s="12"/>
      <c r="N419" s="12"/>
      <c r="O419" s="18"/>
      <c r="P419" s="14"/>
      <c r="Q419" s="21"/>
      <c r="R419" s="14"/>
      <c r="S419" s="4"/>
      <c r="T419" s="35"/>
      <c r="U419" s="3"/>
      <c r="V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</row>
    <row r="420" spans="1:162" x14ac:dyDescent="0.15">
      <c r="A420" s="44"/>
      <c r="B420" s="96"/>
      <c r="C420" s="14"/>
      <c r="D420" s="13"/>
      <c r="E420" s="14"/>
      <c r="F420" s="14"/>
      <c r="G420" s="14"/>
      <c r="H420" s="14"/>
      <c r="I420" s="13"/>
      <c r="J420" s="35"/>
      <c r="K420" s="2"/>
      <c r="L420" s="18"/>
      <c r="M420" s="12"/>
      <c r="N420" s="12"/>
      <c r="O420" s="18"/>
      <c r="P420" s="14"/>
      <c r="Q420" s="21"/>
      <c r="R420" s="14"/>
      <c r="S420" s="4"/>
      <c r="T420" s="35"/>
      <c r="U420" s="3"/>
      <c r="V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</row>
    <row r="421" spans="1:162" x14ac:dyDescent="0.15">
      <c r="A421" s="44"/>
      <c r="B421" s="96"/>
      <c r="C421" s="14"/>
      <c r="D421" s="13"/>
      <c r="E421" s="14"/>
      <c r="F421" s="14"/>
      <c r="G421" s="14"/>
      <c r="H421" s="14"/>
      <c r="I421" s="13"/>
      <c r="J421" s="35"/>
      <c r="K421" s="2"/>
      <c r="L421" s="18"/>
      <c r="M421" s="12"/>
      <c r="N421" s="12"/>
      <c r="O421" s="18"/>
      <c r="P421" s="14"/>
      <c r="Q421" s="21"/>
      <c r="R421" s="14"/>
      <c r="S421" s="4"/>
      <c r="T421" s="35"/>
      <c r="U421" s="3"/>
      <c r="V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</row>
    <row r="422" spans="1:162" x14ac:dyDescent="0.15">
      <c r="A422" s="44"/>
      <c r="B422" s="96"/>
      <c r="C422" s="14"/>
      <c r="D422" s="13"/>
      <c r="E422" s="14"/>
      <c r="F422" s="14"/>
      <c r="G422" s="14"/>
      <c r="H422" s="14"/>
      <c r="I422" s="13"/>
      <c r="J422" s="35"/>
      <c r="K422" s="2"/>
      <c r="L422" s="18"/>
      <c r="M422" s="12"/>
      <c r="N422" s="12"/>
      <c r="O422" s="18"/>
      <c r="P422" s="14"/>
      <c r="Q422" s="21"/>
      <c r="R422" s="14"/>
      <c r="S422" s="4"/>
      <c r="T422" s="35"/>
      <c r="U422" s="3"/>
      <c r="V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</row>
    <row r="423" spans="1:162" x14ac:dyDescent="0.15">
      <c r="A423" s="44"/>
      <c r="B423" s="96"/>
      <c r="C423" s="14"/>
      <c r="D423" s="13"/>
      <c r="E423" s="14"/>
      <c r="F423" s="14"/>
      <c r="G423" s="14"/>
      <c r="H423" s="14"/>
      <c r="I423" s="13"/>
      <c r="J423" s="35"/>
      <c r="K423" s="2"/>
      <c r="L423" s="18"/>
      <c r="M423" s="12"/>
      <c r="N423" s="12"/>
      <c r="O423" s="18"/>
      <c r="P423" s="14"/>
      <c r="Q423" s="21"/>
      <c r="R423" s="14"/>
      <c r="S423" s="4"/>
      <c r="T423" s="35"/>
      <c r="U423" s="3"/>
      <c r="V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</row>
    <row r="424" spans="1:162" x14ac:dyDescent="0.15">
      <c r="A424" s="44"/>
      <c r="B424" s="96"/>
      <c r="C424" s="14"/>
      <c r="D424" s="13"/>
      <c r="E424" s="14"/>
      <c r="F424" s="14"/>
      <c r="G424" s="14"/>
      <c r="H424" s="14"/>
      <c r="I424" s="13"/>
      <c r="J424" s="35"/>
      <c r="K424" s="2"/>
      <c r="L424" s="18"/>
      <c r="M424" s="12"/>
      <c r="N424" s="12"/>
      <c r="O424" s="18"/>
      <c r="P424" s="14"/>
      <c r="Q424" s="21"/>
      <c r="R424" s="14"/>
      <c r="S424" s="4"/>
      <c r="T424" s="35"/>
      <c r="U424" s="3"/>
      <c r="V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</row>
    <row r="425" spans="1:162" x14ac:dyDescent="0.15">
      <c r="A425" s="44"/>
      <c r="B425" s="96"/>
      <c r="C425" s="14"/>
      <c r="D425" s="13"/>
      <c r="E425" s="14"/>
      <c r="F425" s="14"/>
      <c r="G425" s="14"/>
      <c r="H425" s="14"/>
      <c r="I425" s="13"/>
      <c r="J425" s="35"/>
      <c r="K425" s="2"/>
      <c r="L425" s="18"/>
      <c r="M425" s="12"/>
      <c r="N425" s="12"/>
      <c r="O425" s="18"/>
      <c r="P425" s="14"/>
      <c r="Q425" s="21"/>
      <c r="R425" s="14"/>
      <c r="S425" s="4"/>
      <c r="T425" s="35"/>
      <c r="U425" s="3"/>
      <c r="V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</row>
    <row r="426" spans="1:162" x14ac:dyDescent="0.15">
      <c r="A426" s="44"/>
      <c r="B426" s="96"/>
      <c r="C426" s="14"/>
      <c r="D426" s="13"/>
      <c r="E426" s="14"/>
      <c r="F426" s="14"/>
      <c r="G426" s="14"/>
      <c r="H426" s="14"/>
      <c r="I426" s="13"/>
      <c r="J426" s="35"/>
      <c r="K426" s="2"/>
      <c r="L426" s="18"/>
      <c r="M426" s="12"/>
      <c r="N426" s="12"/>
      <c r="O426" s="18"/>
      <c r="P426" s="14"/>
      <c r="Q426" s="21"/>
      <c r="R426" s="14"/>
      <c r="S426" s="4"/>
      <c r="T426" s="35"/>
      <c r="U426" s="3"/>
      <c r="V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</row>
    <row r="427" spans="1:162" x14ac:dyDescent="0.15">
      <c r="A427" s="44"/>
      <c r="B427" s="96"/>
      <c r="C427" s="14"/>
      <c r="D427" s="13"/>
      <c r="E427" s="14"/>
      <c r="F427" s="14"/>
      <c r="G427" s="14"/>
      <c r="H427" s="14"/>
      <c r="I427" s="13"/>
      <c r="J427" s="35"/>
      <c r="K427" s="2"/>
      <c r="L427" s="18"/>
      <c r="M427" s="12"/>
      <c r="N427" s="12"/>
      <c r="O427" s="18"/>
      <c r="P427" s="14"/>
      <c r="Q427" s="21"/>
      <c r="R427" s="14"/>
      <c r="S427" s="4"/>
      <c r="T427" s="35"/>
      <c r="U427" s="3"/>
      <c r="V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</row>
    <row r="428" spans="1:162" x14ac:dyDescent="0.15">
      <c r="A428" s="44"/>
      <c r="B428" s="96"/>
      <c r="C428" s="14"/>
      <c r="D428" s="13"/>
      <c r="E428" s="14"/>
      <c r="F428" s="14"/>
      <c r="G428" s="14"/>
      <c r="H428" s="14"/>
      <c r="I428" s="13"/>
      <c r="J428" s="35"/>
      <c r="K428" s="2"/>
      <c r="L428" s="18"/>
      <c r="M428" s="12"/>
      <c r="N428" s="12"/>
      <c r="O428" s="18"/>
      <c r="P428" s="14"/>
      <c r="Q428" s="21"/>
      <c r="R428" s="14"/>
      <c r="S428" s="4"/>
      <c r="T428" s="35"/>
      <c r="U428" s="3"/>
      <c r="V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</row>
    <row r="429" spans="1:162" x14ac:dyDescent="0.15">
      <c r="A429" s="44"/>
      <c r="B429" s="96"/>
      <c r="C429" s="14"/>
      <c r="D429" s="13"/>
      <c r="E429" s="14"/>
      <c r="F429" s="14"/>
      <c r="G429" s="14"/>
      <c r="H429" s="14"/>
      <c r="I429" s="13"/>
      <c r="J429" s="35"/>
      <c r="K429" s="2"/>
      <c r="L429" s="18"/>
      <c r="M429" s="12"/>
      <c r="N429" s="12"/>
      <c r="O429" s="18"/>
      <c r="P429" s="14"/>
      <c r="Q429" s="21"/>
      <c r="R429" s="14"/>
      <c r="S429" s="4"/>
      <c r="T429" s="35"/>
      <c r="U429" s="3"/>
      <c r="V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</row>
    <row r="430" spans="1:162" x14ac:dyDescent="0.15">
      <c r="A430" s="44"/>
      <c r="B430" s="96"/>
      <c r="C430" s="14"/>
      <c r="D430" s="13"/>
      <c r="E430" s="14"/>
      <c r="F430" s="14"/>
      <c r="G430" s="14"/>
      <c r="H430" s="14"/>
      <c r="I430" s="13"/>
      <c r="J430" s="35"/>
      <c r="K430" s="2"/>
      <c r="L430" s="18"/>
      <c r="M430" s="12"/>
      <c r="N430" s="12"/>
      <c r="O430" s="18"/>
      <c r="P430" s="14"/>
      <c r="Q430" s="21"/>
      <c r="R430" s="14"/>
      <c r="S430" s="4"/>
      <c r="T430" s="35"/>
      <c r="U430" s="3"/>
      <c r="V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</row>
    <row r="431" spans="1:162" x14ac:dyDescent="0.15">
      <c r="A431" s="44"/>
      <c r="B431" s="96"/>
      <c r="C431" s="14"/>
      <c r="D431" s="13"/>
      <c r="E431" s="14"/>
      <c r="F431" s="14"/>
      <c r="G431" s="14"/>
      <c r="H431" s="14"/>
      <c r="I431" s="13"/>
      <c r="J431" s="35"/>
      <c r="K431" s="2"/>
      <c r="L431" s="18"/>
      <c r="M431" s="12"/>
      <c r="N431" s="12"/>
      <c r="O431" s="18"/>
      <c r="P431" s="14"/>
      <c r="Q431" s="21"/>
      <c r="R431" s="14"/>
      <c r="S431" s="4"/>
      <c r="T431" s="35"/>
      <c r="U431" s="3"/>
      <c r="V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</row>
    <row r="432" spans="1:162" x14ac:dyDescent="0.15">
      <c r="A432" s="44"/>
      <c r="B432" s="96"/>
      <c r="C432" s="14"/>
      <c r="D432" s="13"/>
      <c r="E432" s="14"/>
      <c r="F432" s="14"/>
      <c r="G432" s="14"/>
      <c r="H432" s="14"/>
      <c r="I432" s="13"/>
      <c r="J432" s="35"/>
      <c r="K432" s="2"/>
      <c r="L432" s="18"/>
      <c r="M432" s="12"/>
      <c r="N432" s="12"/>
      <c r="O432" s="18"/>
      <c r="P432" s="14"/>
      <c r="Q432" s="21"/>
      <c r="R432" s="14"/>
      <c r="S432" s="4"/>
      <c r="T432" s="35"/>
      <c r="U432" s="3"/>
      <c r="V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</row>
    <row r="433" spans="1:162" x14ac:dyDescent="0.15">
      <c r="A433" s="44"/>
      <c r="B433" s="96"/>
      <c r="C433" s="14"/>
      <c r="D433" s="13"/>
      <c r="E433" s="14"/>
      <c r="F433" s="14"/>
      <c r="G433" s="14"/>
      <c r="H433" s="14"/>
      <c r="I433" s="13"/>
      <c r="J433" s="35"/>
      <c r="K433" s="2"/>
      <c r="L433" s="18"/>
      <c r="M433" s="12"/>
      <c r="N433" s="12"/>
      <c r="O433" s="18"/>
      <c r="P433" s="14"/>
      <c r="Q433" s="21"/>
      <c r="R433" s="14"/>
      <c r="S433" s="4"/>
      <c r="T433" s="35"/>
      <c r="U433" s="3"/>
      <c r="V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</row>
    <row r="434" spans="1:162" x14ac:dyDescent="0.15">
      <c r="A434" s="44"/>
      <c r="B434" s="96"/>
      <c r="C434" s="14"/>
      <c r="D434" s="13"/>
      <c r="E434" s="14"/>
      <c r="F434" s="14"/>
      <c r="G434" s="14"/>
      <c r="H434" s="14"/>
      <c r="I434" s="13"/>
      <c r="J434" s="35"/>
      <c r="K434" s="2"/>
      <c r="L434" s="18"/>
      <c r="M434" s="12"/>
      <c r="N434" s="12"/>
      <c r="O434" s="18"/>
      <c r="P434" s="14"/>
      <c r="Q434" s="21"/>
      <c r="R434" s="14"/>
      <c r="S434" s="4"/>
      <c r="T434" s="35"/>
      <c r="U434" s="3"/>
      <c r="V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</row>
    <row r="435" spans="1:162" x14ac:dyDescent="0.15">
      <c r="A435" s="44"/>
      <c r="B435" s="96"/>
      <c r="C435" s="14"/>
      <c r="D435" s="13"/>
      <c r="E435" s="14"/>
      <c r="F435" s="14"/>
      <c r="G435" s="14"/>
      <c r="H435" s="14"/>
      <c r="I435" s="13"/>
      <c r="J435" s="35"/>
      <c r="K435" s="2"/>
      <c r="L435" s="18"/>
      <c r="M435" s="12"/>
      <c r="N435" s="12"/>
      <c r="O435" s="18"/>
      <c r="P435" s="14"/>
      <c r="Q435" s="21"/>
      <c r="R435" s="14"/>
      <c r="S435" s="4"/>
      <c r="T435" s="35"/>
      <c r="U435" s="3"/>
      <c r="V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</row>
    <row r="436" spans="1:162" x14ac:dyDescent="0.15">
      <c r="A436" s="44"/>
      <c r="B436" s="96"/>
      <c r="C436" s="14"/>
      <c r="D436" s="13"/>
      <c r="E436" s="14"/>
      <c r="F436" s="14"/>
      <c r="G436" s="14"/>
      <c r="H436" s="14"/>
      <c r="I436" s="13"/>
      <c r="J436" s="35"/>
      <c r="K436" s="2"/>
      <c r="L436" s="18"/>
      <c r="M436" s="12"/>
      <c r="N436" s="12"/>
      <c r="O436" s="18"/>
      <c r="P436" s="14"/>
      <c r="Q436" s="21"/>
      <c r="R436" s="14"/>
      <c r="S436" s="4"/>
      <c r="T436" s="35"/>
      <c r="U436" s="3"/>
      <c r="V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</row>
    <row r="437" spans="1:162" x14ac:dyDescent="0.15">
      <c r="A437" s="44"/>
      <c r="B437" s="96"/>
      <c r="C437" s="14"/>
      <c r="D437" s="13"/>
      <c r="E437" s="14"/>
      <c r="F437" s="14"/>
      <c r="G437" s="14"/>
      <c r="H437" s="14"/>
      <c r="I437" s="13"/>
      <c r="J437" s="35"/>
      <c r="K437" s="2"/>
      <c r="L437" s="18"/>
      <c r="M437" s="12"/>
      <c r="N437" s="12"/>
      <c r="O437" s="18"/>
      <c r="P437" s="14"/>
      <c r="Q437" s="21"/>
      <c r="R437" s="14"/>
      <c r="S437" s="4"/>
      <c r="T437" s="35"/>
      <c r="U437" s="3"/>
      <c r="V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</row>
    <row r="438" spans="1:162" x14ac:dyDescent="0.15">
      <c r="A438" s="44"/>
      <c r="B438" s="96"/>
      <c r="C438" s="14"/>
      <c r="D438" s="13"/>
      <c r="E438" s="14"/>
      <c r="F438" s="14"/>
      <c r="G438" s="14"/>
      <c r="H438" s="14"/>
      <c r="I438" s="13"/>
      <c r="J438" s="35"/>
      <c r="K438" s="2"/>
      <c r="L438" s="18"/>
      <c r="M438" s="12"/>
      <c r="N438" s="12"/>
      <c r="O438" s="18"/>
      <c r="P438" s="14"/>
      <c r="Q438" s="21"/>
      <c r="R438" s="14"/>
      <c r="S438" s="4"/>
      <c r="T438" s="35"/>
      <c r="U438" s="3"/>
      <c r="V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</row>
    <row r="439" spans="1:162" x14ac:dyDescent="0.15">
      <c r="A439" s="44"/>
      <c r="B439" s="96"/>
      <c r="C439" s="14"/>
      <c r="D439" s="13"/>
      <c r="E439" s="14"/>
      <c r="F439" s="14"/>
      <c r="G439" s="14"/>
      <c r="H439" s="14"/>
      <c r="I439" s="13"/>
      <c r="J439" s="35"/>
      <c r="K439" s="2"/>
      <c r="L439" s="18"/>
      <c r="M439" s="12"/>
      <c r="N439" s="12"/>
      <c r="O439" s="18"/>
      <c r="P439" s="14"/>
      <c r="Q439" s="21"/>
      <c r="R439" s="14"/>
      <c r="S439" s="4"/>
      <c r="T439" s="35"/>
      <c r="U439" s="3"/>
      <c r="V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</row>
    <row r="440" spans="1:162" x14ac:dyDescent="0.15">
      <c r="A440" s="44"/>
      <c r="B440" s="96"/>
      <c r="C440" s="14"/>
      <c r="D440" s="13"/>
      <c r="E440" s="14"/>
      <c r="F440" s="14"/>
      <c r="G440" s="14"/>
      <c r="H440" s="14"/>
      <c r="I440" s="13"/>
      <c r="J440" s="35"/>
      <c r="K440" s="2"/>
      <c r="L440" s="18"/>
      <c r="M440" s="12"/>
      <c r="N440" s="12"/>
      <c r="O440" s="18"/>
      <c r="P440" s="14"/>
      <c r="Q440" s="21"/>
      <c r="R440" s="14"/>
      <c r="S440" s="4"/>
      <c r="T440" s="35"/>
      <c r="U440" s="3"/>
      <c r="V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</row>
    <row r="441" spans="1:162" x14ac:dyDescent="0.15">
      <c r="A441" s="44"/>
      <c r="B441" s="96"/>
      <c r="C441" s="14"/>
      <c r="D441" s="13"/>
      <c r="E441" s="14"/>
      <c r="F441" s="14"/>
      <c r="G441" s="14"/>
      <c r="H441" s="14"/>
      <c r="I441" s="13"/>
      <c r="J441" s="35"/>
      <c r="K441" s="2"/>
      <c r="L441" s="18"/>
      <c r="M441" s="12"/>
      <c r="N441" s="12"/>
      <c r="O441" s="18"/>
      <c r="P441" s="14"/>
      <c r="Q441" s="21"/>
      <c r="R441" s="14"/>
      <c r="S441" s="4"/>
      <c r="T441" s="35"/>
      <c r="U441" s="3"/>
      <c r="V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</row>
    <row r="442" spans="1:162" x14ac:dyDescent="0.15">
      <c r="A442" s="44"/>
      <c r="B442" s="96"/>
      <c r="C442" s="14"/>
      <c r="D442" s="13"/>
      <c r="E442" s="14"/>
      <c r="F442" s="14"/>
      <c r="G442" s="14"/>
      <c r="H442" s="14"/>
      <c r="I442" s="13"/>
      <c r="J442" s="35"/>
      <c r="K442" s="2"/>
      <c r="L442" s="18"/>
      <c r="M442" s="12"/>
      <c r="N442" s="12"/>
      <c r="O442" s="18"/>
      <c r="P442" s="14"/>
      <c r="Q442" s="21"/>
      <c r="R442" s="14"/>
      <c r="S442" s="4"/>
      <c r="T442" s="35"/>
      <c r="U442" s="3"/>
      <c r="V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</row>
    <row r="443" spans="1:162" x14ac:dyDescent="0.15">
      <c r="A443" s="44"/>
      <c r="B443" s="96"/>
      <c r="C443" s="14"/>
      <c r="D443" s="13"/>
      <c r="E443" s="14"/>
      <c r="F443" s="14"/>
      <c r="G443" s="14"/>
      <c r="H443" s="14"/>
      <c r="I443" s="13"/>
      <c r="J443" s="35"/>
      <c r="K443" s="2"/>
      <c r="L443" s="18"/>
      <c r="M443" s="12"/>
      <c r="N443" s="12"/>
      <c r="O443" s="18"/>
      <c r="P443" s="14"/>
      <c r="Q443" s="21"/>
      <c r="R443" s="14"/>
      <c r="S443" s="4"/>
      <c r="T443" s="35"/>
      <c r="U443" s="3"/>
      <c r="V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</row>
    <row r="444" spans="1:162" x14ac:dyDescent="0.15">
      <c r="A444" s="44"/>
      <c r="B444" s="96"/>
      <c r="C444" s="14"/>
      <c r="D444" s="13"/>
      <c r="E444" s="14"/>
      <c r="F444" s="14"/>
      <c r="G444" s="14"/>
      <c r="H444" s="14"/>
      <c r="I444" s="13"/>
      <c r="J444" s="35"/>
      <c r="K444" s="2"/>
      <c r="L444" s="18"/>
      <c r="M444" s="12"/>
      <c r="N444" s="12"/>
      <c r="O444" s="18"/>
      <c r="P444" s="14"/>
      <c r="Q444" s="21"/>
      <c r="R444" s="14"/>
      <c r="S444" s="4"/>
      <c r="T444" s="35"/>
      <c r="U444" s="3"/>
      <c r="V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</row>
    <row r="445" spans="1:162" x14ac:dyDescent="0.15">
      <c r="A445" s="44"/>
      <c r="B445" s="96"/>
      <c r="C445" s="14"/>
      <c r="D445" s="13"/>
      <c r="E445" s="14"/>
      <c r="F445" s="14"/>
      <c r="G445" s="14"/>
      <c r="H445" s="14"/>
      <c r="I445" s="13"/>
      <c r="J445" s="35"/>
      <c r="K445" s="2"/>
      <c r="L445" s="18"/>
      <c r="M445" s="12"/>
      <c r="N445" s="12"/>
      <c r="O445" s="18"/>
      <c r="P445" s="14"/>
      <c r="Q445" s="21"/>
      <c r="R445" s="14"/>
      <c r="S445" s="4"/>
      <c r="T445" s="35"/>
      <c r="U445" s="3"/>
      <c r="V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</row>
    <row r="446" spans="1:162" x14ac:dyDescent="0.15">
      <c r="A446" s="44"/>
      <c r="B446" s="96"/>
      <c r="C446" s="14"/>
      <c r="D446" s="13"/>
      <c r="E446" s="14"/>
      <c r="F446" s="14"/>
      <c r="G446" s="14"/>
      <c r="H446" s="14"/>
      <c r="I446" s="13"/>
      <c r="J446" s="35"/>
      <c r="K446" s="2"/>
      <c r="L446" s="18"/>
      <c r="M446" s="12"/>
      <c r="N446" s="12"/>
      <c r="O446" s="18"/>
      <c r="P446" s="14"/>
      <c r="Q446" s="21"/>
      <c r="R446" s="14"/>
      <c r="S446" s="4"/>
      <c r="T446" s="35"/>
      <c r="U446" s="3"/>
      <c r="V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</row>
    <row r="447" spans="1:162" x14ac:dyDescent="0.15">
      <c r="A447" s="44"/>
      <c r="B447" s="96"/>
      <c r="C447" s="14"/>
      <c r="D447" s="13"/>
      <c r="E447" s="14"/>
      <c r="F447" s="14"/>
      <c r="G447" s="14"/>
      <c r="H447" s="14"/>
      <c r="I447" s="13"/>
      <c r="J447" s="35"/>
      <c r="K447" s="2"/>
      <c r="L447" s="18"/>
      <c r="M447" s="12"/>
      <c r="N447" s="12"/>
      <c r="O447" s="18"/>
      <c r="P447" s="14"/>
      <c r="Q447" s="21"/>
      <c r="R447" s="14"/>
      <c r="S447" s="4"/>
      <c r="T447" s="35"/>
      <c r="U447" s="3"/>
      <c r="V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</row>
    <row r="448" spans="1:162" x14ac:dyDescent="0.15">
      <c r="A448" s="44"/>
      <c r="B448" s="96"/>
      <c r="C448" s="14"/>
      <c r="D448" s="13"/>
      <c r="E448" s="14"/>
      <c r="F448" s="14"/>
      <c r="G448" s="14"/>
      <c r="H448" s="14"/>
      <c r="I448" s="13"/>
      <c r="J448" s="35"/>
      <c r="K448" s="2"/>
      <c r="L448" s="18"/>
      <c r="M448" s="12"/>
      <c r="N448" s="12"/>
      <c r="O448" s="18"/>
      <c r="P448" s="14"/>
      <c r="Q448" s="21"/>
      <c r="R448" s="14"/>
      <c r="S448" s="4"/>
      <c r="T448" s="35"/>
      <c r="U448" s="3"/>
      <c r="V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</row>
    <row r="449" spans="1:162" x14ac:dyDescent="0.15">
      <c r="A449" s="44"/>
      <c r="B449" s="96"/>
      <c r="C449" s="14"/>
      <c r="D449" s="13"/>
      <c r="E449" s="14"/>
      <c r="F449" s="14"/>
      <c r="G449" s="14"/>
      <c r="H449" s="14"/>
      <c r="I449" s="13"/>
      <c r="J449" s="35"/>
      <c r="K449" s="2"/>
      <c r="L449" s="18"/>
      <c r="M449" s="12"/>
      <c r="N449" s="12"/>
      <c r="O449" s="18"/>
      <c r="P449" s="14"/>
      <c r="Q449" s="21"/>
      <c r="R449" s="14"/>
      <c r="S449" s="4"/>
      <c r="T449" s="35"/>
      <c r="U449" s="3"/>
      <c r="V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</row>
    <row r="450" spans="1:162" x14ac:dyDescent="0.15">
      <c r="A450" s="44"/>
      <c r="B450" s="96"/>
      <c r="C450" s="14"/>
      <c r="D450" s="13"/>
      <c r="E450" s="14"/>
      <c r="F450" s="14"/>
      <c r="G450" s="14"/>
      <c r="H450" s="14"/>
      <c r="I450" s="13"/>
      <c r="J450" s="35"/>
      <c r="K450" s="2"/>
      <c r="L450" s="18"/>
      <c r="M450" s="12"/>
      <c r="N450" s="12"/>
      <c r="O450" s="18"/>
      <c r="P450" s="14"/>
      <c r="Q450" s="21"/>
      <c r="R450" s="14"/>
      <c r="S450" s="4"/>
      <c r="T450" s="35"/>
      <c r="U450" s="3"/>
      <c r="V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</row>
    <row r="451" spans="1:162" x14ac:dyDescent="0.15">
      <c r="A451" s="44"/>
      <c r="B451" s="96"/>
      <c r="C451" s="14"/>
      <c r="D451" s="13"/>
      <c r="E451" s="14"/>
      <c r="F451" s="14"/>
      <c r="G451" s="14"/>
      <c r="H451" s="14"/>
      <c r="I451" s="13"/>
      <c r="J451" s="35"/>
      <c r="K451" s="2"/>
      <c r="L451" s="18"/>
      <c r="M451" s="12"/>
      <c r="N451" s="12"/>
      <c r="O451" s="18"/>
      <c r="P451" s="14"/>
      <c r="Q451" s="21"/>
      <c r="R451" s="14"/>
      <c r="S451" s="4"/>
      <c r="T451" s="35"/>
      <c r="U451" s="3"/>
      <c r="V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</row>
    <row r="452" spans="1:162" x14ac:dyDescent="0.15">
      <c r="A452" s="44"/>
      <c r="B452" s="96"/>
      <c r="C452" s="14"/>
      <c r="D452" s="13"/>
      <c r="E452" s="14"/>
      <c r="F452" s="14"/>
      <c r="G452" s="14"/>
      <c r="H452" s="14"/>
      <c r="I452" s="13"/>
      <c r="J452" s="35"/>
      <c r="K452" s="2"/>
      <c r="L452" s="18"/>
      <c r="M452" s="12"/>
      <c r="N452" s="12"/>
      <c r="O452" s="18"/>
      <c r="P452" s="14"/>
      <c r="Q452" s="21"/>
      <c r="R452" s="14"/>
      <c r="S452" s="4"/>
      <c r="T452" s="35"/>
      <c r="U452" s="3"/>
      <c r="V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</row>
    <row r="453" spans="1:162" x14ac:dyDescent="0.15">
      <c r="A453" s="44"/>
      <c r="B453" s="96"/>
      <c r="C453" s="14"/>
      <c r="D453" s="13"/>
      <c r="E453" s="14"/>
      <c r="F453" s="14"/>
      <c r="G453" s="14"/>
      <c r="H453" s="14"/>
      <c r="I453" s="13"/>
      <c r="J453" s="35"/>
      <c r="K453" s="2"/>
      <c r="L453" s="18"/>
      <c r="M453" s="12"/>
      <c r="N453" s="12"/>
      <c r="O453" s="18"/>
      <c r="P453" s="14"/>
      <c r="Q453" s="21"/>
      <c r="R453" s="14"/>
      <c r="S453" s="4"/>
      <c r="T453" s="35"/>
      <c r="U453" s="3"/>
      <c r="V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</row>
    <row r="454" spans="1:162" x14ac:dyDescent="0.15">
      <c r="A454" s="44"/>
      <c r="B454" s="96"/>
      <c r="C454" s="14"/>
      <c r="D454" s="13"/>
      <c r="E454" s="14"/>
      <c r="F454" s="14"/>
      <c r="G454" s="14"/>
      <c r="H454" s="14"/>
      <c r="I454" s="13"/>
      <c r="J454" s="35"/>
      <c r="K454" s="2"/>
      <c r="L454" s="18"/>
      <c r="M454" s="12"/>
      <c r="N454" s="12"/>
      <c r="O454" s="18"/>
      <c r="P454" s="14"/>
      <c r="Q454" s="21"/>
      <c r="R454" s="14"/>
      <c r="S454" s="4"/>
      <c r="T454" s="35"/>
      <c r="U454" s="3"/>
      <c r="V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</row>
    <row r="455" spans="1:162" x14ac:dyDescent="0.15">
      <c r="A455" s="44"/>
      <c r="B455" s="96"/>
      <c r="C455" s="14"/>
      <c r="D455" s="13"/>
      <c r="E455" s="14"/>
      <c r="F455" s="14"/>
      <c r="G455" s="14"/>
      <c r="H455" s="14"/>
      <c r="I455" s="13"/>
      <c r="J455" s="35"/>
      <c r="K455" s="2"/>
      <c r="L455" s="18"/>
      <c r="M455" s="12"/>
      <c r="N455" s="12"/>
      <c r="O455" s="18"/>
      <c r="P455" s="14"/>
      <c r="Q455" s="21"/>
      <c r="R455" s="14"/>
      <c r="S455" s="4"/>
      <c r="T455" s="35"/>
      <c r="U455" s="3"/>
      <c r="V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</row>
    <row r="456" spans="1:162" x14ac:dyDescent="0.15">
      <c r="A456" s="44"/>
      <c r="B456" s="96"/>
      <c r="C456" s="14"/>
      <c r="D456" s="13"/>
      <c r="E456" s="14"/>
      <c r="F456" s="14"/>
      <c r="G456" s="14"/>
      <c r="H456" s="14"/>
      <c r="I456" s="13"/>
      <c r="J456" s="35"/>
      <c r="K456" s="2"/>
      <c r="L456" s="18"/>
      <c r="M456" s="12"/>
      <c r="N456" s="12"/>
      <c r="O456" s="18"/>
      <c r="P456" s="14"/>
      <c r="Q456" s="21"/>
      <c r="R456" s="14"/>
      <c r="S456" s="4"/>
      <c r="T456" s="35"/>
      <c r="U456" s="3"/>
      <c r="V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</row>
    <row r="457" spans="1:162" x14ac:dyDescent="0.15">
      <c r="A457" s="44"/>
      <c r="B457" s="96"/>
      <c r="C457" s="14"/>
      <c r="D457" s="13"/>
      <c r="E457" s="14"/>
      <c r="F457" s="14"/>
      <c r="G457" s="14"/>
      <c r="H457" s="14"/>
      <c r="I457" s="13"/>
      <c r="J457" s="35"/>
      <c r="K457" s="2"/>
      <c r="L457" s="18"/>
      <c r="M457" s="12"/>
      <c r="N457" s="12"/>
      <c r="O457" s="18"/>
      <c r="P457" s="14"/>
      <c r="Q457" s="21"/>
      <c r="R457" s="14"/>
      <c r="S457" s="4"/>
      <c r="T457" s="35"/>
      <c r="U457" s="3"/>
      <c r="V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</row>
    <row r="458" spans="1:162" x14ac:dyDescent="0.15">
      <c r="A458" s="44"/>
      <c r="B458" s="96"/>
      <c r="C458" s="14"/>
      <c r="D458" s="13"/>
      <c r="E458" s="14"/>
      <c r="F458" s="14"/>
      <c r="G458" s="14"/>
      <c r="H458" s="14"/>
      <c r="I458" s="13"/>
      <c r="J458" s="35"/>
      <c r="K458" s="2"/>
      <c r="L458" s="18"/>
      <c r="M458" s="12"/>
      <c r="N458" s="12"/>
      <c r="O458" s="18"/>
      <c r="P458" s="14"/>
      <c r="Q458" s="21"/>
      <c r="R458" s="14"/>
      <c r="S458" s="4"/>
      <c r="T458" s="35"/>
      <c r="U458" s="3"/>
      <c r="V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</row>
    <row r="459" spans="1:162" x14ac:dyDescent="0.15">
      <c r="A459" s="44"/>
      <c r="B459" s="96"/>
      <c r="C459" s="14"/>
      <c r="D459" s="13"/>
      <c r="E459" s="14"/>
      <c r="F459" s="14"/>
      <c r="G459" s="14"/>
      <c r="H459" s="14"/>
      <c r="I459" s="13"/>
      <c r="J459" s="35"/>
      <c r="K459" s="2"/>
      <c r="L459" s="18"/>
      <c r="M459" s="12"/>
      <c r="N459" s="12"/>
      <c r="O459" s="18"/>
      <c r="P459" s="14"/>
      <c r="Q459" s="21"/>
      <c r="R459" s="14"/>
      <c r="S459" s="4"/>
      <c r="T459" s="35"/>
      <c r="U459" s="3"/>
      <c r="V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</row>
    <row r="460" spans="1:162" x14ac:dyDescent="0.15">
      <c r="A460" s="44"/>
      <c r="B460" s="96"/>
      <c r="C460" s="14"/>
      <c r="D460" s="13"/>
      <c r="E460" s="14"/>
      <c r="F460" s="14"/>
      <c r="G460" s="14"/>
      <c r="H460" s="14"/>
      <c r="I460" s="13"/>
      <c r="J460" s="35"/>
      <c r="K460" s="2"/>
      <c r="L460" s="18"/>
      <c r="M460" s="12"/>
      <c r="N460" s="12"/>
      <c r="O460" s="18"/>
      <c r="P460" s="14"/>
      <c r="Q460" s="21"/>
      <c r="R460" s="14"/>
      <c r="S460" s="4"/>
      <c r="T460" s="35"/>
      <c r="U460" s="3"/>
      <c r="V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</row>
    <row r="461" spans="1:162" x14ac:dyDescent="0.15">
      <c r="A461" s="44"/>
      <c r="B461" s="96"/>
      <c r="C461" s="14"/>
      <c r="D461" s="13"/>
      <c r="E461" s="14"/>
      <c r="F461" s="14"/>
      <c r="G461" s="14"/>
      <c r="H461" s="14"/>
      <c r="I461" s="13"/>
      <c r="J461" s="35"/>
      <c r="K461" s="2"/>
      <c r="L461" s="18"/>
      <c r="M461" s="12"/>
      <c r="N461" s="12"/>
      <c r="O461" s="18"/>
      <c r="P461" s="14"/>
      <c r="Q461" s="21"/>
      <c r="R461" s="14"/>
      <c r="S461" s="4"/>
      <c r="T461" s="35"/>
      <c r="U461" s="3"/>
      <c r="V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</row>
    <row r="462" spans="1:162" x14ac:dyDescent="0.15">
      <c r="A462" s="44"/>
      <c r="B462" s="96"/>
      <c r="C462" s="14"/>
      <c r="D462" s="13"/>
      <c r="E462" s="14"/>
      <c r="F462" s="14"/>
      <c r="G462" s="14"/>
      <c r="H462" s="14"/>
      <c r="I462" s="13"/>
      <c r="J462" s="35"/>
      <c r="K462" s="2"/>
      <c r="L462" s="18"/>
      <c r="M462" s="12"/>
      <c r="N462" s="12"/>
      <c r="O462" s="18"/>
      <c r="P462" s="14"/>
      <c r="Q462" s="21"/>
      <c r="R462" s="14"/>
      <c r="S462" s="4"/>
      <c r="T462" s="35"/>
      <c r="U462" s="3"/>
      <c r="V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</row>
    <row r="463" spans="1:162" x14ac:dyDescent="0.15">
      <c r="A463" s="44"/>
      <c r="B463" s="96"/>
      <c r="C463" s="14"/>
      <c r="D463" s="13"/>
      <c r="E463" s="14"/>
      <c r="F463" s="14"/>
      <c r="G463" s="14"/>
      <c r="H463" s="14"/>
      <c r="I463" s="13"/>
      <c r="J463" s="35"/>
      <c r="K463" s="2"/>
      <c r="L463" s="18"/>
      <c r="M463" s="12"/>
      <c r="N463" s="12"/>
      <c r="O463" s="18"/>
      <c r="P463" s="14"/>
      <c r="Q463" s="21"/>
      <c r="R463" s="14"/>
      <c r="S463" s="4"/>
      <c r="T463" s="35"/>
      <c r="U463" s="3"/>
      <c r="V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</row>
    <row r="464" spans="1:162" x14ac:dyDescent="0.15">
      <c r="A464" s="44"/>
      <c r="B464" s="96"/>
      <c r="C464" s="14"/>
      <c r="D464" s="13"/>
      <c r="E464" s="14"/>
      <c r="F464" s="14"/>
      <c r="G464" s="14"/>
      <c r="H464" s="14"/>
      <c r="I464" s="13"/>
      <c r="J464" s="35"/>
      <c r="K464" s="2"/>
      <c r="L464" s="18"/>
      <c r="M464" s="12"/>
      <c r="N464" s="12"/>
      <c r="O464" s="18"/>
      <c r="P464" s="14"/>
      <c r="Q464" s="21"/>
      <c r="R464" s="14"/>
      <c r="S464" s="4"/>
      <c r="T464" s="35"/>
      <c r="U464" s="3"/>
      <c r="V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</row>
    <row r="465" spans="1:162" x14ac:dyDescent="0.15">
      <c r="A465" s="44"/>
      <c r="B465" s="96"/>
      <c r="C465" s="14"/>
      <c r="D465" s="13"/>
      <c r="E465" s="14"/>
      <c r="F465" s="14"/>
      <c r="G465" s="14"/>
      <c r="H465" s="14"/>
      <c r="I465" s="13"/>
      <c r="J465" s="35"/>
      <c r="K465" s="2"/>
      <c r="L465" s="18"/>
      <c r="M465" s="12"/>
      <c r="N465" s="12"/>
      <c r="O465" s="18"/>
      <c r="P465" s="14"/>
      <c r="Q465" s="21"/>
      <c r="R465" s="14"/>
      <c r="S465" s="4"/>
      <c r="T465" s="35"/>
      <c r="U465" s="3"/>
      <c r="V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</row>
    <row r="466" spans="1:162" x14ac:dyDescent="0.15">
      <c r="A466" s="44"/>
      <c r="B466" s="96"/>
      <c r="C466" s="14"/>
      <c r="D466" s="13"/>
      <c r="E466" s="14"/>
      <c r="F466" s="14"/>
      <c r="G466" s="14"/>
      <c r="H466" s="14"/>
      <c r="I466" s="13"/>
      <c r="J466" s="35"/>
      <c r="K466" s="2"/>
      <c r="L466" s="18"/>
      <c r="M466" s="12"/>
      <c r="N466" s="12"/>
      <c r="O466" s="18"/>
      <c r="P466" s="14"/>
      <c r="Q466" s="21"/>
      <c r="R466" s="14"/>
      <c r="S466" s="4"/>
      <c r="T466" s="35"/>
      <c r="U466" s="3"/>
      <c r="V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</row>
    <row r="467" spans="1:162" x14ac:dyDescent="0.15">
      <c r="A467" s="44"/>
      <c r="B467" s="96"/>
      <c r="C467" s="14"/>
      <c r="D467" s="13"/>
      <c r="E467" s="14"/>
      <c r="F467" s="14"/>
      <c r="G467" s="14"/>
      <c r="H467" s="14"/>
      <c r="I467" s="13"/>
      <c r="J467" s="35"/>
      <c r="K467" s="2"/>
      <c r="L467" s="18"/>
      <c r="M467" s="12"/>
      <c r="N467" s="12"/>
      <c r="O467" s="18"/>
      <c r="P467" s="14"/>
      <c r="Q467" s="21"/>
      <c r="R467" s="14"/>
      <c r="S467" s="4"/>
      <c r="T467" s="35"/>
      <c r="U467" s="3"/>
      <c r="V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</row>
    <row r="468" spans="1:162" x14ac:dyDescent="0.15">
      <c r="A468" s="44"/>
      <c r="B468" s="96"/>
      <c r="C468" s="14"/>
      <c r="D468" s="13"/>
      <c r="E468" s="14"/>
      <c r="F468" s="14"/>
      <c r="G468" s="14"/>
      <c r="H468" s="14"/>
      <c r="I468" s="13"/>
      <c r="J468" s="35"/>
      <c r="K468" s="2"/>
      <c r="L468" s="18"/>
      <c r="M468" s="12"/>
      <c r="N468" s="12"/>
      <c r="O468" s="18"/>
      <c r="P468" s="14"/>
      <c r="Q468" s="21"/>
      <c r="R468" s="14"/>
      <c r="S468" s="4"/>
      <c r="T468" s="35"/>
      <c r="U468" s="3"/>
      <c r="V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</row>
    <row r="469" spans="1:162" x14ac:dyDescent="0.15">
      <c r="A469" s="44"/>
      <c r="B469" s="96"/>
      <c r="C469" s="14"/>
      <c r="D469" s="13"/>
      <c r="E469" s="14"/>
      <c r="F469" s="14"/>
      <c r="G469" s="14"/>
      <c r="H469" s="14"/>
      <c r="I469" s="13"/>
      <c r="J469" s="35"/>
      <c r="K469" s="2"/>
      <c r="L469" s="18"/>
      <c r="M469" s="12"/>
      <c r="N469" s="12"/>
      <c r="O469" s="18"/>
      <c r="P469" s="14"/>
      <c r="Q469" s="21"/>
      <c r="R469" s="14"/>
      <c r="S469" s="4"/>
      <c r="T469" s="35"/>
      <c r="U469" s="3"/>
      <c r="V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</row>
    <row r="470" spans="1:162" x14ac:dyDescent="0.15">
      <c r="A470" s="44"/>
      <c r="B470" s="96"/>
      <c r="C470" s="14"/>
      <c r="D470" s="13"/>
      <c r="E470" s="14"/>
      <c r="F470" s="14"/>
      <c r="G470" s="14"/>
      <c r="H470" s="14"/>
      <c r="I470" s="13"/>
      <c r="J470" s="35"/>
      <c r="K470" s="2"/>
      <c r="L470" s="18"/>
      <c r="M470" s="12"/>
      <c r="N470" s="12"/>
      <c r="O470" s="18"/>
      <c r="P470" s="14"/>
      <c r="Q470" s="21"/>
      <c r="R470" s="14"/>
      <c r="S470" s="4"/>
      <c r="T470" s="35"/>
      <c r="U470" s="3"/>
      <c r="V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</row>
    <row r="471" spans="1:162" x14ac:dyDescent="0.15">
      <c r="A471" s="44"/>
      <c r="B471" s="96"/>
      <c r="C471" s="14"/>
      <c r="D471" s="13"/>
      <c r="E471" s="14"/>
      <c r="F471" s="14"/>
      <c r="G471" s="14"/>
      <c r="H471" s="14"/>
      <c r="I471" s="13"/>
      <c r="J471" s="35"/>
      <c r="K471" s="2"/>
      <c r="L471" s="18"/>
      <c r="M471" s="12"/>
      <c r="N471" s="12"/>
      <c r="O471" s="18"/>
      <c r="P471" s="14"/>
      <c r="Q471" s="21"/>
      <c r="R471" s="14"/>
      <c r="S471" s="4"/>
      <c r="T471" s="35"/>
      <c r="U471" s="3"/>
      <c r="V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</row>
    <row r="472" spans="1:162" x14ac:dyDescent="0.15">
      <c r="A472" s="44"/>
      <c r="B472" s="96"/>
      <c r="C472" s="14"/>
      <c r="D472" s="13"/>
      <c r="E472" s="14"/>
      <c r="F472" s="14"/>
      <c r="G472" s="14"/>
      <c r="H472" s="14"/>
      <c r="I472" s="13"/>
      <c r="J472" s="35"/>
      <c r="K472" s="2"/>
      <c r="L472" s="18"/>
      <c r="M472" s="12"/>
      <c r="N472" s="12"/>
      <c r="O472" s="18"/>
      <c r="P472" s="14"/>
      <c r="Q472" s="21"/>
      <c r="R472" s="14"/>
      <c r="S472" s="4"/>
      <c r="T472" s="35"/>
      <c r="U472" s="3"/>
      <c r="V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</row>
    <row r="473" spans="1:162" x14ac:dyDescent="0.15">
      <c r="A473" s="44"/>
      <c r="B473" s="96"/>
      <c r="C473" s="14"/>
      <c r="D473" s="13"/>
      <c r="E473" s="14"/>
      <c r="F473" s="14"/>
      <c r="G473" s="14"/>
      <c r="H473" s="14"/>
      <c r="I473" s="13"/>
      <c r="J473" s="35"/>
      <c r="K473" s="2"/>
      <c r="L473" s="18"/>
      <c r="M473" s="12"/>
      <c r="N473" s="12"/>
      <c r="O473" s="18"/>
      <c r="P473" s="14"/>
      <c r="Q473" s="21"/>
      <c r="R473" s="14"/>
      <c r="S473" s="4"/>
      <c r="T473" s="35"/>
      <c r="U473" s="3"/>
      <c r="V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</row>
    <row r="474" spans="1:162" x14ac:dyDescent="0.15">
      <c r="A474" s="44"/>
      <c r="B474" s="96"/>
      <c r="C474" s="14"/>
      <c r="D474" s="13"/>
      <c r="E474" s="14"/>
      <c r="F474" s="14"/>
      <c r="G474" s="14"/>
      <c r="H474" s="14"/>
      <c r="I474" s="13"/>
      <c r="J474" s="35"/>
      <c r="K474" s="2"/>
      <c r="L474" s="18"/>
      <c r="M474" s="12"/>
      <c r="N474" s="12"/>
      <c r="O474" s="18"/>
      <c r="P474" s="14"/>
      <c r="Q474" s="21"/>
      <c r="R474" s="14"/>
      <c r="S474" s="4"/>
      <c r="T474" s="35"/>
      <c r="U474" s="3"/>
      <c r="V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</row>
    <row r="475" spans="1:162" x14ac:dyDescent="0.15">
      <c r="A475" s="44"/>
      <c r="B475" s="96"/>
      <c r="C475" s="14"/>
      <c r="D475" s="13"/>
      <c r="E475" s="14"/>
      <c r="F475" s="14"/>
      <c r="G475" s="14"/>
      <c r="H475" s="14"/>
      <c r="I475" s="13"/>
      <c r="J475" s="35"/>
      <c r="K475" s="2"/>
      <c r="L475" s="18"/>
      <c r="M475" s="12"/>
      <c r="N475" s="12"/>
      <c r="O475" s="18"/>
      <c r="P475" s="14"/>
      <c r="Q475" s="21"/>
      <c r="R475" s="14"/>
      <c r="S475" s="4"/>
      <c r="T475" s="35"/>
      <c r="U475" s="3"/>
      <c r="V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</row>
    <row r="476" spans="1:162" x14ac:dyDescent="0.15">
      <c r="A476" s="44"/>
      <c r="B476" s="96"/>
      <c r="C476" s="14"/>
      <c r="D476" s="13"/>
      <c r="E476" s="14"/>
      <c r="F476" s="14"/>
      <c r="G476" s="14"/>
      <c r="H476" s="14"/>
      <c r="I476" s="13"/>
      <c r="J476" s="35"/>
      <c r="K476" s="2"/>
      <c r="L476" s="18"/>
      <c r="M476" s="12"/>
      <c r="N476" s="12"/>
      <c r="O476" s="18"/>
      <c r="P476" s="14"/>
      <c r="Q476" s="21"/>
      <c r="R476" s="14"/>
      <c r="S476" s="4"/>
      <c r="T476" s="35"/>
      <c r="U476" s="3"/>
      <c r="V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</row>
    <row r="477" spans="1:162" x14ac:dyDescent="0.15">
      <c r="A477" s="44"/>
      <c r="B477" s="96"/>
      <c r="C477" s="14"/>
      <c r="D477" s="13"/>
      <c r="E477" s="14"/>
      <c r="F477" s="14"/>
      <c r="G477" s="14"/>
      <c r="H477" s="14"/>
      <c r="I477" s="13"/>
      <c r="J477" s="35"/>
      <c r="K477" s="2"/>
      <c r="L477" s="18"/>
      <c r="M477" s="12"/>
      <c r="N477" s="12"/>
      <c r="O477" s="18"/>
      <c r="P477" s="14"/>
      <c r="Q477" s="21"/>
      <c r="R477" s="14"/>
      <c r="S477" s="4"/>
      <c r="T477" s="35"/>
      <c r="U477" s="3"/>
      <c r="V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</row>
    <row r="478" spans="1:162" x14ac:dyDescent="0.15">
      <c r="A478" s="44"/>
      <c r="B478" s="96"/>
      <c r="C478" s="14"/>
      <c r="D478" s="13"/>
      <c r="E478" s="14"/>
      <c r="F478" s="14"/>
      <c r="G478" s="14"/>
      <c r="H478" s="14"/>
      <c r="I478" s="13"/>
      <c r="J478" s="35"/>
      <c r="K478" s="2"/>
      <c r="L478" s="18"/>
      <c r="M478" s="12"/>
      <c r="N478" s="12"/>
      <c r="O478" s="18"/>
      <c r="P478" s="14"/>
      <c r="Q478" s="21"/>
      <c r="R478" s="14"/>
      <c r="S478" s="4"/>
      <c r="T478" s="35"/>
      <c r="U478" s="3"/>
      <c r="V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</row>
    <row r="479" spans="1:162" x14ac:dyDescent="0.15">
      <c r="A479" s="44"/>
      <c r="B479" s="96"/>
      <c r="C479" s="14"/>
      <c r="D479" s="13"/>
      <c r="E479" s="14"/>
      <c r="F479" s="14"/>
      <c r="G479" s="14"/>
      <c r="H479" s="14"/>
      <c r="I479" s="13"/>
      <c r="J479" s="35"/>
      <c r="K479" s="2"/>
      <c r="L479" s="18"/>
      <c r="M479" s="12"/>
      <c r="N479" s="12"/>
      <c r="O479" s="18"/>
      <c r="P479" s="14"/>
      <c r="Q479" s="21"/>
      <c r="R479" s="14"/>
      <c r="S479" s="4"/>
      <c r="T479" s="35"/>
      <c r="U479" s="3"/>
      <c r="V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</row>
    <row r="480" spans="1:162" x14ac:dyDescent="0.15">
      <c r="A480" s="44"/>
      <c r="B480" s="96"/>
      <c r="C480" s="14"/>
      <c r="D480" s="13"/>
      <c r="E480" s="14"/>
      <c r="F480" s="14"/>
      <c r="G480" s="14"/>
      <c r="H480" s="14"/>
      <c r="I480" s="13"/>
      <c r="J480" s="35"/>
      <c r="K480" s="2"/>
      <c r="L480" s="18"/>
      <c r="M480" s="12"/>
      <c r="N480" s="12"/>
      <c r="O480" s="18"/>
      <c r="P480" s="14"/>
      <c r="Q480" s="21"/>
      <c r="R480" s="14"/>
      <c r="S480" s="4"/>
      <c r="T480" s="35"/>
      <c r="U480" s="3"/>
      <c r="V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</row>
    <row r="481" spans="1:162" x14ac:dyDescent="0.15">
      <c r="A481" s="44"/>
      <c r="B481" s="96"/>
      <c r="C481" s="14"/>
      <c r="D481" s="13"/>
      <c r="E481" s="14"/>
      <c r="F481" s="14"/>
      <c r="G481" s="14"/>
      <c r="H481" s="14"/>
      <c r="I481" s="13"/>
      <c r="J481" s="35"/>
      <c r="K481" s="2"/>
      <c r="L481" s="18"/>
      <c r="M481" s="12"/>
      <c r="N481" s="12"/>
      <c r="O481" s="18"/>
      <c r="P481" s="14"/>
      <c r="Q481" s="21"/>
      <c r="R481" s="14"/>
      <c r="S481" s="4"/>
      <c r="T481" s="35"/>
      <c r="U481" s="3"/>
      <c r="V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</row>
    <row r="482" spans="1:162" x14ac:dyDescent="0.15">
      <c r="A482" s="44"/>
      <c r="B482" s="96"/>
      <c r="C482" s="14"/>
      <c r="D482" s="13"/>
      <c r="E482" s="14"/>
      <c r="F482" s="14"/>
      <c r="G482" s="14"/>
      <c r="H482" s="14"/>
      <c r="I482" s="13"/>
      <c r="J482" s="35"/>
      <c r="K482" s="2"/>
      <c r="L482" s="18"/>
      <c r="M482" s="12"/>
      <c r="N482" s="12"/>
      <c r="O482" s="18"/>
      <c r="P482" s="14"/>
      <c r="Q482" s="21"/>
      <c r="R482" s="14"/>
      <c r="S482" s="4"/>
      <c r="T482" s="35"/>
      <c r="U482" s="3"/>
      <c r="V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</row>
    <row r="483" spans="1:162" x14ac:dyDescent="0.15">
      <c r="A483" s="44"/>
      <c r="B483" s="96"/>
      <c r="C483" s="14"/>
      <c r="D483" s="13"/>
      <c r="E483" s="14"/>
      <c r="F483" s="14"/>
      <c r="G483" s="14"/>
      <c r="H483" s="14"/>
      <c r="I483" s="13"/>
      <c r="J483" s="35"/>
      <c r="K483" s="2"/>
      <c r="L483" s="18"/>
      <c r="M483" s="12"/>
      <c r="N483" s="12"/>
      <c r="O483" s="18"/>
      <c r="P483" s="14"/>
      <c r="Q483" s="21"/>
      <c r="R483" s="14"/>
      <c r="S483" s="4"/>
      <c r="T483" s="35"/>
      <c r="U483" s="3"/>
      <c r="V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</row>
    <row r="484" spans="1:162" x14ac:dyDescent="0.15">
      <c r="A484" s="44"/>
      <c r="B484" s="96"/>
      <c r="C484" s="14"/>
      <c r="D484" s="13"/>
      <c r="E484" s="14"/>
      <c r="F484" s="14"/>
      <c r="G484" s="14"/>
      <c r="H484" s="14"/>
      <c r="I484" s="13"/>
      <c r="J484" s="35"/>
      <c r="K484" s="2"/>
      <c r="L484" s="18"/>
      <c r="M484" s="12"/>
      <c r="N484" s="12"/>
      <c r="O484" s="18"/>
      <c r="P484" s="14"/>
      <c r="Q484" s="21"/>
      <c r="R484" s="14"/>
      <c r="S484" s="4"/>
      <c r="T484" s="35"/>
      <c r="U484" s="3"/>
      <c r="V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</row>
    <row r="485" spans="1:162" x14ac:dyDescent="0.15">
      <c r="A485" s="44"/>
      <c r="B485" s="96"/>
      <c r="C485" s="14"/>
      <c r="D485" s="13"/>
      <c r="E485" s="14"/>
      <c r="F485" s="14"/>
      <c r="G485" s="14"/>
      <c r="H485" s="14"/>
      <c r="I485" s="13"/>
      <c r="J485" s="35"/>
      <c r="K485" s="2"/>
      <c r="L485" s="18"/>
      <c r="M485" s="12"/>
      <c r="N485" s="12"/>
      <c r="O485" s="18"/>
      <c r="P485" s="14"/>
      <c r="Q485" s="21"/>
      <c r="R485" s="14"/>
      <c r="S485" s="4"/>
      <c r="T485" s="35"/>
      <c r="U485" s="3"/>
      <c r="V485" s="3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</row>
    <row r="486" spans="1:162" x14ac:dyDescent="0.15">
      <c r="A486" s="44"/>
      <c r="B486" s="96"/>
      <c r="C486" s="14"/>
      <c r="D486" s="13"/>
      <c r="E486" s="14"/>
      <c r="F486" s="14"/>
      <c r="G486" s="14"/>
      <c r="H486" s="14"/>
      <c r="I486" s="13"/>
      <c r="J486" s="35"/>
      <c r="K486" s="2"/>
      <c r="L486" s="18"/>
      <c r="M486" s="12"/>
      <c r="N486" s="12"/>
      <c r="O486" s="18"/>
      <c r="P486" s="14"/>
      <c r="Q486" s="21"/>
      <c r="R486" s="14"/>
      <c r="S486" s="4"/>
      <c r="T486" s="35"/>
      <c r="U486" s="3"/>
      <c r="V486" s="3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</row>
    <row r="487" spans="1:162" x14ac:dyDescent="0.15">
      <c r="A487" s="44"/>
      <c r="B487" s="96"/>
      <c r="C487" s="14"/>
      <c r="D487" s="13"/>
      <c r="E487" s="14"/>
      <c r="F487" s="14"/>
      <c r="G487" s="14"/>
      <c r="H487" s="14"/>
      <c r="I487" s="13"/>
      <c r="J487" s="35"/>
      <c r="K487" s="2"/>
      <c r="L487" s="18"/>
      <c r="M487" s="12"/>
      <c r="N487" s="12"/>
      <c r="O487" s="18"/>
      <c r="P487" s="14"/>
      <c r="Q487" s="21"/>
      <c r="R487" s="14"/>
      <c r="S487" s="4"/>
      <c r="T487" s="35"/>
      <c r="U487" s="3"/>
      <c r="V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</row>
    <row r="488" spans="1:162" x14ac:dyDescent="0.15">
      <c r="A488" s="44"/>
      <c r="B488" s="96"/>
      <c r="C488" s="14"/>
      <c r="D488" s="13"/>
      <c r="E488" s="14"/>
      <c r="F488" s="14"/>
      <c r="G488" s="14"/>
      <c r="H488" s="14"/>
      <c r="I488" s="13"/>
      <c r="J488" s="35"/>
      <c r="K488" s="2"/>
      <c r="L488" s="18"/>
      <c r="M488" s="12"/>
      <c r="N488" s="12"/>
      <c r="O488" s="18"/>
      <c r="P488" s="14"/>
      <c r="Q488" s="21"/>
      <c r="R488" s="14"/>
      <c r="S488" s="4"/>
      <c r="T488" s="35"/>
      <c r="U488" s="3"/>
      <c r="V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</row>
    <row r="489" spans="1:162" x14ac:dyDescent="0.15">
      <c r="A489" s="44"/>
      <c r="B489" s="96"/>
      <c r="C489" s="14"/>
      <c r="D489" s="13"/>
      <c r="E489" s="14"/>
      <c r="F489" s="14"/>
      <c r="G489" s="14"/>
      <c r="H489" s="14"/>
      <c r="I489" s="13"/>
      <c r="J489" s="35"/>
      <c r="K489" s="2"/>
      <c r="L489" s="18"/>
      <c r="M489" s="12"/>
      <c r="N489" s="12"/>
      <c r="O489" s="18"/>
      <c r="P489" s="14"/>
      <c r="Q489" s="21"/>
      <c r="R489" s="14"/>
      <c r="S489" s="4"/>
      <c r="T489" s="35"/>
      <c r="U489" s="3"/>
      <c r="V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</row>
    <row r="490" spans="1:162" x14ac:dyDescent="0.15">
      <c r="A490" s="44"/>
      <c r="B490" s="96"/>
      <c r="C490" s="14"/>
      <c r="D490" s="13"/>
      <c r="E490" s="14"/>
      <c r="F490" s="14"/>
      <c r="G490" s="14"/>
      <c r="H490" s="14"/>
      <c r="I490" s="13"/>
      <c r="J490" s="35"/>
      <c r="K490" s="2"/>
      <c r="L490" s="18"/>
      <c r="M490" s="12"/>
      <c r="N490" s="12"/>
      <c r="O490" s="18"/>
      <c r="P490" s="14"/>
      <c r="Q490" s="21"/>
      <c r="R490" s="14"/>
      <c r="S490" s="4"/>
      <c r="T490" s="35"/>
      <c r="U490" s="3"/>
      <c r="V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</row>
    <row r="491" spans="1:162" x14ac:dyDescent="0.15">
      <c r="A491" s="44"/>
      <c r="B491" s="96"/>
      <c r="C491" s="14"/>
      <c r="D491" s="13"/>
      <c r="E491" s="14"/>
      <c r="F491" s="14"/>
      <c r="G491" s="14"/>
      <c r="H491" s="14"/>
      <c r="I491" s="13"/>
      <c r="J491" s="35"/>
      <c r="K491" s="2"/>
      <c r="L491" s="18"/>
      <c r="M491" s="12"/>
      <c r="N491" s="12"/>
      <c r="O491" s="18"/>
      <c r="P491" s="14"/>
      <c r="Q491" s="21"/>
      <c r="R491" s="14"/>
      <c r="S491" s="4"/>
      <c r="T491" s="35"/>
      <c r="U491" s="3"/>
      <c r="V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</row>
    <row r="492" spans="1:162" x14ac:dyDescent="0.15">
      <c r="A492" s="44"/>
      <c r="B492" s="96"/>
      <c r="C492" s="14"/>
      <c r="D492" s="13"/>
      <c r="E492" s="14"/>
      <c r="F492" s="14"/>
      <c r="G492" s="14"/>
      <c r="H492" s="14"/>
      <c r="I492" s="13"/>
      <c r="J492" s="35"/>
      <c r="K492" s="2"/>
      <c r="L492" s="18"/>
      <c r="M492" s="12"/>
      <c r="N492" s="12"/>
      <c r="O492" s="18"/>
      <c r="P492" s="14"/>
      <c r="Q492" s="21"/>
      <c r="R492" s="14"/>
      <c r="S492" s="4"/>
      <c r="T492" s="35"/>
      <c r="U492" s="3"/>
      <c r="V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</row>
    <row r="493" spans="1:162" x14ac:dyDescent="0.15">
      <c r="A493" s="44"/>
      <c r="B493" s="96"/>
      <c r="C493" s="14"/>
      <c r="D493" s="13"/>
      <c r="E493" s="14"/>
      <c r="F493" s="14"/>
      <c r="G493" s="14"/>
      <c r="H493" s="14"/>
      <c r="I493" s="13"/>
      <c r="J493" s="35"/>
      <c r="K493" s="2"/>
      <c r="L493" s="18"/>
      <c r="M493" s="12"/>
      <c r="N493" s="12"/>
      <c r="O493" s="18"/>
      <c r="P493" s="14"/>
      <c r="Q493" s="21"/>
      <c r="R493" s="14"/>
      <c r="S493" s="4"/>
      <c r="T493" s="35"/>
      <c r="U493" s="3"/>
      <c r="V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</row>
    <row r="494" spans="1:162" x14ac:dyDescent="0.15">
      <c r="A494" s="44"/>
      <c r="B494" s="96"/>
      <c r="C494" s="14"/>
      <c r="D494" s="13"/>
      <c r="E494" s="14"/>
      <c r="F494" s="14"/>
      <c r="G494" s="14"/>
      <c r="H494" s="14"/>
      <c r="I494" s="13"/>
      <c r="J494" s="35"/>
      <c r="K494" s="2"/>
      <c r="L494" s="18"/>
      <c r="M494" s="12"/>
      <c r="N494" s="12"/>
      <c r="O494" s="18"/>
      <c r="P494" s="14"/>
      <c r="Q494" s="21"/>
      <c r="R494" s="14"/>
      <c r="S494" s="4"/>
      <c r="T494" s="35"/>
      <c r="U494" s="3"/>
      <c r="V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</row>
    <row r="495" spans="1:162" x14ac:dyDescent="0.15">
      <c r="A495" s="44"/>
      <c r="B495" s="96"/>
      <c r="C495" s="14"/>
      <c r="D495" s="13"/>
      <c r="E495" s="14"/>
      <c r="F495" s="14"/>
      <c r="G495" s="14"/>
      <c r="H495" s="14"/>
      <c r="I495" s="13"/>
      <c r="J495" s="35"/>
      <c r="K495" s="2"/>
      <c r="L495" s="18"/>
      <c r="M495" s="12"/>
      <c r="N495" s="12"/>
      <c r="O495" s="18"/>
      <c r="P495" s="14"/>
      <c r="Q495" s="21"/>
      <c r="R495" s="14"/>
      <c r="S495" s="4"/>
      <c r="T495" s="35"/>
      <c r="U495" s="3"/>
      <c r="V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</row>
    <row r="496" spans="1:162" x14ac:dyDescent="0.15">
      <c r="A496" s="44"/>
      <c r="B496" s="96"/>
      <c r="C496" s="14"/>
      <c r="D496" s="13"/>
      <c r="E496" s="14"/>
      <c r="F496" s="14"/>
      <c r="G496" s="14"/>
      <c r="H496" s="14"/>
      <c r="I496" s="13"/>
      <c r="J496" s="35"/>
      <c r="K496" s="2"/>
      <c r="L496" s="18"/>
      <c r="M496" s="12"/>
      <c r="N496" s="12"/>
      <c r="O496" s="18"/>
      <c r="P496" s="14"/>
      <c r="Q496" s="21"/>
      <c r="R496" s="14"/>
      <c r="S496" s="4"/>
      <c r="T496" s="35"/>
      <c r="U496" s="3"/>
      <c r="V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</row>
    <row r="497" spans="1:162" x14ac:dyDescent="0.15">
      <c r="A497" s="44"/>
      <c r="B497" s="96"/>
      <c r="C497" s="14"/>
      <c r="D497" s="13"/>
      <c r="E497" s="14"/>
      <c r="F497" s="14"/>
      <c r="G497" s="14"/>
      <c r="H497" s="14"/>
      <c r="I497" s="13"/>
      <c r="J497" s="35"/>
      <c r="K497" s="2"/>
      <c r="L497" s="18"/>
      <c r="M497" s="12"/>
      <c r="N497" s="12"/>
      <c r="O497" s="18"/>
      <c r="P497" s="14"/>
      <c r="Q497" s="21"/>
      <c r="R497" s="14"/>
      <c r="S497" s="4"/>
      <c r="T497" s="35"/>
      <c r="U497" s="3"/>
      <c r="V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</row>
    <row r="498" spans="1:162" x14ac:dyDescent="0.15">
      <c r="A498" s="44"/>
      <c r="B498" s="96"/>
      <c r="C498" s="14"/>
      <c r="D498" s="13"/>
      <c r="E498" s="14"/>
      <c r="F498" s="14"/>
      <c r="G498" s="14"/>
      <c r="H498" s="14"/>
      <c r="I498" s="13"/>
      <c r="J498" s="35"/>
      <c r="K498" s="2"/>
      <c r="L498" s="18"/>
      <c r="M498" s="12"/>
      <c r="N498" s="12"/>
      <c r="O498" s="18"/>
      <c r="P498" s="14"/>
      <c r="Q498" s="21"/>
      <c r="R498" s="14"/>
      <c r="S498" s="4"/>
      <c r="T498" s="35"/>
      <c r="U498" s="3"/>
      <c r="V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</row>
    <row r="499" spans="1:162" x14ac:dyDescent="0.15">
      <c r="A499" s="44"/>
      <c r="B499" s="96"/>
      <c r="C499" s="14"/>
      <c r="D499" s="13"/>
      <c r="E499" s="14"/>
      <c r="F499" s="14"/>
      <c r="G499" s="14"/>
      <c r="H499" s="14"/>
      <c r="I499" s="13"/>
      <c r="J499" s="35"/>
      <c r="K499" s="2"/>
      <c r="L499" s="18"/>
      <c r="M499" s="12"/>
      <c r="N499" s="12"/>
      <c r="O499" s="18"/>
      <c r="P499" s="14"/>
      <c r="Q499" s="21"/>
      <c r="R499" s="14"/>
      <c r="S499" s="4"/>
      <c r="T499" s="35"/>
      <c r="U499" s="3"/>
      <c r="V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</row>
    <row r="500" spans="1:162" x14ac:dyDescent="0.15">
      <c r="A500" s="44"/>
      <c r="B500" s="96"/>
      <c r="C500" s="14"/>
      <c r="D500" s="13"/>
      <c r="E500" s="14"/>
      <c r="F500" s="14"/>
      <c r="G500" s="14"/>
      <c r="H500" s="14"/>
      <c r="I500" s="13"/>
      <c r="J500" s="35"/>
      <c r="K500" s="2"/>
      <c r="L500" s="18"/>
      <c r="M500" s="12"/>
      <c r="N500" s="12"/>
      <c r="O500" s="18"/>
      <c r="P500" s="14"/>
      <c r="Q500" s="21"/>
      <c r="R500" s="14"/>
      <c r="S500" s="4"/>
      <c r="T500" s="35"/>
      <c r="U500" s="3"/>
      <c r="V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</row>
    <row r="501" spans="1:162" x14ac:dyDescent="0.15">
      <c r="A501" s="44"/>
      <c r="B501" s="96"/>
      <c r="C501" s="14"/>
      <c r="D501" s="13"/>
      <c r="E501" s="14"/>
      <c r="F501" s="14"/>
      <c r="G501" s="14"/>
      <c r="H501" s="14"/>
      <c r="I501" s="13"/>
      <c r="J501" s="35"/>
      <c r="K501" s="2"/>
      <c r="L501" s="18"/>
      <c r="M501" s="12"/>
      <c r="N501" s="12"/>
      <c r="O501" s="18"/>
      <c r="P501" s="14"/>
      <c r="Q501" s="21"/>
      <c r="R501" s="14"/>
      <c r="S501" s="4"/>
      <c r="T501" s="35"/>
      <c r="U501" s="3"/>
      <c r="V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</row>
    <row r="502" spans="1:162" x14ac:dyDescent="0.15">
      <c r="A502" s="44"/>
      <c r="B502" s="96"/>
      <c r="C502" s="14"/>
      <c r="D502" s="13"/>
      <c r="E502" s="14"/>
      <c r="F502" s="14"/>
      <c r="G502" s="14"/>
      <c r="H502" s="14"/>
      <c r="I502" s="13"/>
      <c r="J502" s="35"/>
      <c r="K502" s="2"/>
      <c r="L502" s="18"/>
      <c r="M502" s="12"/>
      <c r="N502" s="12"/>
      <c r="O502" s="18"/>
      <c r="P502" s="14"/>
      <c r="Q502" s="21"/>
      <c r="R502" s="14"/>
      <c r="S502" s="4"/>
      <c r="T502" s="35"/>
      <c r="U502" s="3"/>
      <c r="V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</row>
    <row r="503" spans="1:162" x14ac:dyDescent="0.15">
      <c r="A503" s="44"/>
      <c r="B503" s="96"/>
      <c r="C503" s="14"/>
      <c r="D503" s="13"/>
      <c r="E503" s="14"/>
      <c r="F503" s="14"/>
      <c r="G503" s="14"/>
      <c r="H503" s="14"/>
      <c r="I503" s="13"/>
      <c r="J503" s="35"/>
      <c r="K503" s="2"/>
      <c r="L503" s="18"/>
      <c r="M503" s="12"/>
      <c r="N503" s="12"/>
      <c r="O503" s="18"/>
      <c r="P503" s="14"/>
      <c r="Q503" s="21"/>
      <c r="R503" s="14"/>
      <c r="S503" s="4"/>
      <c r="T503" s="35"/>
      <c r="U503" s="3"/>
      <c r="V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</row>
    <row r="504" spans="1:162" x14ac:dyDescent="0.15">
      <c r="A504" s="44"/>
      <c r="B504" s="96"/>
      <c r="C504" s="14"/>
      <c r="D504" s="13"/>
      <c r="E504" s="14"/>
      <c r="F504" s="14"/>
      <c r="G504" s="14"/>
      <c r="H504" s="14"/>
      <c r="I504" s="13"/>
      <c r="J504" s="35"/>
      <c r="K504" s="2"/>
      <c r="L504" s="18"/>
      <c r="M504" s="12"/>
      <c r="N504" s="12"/>
      <c r="O504" s="18"/>
      <c r="P504" s="14"/>
      <c r="Q504" s="21"/>
      <c r="R504" s="14"/>
      <c r="S504" s="4"/>
      <c r="T504" s="35"/>
      <c r="U504" s="3"/>
      <c r="V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</row>
    <row r="505" spans="1:162" x14ac:dyDescent="0.15">
      <c r="A505" s="44"/>
      <c r="B505" s="96"/>
      <c r="C505" s="14"/>
      <c r="D505" s="13"/>
      <c r="E505" s="14"/>
      <c r="F505" s="14"/>
      <c r="G505" s="14"/>
      <c r="H505" s="14"/>
      <c r="I505" s="13"/>
      <c r="J505" s="35"/>
      <c r="K505" s="2"/>
      <c r="L505" s="18"/>
      <c r="M505" s="12"/>
      <c r="N505" s="12"/>
      <c r="O505" s="18"/>
      <c r="P505" s="14"/>
      <c r="Q505" s="21"/>
      <c r="R505" s="14"/>
      <c r="S505" s="4"/>
      <c r="T505" s="35"/>
      <c r="U505" s="3"/>
      <c r="V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</row>
    <row r="506" spans="1:162" x14ac:dyDescent="0.15">
      <c r="A506" s="44"/>
      <c r="B506" s="96"/>
      <c r="C506" s="14"/>
      <c r="D506" s="13"/>
      <c r="E506" s="14"/>
      <c r="F506" s="14"/>
      <c r="G506" s="14"/>
      <c r="H506" s="14"/>
      <c r="I506" s="13"/>
      <c r="J506" s="35"/>
      <c r="K506" s="2"/>
      <c r="L506" s="18"/>
      <c r="M506" s="12"/>
      <c r="N506" s="12"/>
      <c r="O506" s="18"/>
      <c r="P506" s="14"/>
      <c r="Q506" s="21"/>
      <c r="R506" s="14"/>
      <c r="S506" s="4"/>
      <c r="T506" s="35"/>
      <c r="U506" s="3"/>
      <c r="V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</row>
    <row r="507" spans="1:162" x14ac:dyDescent="0.15">
      <c r="A507" s="44"/>
      <c r="B507" s="96"/>
      <c r="C507" s="14"/>
      <c r="D507" s="13"/>
      <c r="E507" s="14"/>
      <c r="F507" s="14"/>
      <c r="G507" s="14"/>
      <c r="H507" s="14"/>
      <c r="I507" s="13"/>
      <c r="J507" s="35"/>
      <c r="K507" s="2"/>
      <c r="L507" s="18"/>
      <c r="M507" s="12"/>
      <c r="N507" s="12"/>
      <c r="O507" s="18"/>
      <c r="P507" s="14"/>
      <c r="Q507" s="21"/>
      <c r="R507" s="14"/>
      <c r="S507" s="4"/>
      <c r="T507" s="35"/>
      <c r="U507" s="3"/>
      <c r="V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</row>
    <row r="508" spans="1:162" x14ac:dyDescent="0.15">
      <c r="A508" s="44"/>
      <c r="B508" s="96"/>
      <c r="C508" s="14"/>
      <c r="D508" s="13"/>
      <c r="E508" s="14"/>
      <c r="F508" s="14"/>
      <c r="G508" s="14"/>
      <c r="H508" s="14"/>
      <c r="I508" s="13"/>
      <c r="J508" s="35"/>
      <c r="K508" s="2"/>
      <c r="L508" s="18"/>
      <c r="M508" s="12"/>
      <c r="N508" s="12"/>
      <c r="O508" s="18"/>
      <c r="P508" s="14"/>
      <c r="Q508" s="21"/>
      <c r="R508" s="14"/>
      <c r="S508" s="4"/>
      <c r="T508" s="35"/>
      <c r="U508" s="3"/>
      <c r="V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</row>
    <row r="509" spans="1:162" x14ac:dyDescent="0.15">
      <c r="A509" s="44"/>
      <c r="B509" s="96"/>
      <c r="C509" s="14"/>
      <c r="D509" s="13"/>
      <c r="E509" s="14"/>
      <c r="F509" s="14"/>
      <c r="G509" s="14"/>
      <c r="H509" s="14"/>
      <c r="I509" s="13"/>
      <c r="J509" s="35"/>
      <c r="K509" s="2"/>
      <c r="L509" s="18"/>
      <c r="M509" s="12"/>
      <c r="N509" s="12"/>
      <c r="O509" s="18"/>
      <c r="P509" s="14"/>
      <c r="Q509" s="21"/>
      <c r="R509" s="14"/>
      <c r="S509" s="4"/>
      <c r="T509" s="35"/>
      <c r="U509" s="3"/>
      <c r="V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</row>
    <row r="510" spans="1:162" x14ac:dyDescent="0.15">
      <c r="A510" s="44"/>
      <c r="B510" s="96"/>
      <c r="C510" s="14"/>
      <c r="D510" s="13"/>
      <c r="E510" s="14"/>
      <c r="F510" s="14"/>
      <c r="G510" s="14"/>
      <c r="H510" s="14"/>
      <c r="I510" s="13"/>
      <c r="J510" s="35"/>
      <c r="K510" s="2"/>
      <c r="L510" s="18"/>
      <c r="M510" s="12"/>
      <c r="N510" s="12"/>
      <c r="O510" s="18"/>
      <c r="P510" s="14"/>
      <c r="Q510" s="21"/>
      <c r="R510" s="14"/>
      <c r="S510" s="4"/>
      <c r="T510" s="35"/>
      <c r="U510" s="3"/>
      <c r="V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</row>
    <row r="511" spans="1:162" x14ac:dyDescent="0.15">
      <c r="A511" s="44"/>
      <c r="B511" s="96"/>
      <c r="C511" s="14"/>
      <c r="D511" s="13"/>
      <c r="E511" s="14"/>
      <c r="F511" s="14"/>
      <c r="G511" s="14"/>
      <c r="H511" s="14"/>
      <c r="I511" s="13"/>
      <c r="J511" s="35"/>
      <c r="K511" s="2"/>
      <c r="L511" s="18"/>
      <c r="M511" s="12"/>
      <c r="N511" s="12"/>
      <c r="O511" s="18"/>
      <c r="P511" s="14"/>
      <c r="Q511" s="21"/>
      <c r="R511" s="14"/>
      <c r="S511" s="4"/>
      <c r="T511" s="35"/>
      <c r="U511" s="3"/>
      <c r="V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</row>
    <row r="512" spans="1:162" x14ac:dyDescent="0.15">
      <c r="A512" s="44"/>
      <c r="B512" s="96"/>
      <c r="C512" s="14"/>
      <c r="D512" s="13"/>
      <c r="E512" s="14"/>
      <c r="F512" s="14"/>
      <c r="G512" s="14"/>
      <c r="H512" s="14"/>
      <c r="I512" s="13"/>
      <c r="J512" s="35"/>
      <c r="K512" s="2"/>
      <c r="L512" s="18"/>
      <c r="M512" s="12"/>
      <c r="N512" s="12"/>
      <c r="O512" s="18"/>
      <c r="P512" s="14"/>
      <c r="Q512" s="21"/>
      <c r="R512" s="14"/>
      <c r="S512" s="4"/>
      <c r="T512" s="35"/>
      <c r="U512" s="3"/>
      <c r="V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</row>
    <row r="513" spans="1:162" x14ac:dyDescent="0.15">
      <c r="A513" s="44"/>
      <c r="B513" s="96"/>
      <c r="C513" s="14"/>
      <c r="D513" s="13"/>
      <c r="E513" s="14"/>
      <c r="F513" s="14"/>
      <c r="G513" s="14"/>
      <c r="H513" s="14"/>
      <c r="I513" s="13"/>
      <c r="J513" s="35"/>
      <c r="K513" s="2"/>
      <c r="L513" s="18"/>
      <c r="M513" s="12"/>
      <c r="N513" s="12"/>
      <c r="O513" s="18"/>
      <c r="P513" s="14"/>
      <c r="Q513" s="21"/>
      <c r="R513" s="14"/>
      <c r="S513" s="4"/>
      <c r="T513" s="35"/>
      <c r="U513" s="3"/>
      <c r="V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</row>
    <row r="514" spans="1:162" x14ac:dyDescent="0.15">
      <c r="A514" s="44"/>
      <c r="B514" s="96"/>
      <c r="C514" s="14"/>
      <c r="D514" s="13"/>
      <c r="E514" s="14"/>
      <c r="F514" s="14"/>
      <c r="G514" s="14"/>
      <c r="H514" s="14"/>
      <c r="I514" s="13"/>
      <c r="J514" s="35"/>
      <c r="K514" s="2"/>
      <c r="L514" s="18"/>
      <c r="M514" s="12"/>
      <c r="N514" s="12"/>
      <c r="O514" s="18"/>
      <c r="P514" s="14"/>
      <c r="Q514" s="21"/>
      <c r="R514" s="14"/>
      <c r="S514" s="4"/>
      <c r="T514" s="35"/>
      <c r="U514" s="3"/>
      <c r="V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</row>
    <row r="515" spans="1:162" x14ac:dyDescent="0.15">
      <c r="A515" s="44"/>
      <c r="B515" s="96"/>
      <c r="C515" s="14"/>
      <c r="D515" s="13"/>
      <c r="E515" s="14"/>
      <c r="F515" s="14"/>
      <c r="G515" s="14"/>
      <c r="H515" s="14"/>
      <c r="I515" s="13"/>
      <c r="J515" s="35"/>
      <c r="K515" s="2"/>
      <c r="L515" s="18"/>
      <c r="M515" s="12"/>
      <c r="N515" s="12"/>
      <c r="O515" s="18"/>
      <c r="P515" s="14"/>
      <c r="Q515" s="21"/>
      <c r="R515" s="14"/>
      <c r="S515" s="4"/>
      <c r="T515" s="35"/>
      <c r="U515" s="3"/>
      <c r="V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</row>
    <row r="516" spans="1:162" x14ac:dyDescent="0.15">
      <c r="A516" s="44"/>
      <c r="B516" s="96"/>
      <c r="C516" s="14"/>
      <c r="D516" s="13"/>
      <c r="E516" s="14"/>
      <c r="F516" s="14"/>
      <c r="G516" s="14"/>
      <c r="H516" s="14"/>
      <c r="I516" s="13"/>
      <c r="J516" s="35"/>
      <c r="K516" s="2"/>
      <c r="L516" s="18"/>
      <c r="M516" s="12"/>
      <c r="N516" s="12"/>
      <c r="O516" s="18"/>
      <c r="P516" s="14"/>
      <c r="Q516" s="21"/>
      <c r="R516" s="14"/>
      <c r="S516" s="4"/>
      <c r="T516" s="35"/>
      <c r="U516" s="3"/>
      <c r="V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</row>
    <row r="517" spans="1:162" x14ac:dyDescent="0.15">
      <c r="A517" s="44"/>
      <c r="B517" s="96"/>
      <c r="C517" s="14"/>
      <c r="D517" s="13"/>
      <c r="E517" s="14"/>
      <c r="F517" s="14"/>
      <c r="G517" s="14"/>
      <c r="H517" s="14"/>
      <c r="I517" s="13"/>
      <c r="J517" s="35"/>
      <c r="K517" s="2"/>
      <c r="L517" s="18"/>
      <c r="M517" s="12"/>
      <c r="N517" s="12"/>
      <c r="O517" s="18"/>
      <c r="P517" s="14"/>
      <c r="Q517" s="21"/>
      <c r="R517" s="14"/>
      <c r="S517" s="4"/>
      <c r="T517" s="35"/>
      <c r="U517" s="3"/>
      <c r="V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</row>
    <row r="518" spans="1:162" x14ac:dyDescent="0.15">
      <c r="A518" s="44"/>
      <c r="B518" s="96"/>
      <c r="C518" s="14"/>
      <c r="D518" s="13"/>
      <c r="E518" s="14"/>
      <c r="F518" s="14"/>
      <c r="G518" s="14"/>
      <c r="H518" s="14"/>
      <c r="I518" s="13"/>
      <c r="J518" s="35"/>
      <c r="K518" s="2"/>
      <c r="L518" s="18"/>
      <c r="M518" s="12"/>
      <c r="N518" s="12"/>
      <c r="O518" s="18"/>
      <c r="P518" s="14"/>
      <c r="Q518" s="21"/>
      <c r="R518" s="14"/>
      <c r="S518" s="4"/>
      <c r="T518" s="35"/>
      <c r="U518" s="3"/>
      <c r="V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</row>
    <row r="519" spans="1:162" x14ac:dyDescent="0.15">
      <c r="A519" s="44"/>
      <c r="B519" s="96"/>
      <c r="C519" s="14"/>
      <c r="D519" s="13"/>
      <c r="E519" s="14"/>
      <c r="F519" s="14"/>
      <c r="G519" s="14"/>
      <c r="H519" s="14"/>
      <c r="I519" s="13"/>
      <c r="J519" s="35"/>
      <c r="K519" s="2"/>
      <c r="L519" s="18"/>
      <c r="M519" s="12"/>
      <c r="N519" s="12"/>
      <c r="O519" s="18"/>
      <c r="P519" s="14"/>
      <c r="Q519" s="21"/>
      <c r="R519" s="14"/>
      <c r="S519" s="4"/>
      <c r="T519" s="35"/>
      <c r="U519" s="3"/>
      <c r="V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</row>
    <row r="520" spans="1:162" x14ac:dyDescent="0.15">
      <c r="A520" s="44"/>
      <c r="B520" s="96"/>
      <c r="C520" s="14"/>
      <c r="D520" s="13"/>
      <c r="E520" s="14"/>
      <c r="F520" s="14"/>
      <c r="G520" s="14"/>
      <c r="H520" s="14"/>
      <c r="I520" s="13"/>
      <c r="J520" s="35"/>
      <c r="K520" s="2"/>
      <c r="L520" s="18"/>
      <c r="M520" s="12"/>
      <c r="N520" s="12"/>
      <c r="O520" s="18"/>
      <c r="P520" s="14"/>
      <c r="Q520" s="21"/>
      <c r="R520" s="14"/>
      <c r="S520" s="4"/>
      <c r="T520" s="35"/>
      <c r="U520" s="3"/>
      <c r="V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</row>
    <row r="521" spans="1:162" x14ac:dyDescent="0.15">
      <c r="A521" s="44"/>
      <c r="B521" s="96"/>
      <c r="C521" s="14"/>
      <c r="D521" s="13"/>
      <c r="E521" s="14"/>
      <c r="F521" s="14"/>
      <c r="G521" s="14"/>
      <c r="H521" s="14"/>
      <c r="I521" s="13"/>
      <c r="J521" s="35"/>
      <c r="K521" s="2"/>
      <c r="L521" s="18"/>
      <c r="M521" s="12"/>
      <c r="N521" s="12"/>
      <c r="O521" s="18"/>
      <c r="P521" s="14"/>
      <c r="Q521" s="21"/>
      <c r="R521" s="14"/>
      <c r="S521" s="4"/>
      <c r="T521" s="35"/>
      <c r="U521" s="3"/>
      <c r="V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</row>
    <row r="522" spans="1:162" x14ac:dyDescent="0.15">
      <c r="A522" s="44"/>
      <c r="B522" s="96"/>
      <c r="C522" s="14"/>
      <c r="D522" s="13"/>
      <c r="E522" s="14"/>
      <c r="F522" s="14"/>
      <c r="G522" s="14"/>
      <c r="H522" s="14"/>
      <c r="I522" s="13"/>
      <c r="J522" s="35"/>
      <c r="K522" s="2"/>
      <c r="L522" s="18"/>
      <c r="M522" s="12"/>
      <c r="N522" s="12"/>
      <c r="O522" s="18"/>
      <c r="P522" s="14"/>
      <c r="Q522" s="21"/>
      <c r="R522" s="14"/>
      <c r="S522" s="4"/>
      <c r="T522" s="35"/>
      <c r="U522" s="3"/>
      <c r="V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</row>
    <row r="523" spans="1:162" x14ac:dyDescent="0.15">
      <c r="A523" s="44"/>
      <c r="B523" s="96"/>
      <c r="C523" s="14"/>
      <c r="D523" s="13"/>
      <c r="E523" s="14"/>
      <c r="F523" s="14"/>
      <c r="G523" s="14"/>
      <c r="H523" s="14"/>
      <c r="I523" s="13"/>
      <c r="J523" s="35"/>
      <c r="K523" s="2"/>
      <c r="L523" s="18"/>
      <c r="M523" s="12"/>
      <c r="N523" s="12"/>
      <c r="O523" s="18"/>
      <c r="P523" s="14"/>
      <c r="Q523" s="21"/>
      <c r="R523" s="14"/>
      <c r="S523" s="4"/>
      <c r="T523" s="35"/>
      <c r="U523" s="3"/>
      <c r="V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</row>
    <row r="524" spans="1:162" x14ac:dyDescent="0.15">
      <c r="A524" s="44"/>
      <c r="B524" s="96"/>
      <c r="C524" s="14"/>
      <c r="D524" s="13"/>
      <c r="E524" s="14"/>
      <c r="F524" s="14"/>
      <c r="G524" s="14"/>
      <c r="H524" s="14"/>
      <c r="I524" s="13"/>
      <c r="J524" s="35"/>
      <c r="K524" s="2"/>
      <c r="L524" s="18"/>
      <c r="M524" s="12"/>
      <c r="N524" s="12"/>
      <c r="O524" s="18"/>
      <c r="P524" s="14"/>
      <c r="Q524" s="21"/>
      <c r="R524" s="14"/>
      <c r="S524" s="4"/>
      <c r="T524" s="35"/>
      <c r="U524" s="3"/>
      <c r="V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</row>
    <row r="525" spans="1:162" x14ac:dyDescent="0.15">
      <c r="A525" s="44"/>
      <c r="B525" s="96"/>
      <c r="C525" s="14"/>
      <c r="D525" s="13"/>
      <c r="E525" s="14"/>
      <c r="F525" s="14"/>
      <c r="G525" s="14"/>
      <c r="H525" s="14"/>
      <c r="I525" s="13"/>
      <c r="J525" s="35"/>
      <c r="K525" s="2"/>
      <c r="L525" s="18"/>
      <c r="M525" s="12"/>
      <c r="N525" s="12"/>
      <c r="O525" s="18"/>
      <c r="P525" s="14"/>
      <c r="Q525" s="21"/>
      <c r="R525" s="14"/>
      <c r="S525" s="4"/>
      <c r="T525" s="35"/>
      <c r="U525" s="3"/>
      <c r="V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</row>
    <row r="526" spans="1:162" x14ac:dyDescent="0.15">
      <c r="A526" s="44"/>
      <c r="B526" s="96"/>
      <c r="C526" s="14"/>
      <c r="D526" s="13"/>
      <c r="E526" s="14"/>
      <c r="F526" s="14"/>
      <c r="G526" s="14"/>
      <c r="H526" s="14"/>
      <c r="I526" s="13"/>
      <c r="J526" s="35"/>
      <c r="K526" s="2"/>
      <c r="L526" s="18"/>
      <c r="M526" s="12"/>
      <c r="N526" s="12"/>
      <c r="O526" s="18"/>
      <c r="P526" s="14"/>
      <c r="Q526" s="21"/>
      <c r="R526" s="14"/>
      <c r="S526" s="4"/>
      <c r="T526" s="35"/>
      <c r="U526" s="3"/>
      <c r="V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</row>
    <row r="527" spans="1:162" x14ac:dyDescent="0.15">
      <c r="A527" s="44"/>
      <c r="B527" s="96"/>
      <c r="C527" s="14"/>
      <c r="D527" s="13"/>
      <c r="E527" s="14"/>
      <c r="F527" s="14"/>
      <c r="G527" s="14"/>
      <c r="H527" s="14"/>
      <c r="I527" s="13"/>
      <c r="J527" s="35"/>
      <c r="K527" s="2"/>
      <c r="L527" s="18"/>
      <c r="M527" s="12"/>
      <c r="N527" s="12"/>
      <c r="O527" s="18"/>
      <c r="P527" s="14"/>
      <c r="Q527" s="21"/>
      <c r="R527" s="14"/>
      <c r="S527" s="4"/>
      <c r="T527" s="35"/>
      <c r="U527" s="3"/>
      <c r="V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</row>
    <row r="528" spans="1:162" x14ac:dyDescent="0.15">
      <c r="A528" s="44"/>
      <c r="B528" s="96"/>
      <c r="C528" s="14"/>
      <c r="D528" s="13"/>
      <c r="E528" s="14"/>
      <c r="F528" s="14"/>
      <c r="G528" s="14"/>
      <c r="H528" s="14"/>
      <c r="I528" s="13"/>
      <c r="J528" s="35"/>
      <c r="K528" s="2"/>
      <c r="L528" s="18"/>
      <c r="M528" s="12"/>
      <c r="N528" s="12"/>
      <c r="O528" s="18"/>
      <c r="P528" s="14"/>
      <c r="Q528" s="21"/>
      <c r="R528" s="14"/>
      <c r="S528" s="4"/>
      <c r="T528" s="35"/>
      <c r="U528" s="3"/>
      <c r="V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</row>
    <row r="529" spans="1:162" x14ac:dyDescent="0.15">
      <c r="A529" s="44"/>
      <c r="B529" s="96"/>
      <c r="C529" s="14"/>
      <c r="D529" s="13"/>
      <c r="E529" s="14"/>
      <c r="F529" s="14"/>
      <c r="G529" s="14"/>
      <c r="H529" s="14"/>
      <c r="I529" s="13"/>
      <c r="J529" s="35"/>
      <c r="K529" s="2"/>
      <c r="L529" s="18"/>
      <c r="M529" s="12"/>
      <c r="N529" s="12"/>
      <c r="O529" s="18"/>
      <c r="P529" s="14"/>
      <c r="Q529" s="21"/>
      <c r="R529" s="14"/>
      <c r="S529" s="4"/>
      <c r="T529" s="35"/>
      <c r="U529" s="3"/>
      <c r="V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</row>
    <row r="530" spans="1:162" x14ac:dyDescent="0.15">
      <c r="A530" s="44"/>
      <c r="B530" s="96"/>
      <c r="C530" s="14"/>
      <c r="D530" s="13"/>
      <c r="E530" s="14"/>
      <c r="F530" s="14"/>
      <c r="G530" s="14"/>
      <c r="H530" s="14"/>
      <c r="I530" s="13"/>
      <c r="J530" s="35"/>
      <c r="K530" s="2"/>
      <c r="L530" s="18"/>
      <c r="M530" s="12"/>
      <c r="N530" s="12"/>
      <c r="O530" s="18"/>
      <c r="P530" s="14"/>
      <c r="Q530" s="21"/>
      <c r="R530" s="14"/>
      <c r="S530" s="4"/>
      <c r="T530" s="35"/>
      <c r="U530" s="3"/>
      <c r="V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</row>
    <row r="531" spans="1:162" x14ac:dyDescent="0.15">
      <c r="A531" s="44"/>
      <c r="B531" s="96"/>
      <c r="C531" s="14"/>
      <c r="D531" s="13"/>
      <c r="E531" s="14"/>
      <c r="F531" s="14"/>
      <c r="G531" s="14"/>
      <c r="H531" s="14"/>
      <c r="I531" s="13"/>
      <c r="J531" s="35"/>
      <c r="K531" s="2"/>
      <c r="L531" s="18"/>
      <c r="M531" s="12"/>
      <c r="N531" s="12"/>
      <c r="O531" s="18"/>
      <c r="P531" s="14"/>
      <c r="Q531" s="21"/>
      <c r="R531" s="14"/>
      <c r="S531" s="4"/>
      <c r="T531" s="35"/>
      <c r="U531" s="3"/>
      <c r="V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</row>
    <row r="532" spans="1:162" x14ac:dyDescent="0.15">
      <c r="A532" s="44"/>
      <c r="B532" s="96"/>
      <c r="C532" s="14"/>
      <c r="D532" s="13"/>
      <c r="E532" s="14"/>
      <c r="F532" s="14"/>
      <c r="G532" s="14"/>
      <c r="H532" s="14"/>
      <c r="I532" s="13"/>
      <c r="J532" s="35"/>
      <c r="K532" s="2"/>
      <c r="L532" s="18"/>
      <c r="M532" s="12"/>
      <c r="N532" s="12"/>
      <c r="O532" s="18"/>
      <c r="P532" s="14"/>
      <c r="Q532" s="21"/>
      <c r="R532" s="14"/>
      <c r="S532" s="4"/>
      <c r="T532" s="35"/>
      <c r="U532" s="3"/>
      <c r="V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</row>
    <row r="533" spans="1:162" x14ac:dyDescent="0.15">
      <c r="A533" s="44"/>
      <c r="B533" s="96"/>
      <c r="C533" s="14"/>
      <c r="D533" s="13"/>
      <c r="E533" s="14"/>
      <c r="F533" s="14"/>
      <c r="G533" s="14"/>
      <c r="H533" s="14"/>
      <c r="I533" s="13"/>
      <c r="J533" s="35"/>
      <c r="K533" s="2"/>
      <c r="L533" s="18"/>
      <c r="M533" s="12"/>
      <c r="N533" s="12"/>
      <c r="O533" s="18"/>
      <c r="P533" s="14"/>
      <c r="Q533" s="21"/>
      <c r="R533" s="14"/>
      <c r="S533" s="4"/>
      <c r="T533" s="35"/>
      <c r="U533" s="3"/>
      <c r="V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</row>
    <row r="534" spans="1:162" x14ac:dyDescent="0.15">
      <c r="A534" s="44"/>
      <c r="B534" s="96"/>
      <c r="C534" s="14"/>
      <c r="D534" s="13"/>
      <c r="E534" s="14"/>
      <c r="F534" s="14"/>
      <c r="G534" s="14"/>
      <c r="H534" s="14"/>
      <c r="I534" s="13"/>
      <c r="J534" s="35"/>
      <c r="K534" s="2"/>
      <c r="L534" s="18"/>
      <c r="M534" s="12"/>
      <c r="N534" s="12"/>
      <c r="O534" s="18"/>
      <c r="P534" s="14"/>
      <c r="Q534" s="21"/>
      <c r="R534" s="14"/>
      <c r="S534" s="4"/>
      <c r="T534" s="35"/>
      <c r="U534" s="3"/>
      <c r="V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</row>
    <row r="535" spans="1:162" x14ac:dyDescent="0.15">
      <c r="A535" s="44"/>
      <c r="B535" s="96"/>
      <c r="C535" s="14"/>
      <c r="D535" s="13"/>
      <c r="E535" s="14"/>
      <c r="F535" s="14"/>
      <c r="G535" s="14"/>
      <c r="H535" s="14"/>
      <c r="I535" s="13"/>
      <c r="J535" s="35"/>
      <c r="K535" s="2"/>
      <c r="L535" s="18"/>
      <c r="M535" s="12"/>
      <c r="N535" s="12"/>
      <c r="O535" s="18"/>
      <c r="P535" s="14"/>
      <c r="Q535" s="21"/>
      <c r="R535" s="14"/>
      <c r="S535" s="4"/>
      <c r="T535" s="35"/>
      <c r="U535" s="3"/>
      <c r="V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</row>
    <row r="536" spans="1:162" x14ac:dyDescent="0.15">
      <c r="A536" s="44"/>
      <c r="B536" s="96"/>
      <c r="C536" s="14"/>
      <c r="D536" s="13"/>
      <c r="E536" s="14"/>
      <c r="F536" s="14"/>
      <c r="G536" s="14"/>
      <c r="H536" s="14"/>
      <c r="I536" s="13"/>
      <c r="J536" s="35"/>
      <c r="K536" s="2"/>
      <c r="L536" s="18"/>
      <c r="M536" s="12"/>
      <c r="N536" s="12"/>
      <c r="O536" s="18"/>
      <c r="P536" s="14"/>
      <c r="Q536" s="21"/>
      <c r="R536" s="14"/>
      <c r="S536" s="4"/>
      <c r="T536" s="35"/>
      <c r="U536" s="3"/>
      <c r="V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</row>
    <row r="537" spans="1:162" x14ac:dyDescent="0.15">
      <c r="A537" s="44"/>
      <c r="B537" s="96"/>
      <c r="C537" s="14"/>
      <c r="D537" s="13"/>
      <c r="E537" s="14"/>
      <c r="F537" s="14"/>
      <c r="G537" s="14"/>
      <c r="H537" s="14"/>
      <c r="I537" s="13"/>
      <c r="J537" s="35"/>
      <c r="K537" s="2"/>
      <c r="L537" s="18"/>
      <c r="M537" s="12"/>
      <c r="N537" s="12"/>
      <c r="O537" s="18"/>
      <c r="P537" s="14"/>
      <c r="Q537" s="21"/>
      <c r="R537" s="14"/>
      <c r="S537" s="4"/>
      <c r="T537" s="35"/>
      <c r="U537" s="3"/>
      <c r="V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</row>
    <row r="538" spans="1:162" x14ac:dyDescent="0.15">
      <c r="A538" s="44"/>
      <c r="B538" s="96"/>
      <c r="C538" s="14"/>
      <c r="D538" s="13"/>
      <c r="E538" s="14"/>
      <c r="F538" s="14"/>
      <c r="G538" s="14"/>
      <c r="H538" s="14"/>
      <c r="I538" s="13"/>
      <c r="J538" s="35"/>
      <c r="K538" s="2"/>
      <c r="L538" s="18"/>
      <c r="M538" s="12"/>
      <c r="N538" s="12"/>
      <c r="O538" s="18"/>
      <c r="P538" s="14"/>
      <c r="Q538" s="21"/>
      <c r="R538" s="14"/>
      <c r="S538" s="4"/>
      <c r="T538" s="35"/>
      <c r="U538" s="3"/>
      <c r="V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</row>
    <row r="539" spans="1:162" x14ac:dyDescent="0.15">
      <c r="A539" s="44"/>
      <c r="B539" s="96"/>
      <c r="C539" s="14"/>
      <c r="D539" s="13"/>
      <c r="E539" s="14"/>
      <c r="F539" s="14"/>
      <c r="G539" s="14"/>
      <c r="H539" s="14"/>
      <c r="I539" s="13"/>
      <c r="J539" s="35"/>
      <c r="K539" s="2"/>
      <c r="L539" s="18"/>
      <c r="M539" s="12"/>
      <c r="N539" s="12"/>
      <c r="O539" s="18"/>
      <c r="P539" s="14"/>
      <c r="Q539" s="21"/>
      <c r="R539" s="14"/>
      <c r="S539" s="4"/>
      <c r="T539" s="35"/>
      <c r="U539" s="3"/>
      <c r="V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</row>
    <row r="540" spans="1:162" x14ac:dyDescent="0.15">
      <c r="A540" s="44"/>
      <c r="B540" s="96"/>
      <c r="C540" s="14"/>
      <c r="D540" s="13"/>
      <c r="E540" s="14"/>
      <c r="F540" s="14"/>
      <c r="G540" s="14"/>
      <c r="H540" s="14"/>
      <c r="I540" s="13"/>
      <c r="J540" s="35"/>
      <c r="K540" s="2"/>
      <c r="L540" s="18"/>
      <c r="M540" s="12"/>
      <c r="N540" s="12"/>
      <c r="O540" s="18"/>
      <c r="P540" s="14"/>
      <c r="Q540" s="21"/>
      <c r="R540" s="14"/>
      <c r="S540" s="4"/>
      <c r="T540" s="35"/>
      <c r="U540" s="3"/>
      <c r="V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</row>
    <row r="541" spans="1:162" x14ac:dyDescent="0.15">
      <c r="A541" s="44"/>
      <c r="B541" s="96"/>
      <c r="C541" s="14"/>
      <c r="D541" s="13"/>
      <c r="E541" s="14"/>
      <c r="F541" s="14"/>
      <c r="G541" s="14"/>
      <c r="H541" s="14"/>
      <c r="I541" s="13"/>
      <c r="J541" s="35"/>
      <c r="K541" s="2"/>
      <c r="L541" s="18"/>
      <c r="M541" s="12"/>
      <c r="N541" s="12"/>
      <c r="O541" s="18"/>
      <c r="P541" s="14"/>
      <c r="Q541" s="21"/>
      <c r="R541" s="14"/>
      <c r="S541" s="4"/>
      <c r="T541" s="35"/>
      <c r="U541" s="3"/>
      <c r="V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</row>
    <row r="542" spans="1:162" x14ac:dyDescent="0.15">
      <c r="A542" s="44"/>
      <c r="B542" s="96"/>
      <c r="C542" s="14"/>
      <c r="D542" s="13"/>
      <c r="E542" s="14"/>
      <c r="F542" s="14"/>
      <c r="G542" s="14"/>
      <c r="H542" s="14"/>
      <c r="I542" s="13"/>
      <c r="J542" s="35"/>
      <c r="K542" s="2"/>
      <c r="L542" s="18"/>
      <c r="M542" s="12"/>
      <c r="N542" s="12"/>
      <c r="O542" s="18"/>
      <c r="P542" s="14"/>
      <c r="Q542" s="21"/>
      <c r="R542" s="14"/>
      <c r="S542" s="4"/>
      <c r="T542" s="35"/>
      <c r="U542" s="3"/>
      <c r="V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</row>
    <row r="543" spans="1:162" x14ac:dyDescent="0.15">
      <c r="A543" s="44"/>
      <c r="B543" s="96"/>
      <c r="C543" s="14"/>
      <c r="D543" s="13"/>
      <c r="E543" s="14"/>
      <c r="F543" s="14"/>
      <c r="G543" s="14"/>
      <c r="H543" s="14"/>
      <c r="I543" s="13"/>
      <c r="J543" s="35"/>
      <c r="K543" s="2"/>
      <c r="L543" s="18"/>
      <c r="M543" s="12"/>
      <c r="N543" s="12"/>
      <c r="O543" s="18"/>
      <c r="P543" s="14"/>
      <c r="Q543" s="21"/>
      <c r="R543" s="14"/>
      <c r="S543" s="4"/>
      <c r="T543" s="35"/>
      <c r="U543" s="3"/>
      <c r="V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</row>
    <row r="544" spans="1:162" x14ac:dyDescent="0.15">
      <c r="A544" s="44"/>
      <c r="B544" s="96"/>
      <c r="C544" s="14"/>
      <c r="D544" s="13"/>
      <c r="E544" s="14"/>
      <c r="F544" s="14"/>
      <c r="G544" s="14"/>
      <c r="H544" s="14"/>
      <c r="I544" s="13"/>
      <c r="J544" s="35"/>
      <c r="K544" s="2"/>
      <c r="L544" s="18"/>
      <c r="M544" s="12"/>
      <c r="N544" s="12"/>
      <c r="O544" s="18"/>
      <c r="P544" s="14"/>
      <c r="Q544" s="21"/>
      <c r="R544" s="14"/>
      <c r="S544" s="4"/>
      <c r="T544" s="35"/>
      <c r="U544" s="3"/>
      <c r="V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</row>
    <row r="545" spans="1:162" x14ac:dyDescent="0.15">
      <c r="A545" s="44"/>
      <c r="B545" s="96"/>
      <c r="C545" s="14"/>
      <c r="D545" s="13"/>
      <c r="E545" s="14"/>
      <c r="F545" s="14"/>
      <c r="G545" s="14"/>
      <c r="H545" s="14"/>
      <c r="I545" s="13"/>
      <c r="J545" s="35"/>
      <c r="K545" s="2"/>
      <c r="L545" s="18"/>
      <c r="M545" s="12"/>
      <c r="N545" s="12"/>
      <c r="O545" s="18"/>
      <c r="P545" s="14"/>
      <c r="Q545" s="21"/>
      <c r="R545" s="14"/>
      <c r="S545" s="4"/>
      <c r="T545" s="35"/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</row>
    <row r="546" spans="1:162" x14ac:dyDescent="0.15">
      <c r="A546" s="44"/>
      <c r="B546" s="96"/>
      <c r="C546" s="14"/>
      <c r="D546" s="13"/>
      <c r="E546" s="14"/>
      <c r="F546" s="14"/>
      <c r="G546" s="14"/>
      <c r="H546" s="14"/>
      <c r="I546" s="13"/>
      <c r="J546" s="35"/>
      <c r="K546" s="2"/>
      <c r="L546" s="18"/>
      <c r="M546" s="12"/>
      <c r="N546" s="12"/>
      <c r="O546" s="18"/>
      <c r="P546" s="14"/>
      <c r="Q546" s="21"/>
      <c r="R546" s="14"/>
      <c r="S546" s="4"/>
      <c r="T546" s="35"/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</row>
    <row r="547" spans="1:162" x14ac:dyDescent="0.15">
      <c r="A547" s="44"/>
      <c r="B547" s="96"/>
      <c r="C547" s="14"/>
      <c r="D547" s="13"/>
      <c r="E547" s="14"/>
      <c r="F547" s="14"/>
      <c r="G547" s="14"/>
      <c r="H547" s="14"/>
      <c r="I547" s="13"/>
      <c r="J547" s="35"/>
      <c r="K547" s="2"/>
      <c r="L547" s="18"/>
      <c r="M547" s="12"/>
      <c r="N547" s="12"/>
      <c r="O547" s="18"/>
      <c r="P547" s="14"/>
      <c r="Q547" s="21"/>
      <c r="R547" s="14"/>
      <c r="S547" s="4"/>
      <c r="T547" s="35"/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</row>
    <row r="548" spans="1:162" x14ac:dyDescent="0.15">
      <c r="A548" s="44"/>
      <c r="B548" s="96"/>
      <c r="C548" s="14"/>
      <c r="D548" s="13"/>
      <c r="E548" s="14"/>
      <c r="F548" s="14"/>
      <c r="G548" s="14"/>
      <c r="H548" s="14"/>
      <c r="I548" s="13"/>
      <c r="J548" s="35"/>
      <c r="K548" s="2"/>
      <c r="L548" s="18"/>
      <c r="M548" s="12"/>
      <c r="N548" s="12"/>
      <c r="O548" s="18"/>
      <c r="P548" s="14"/>
      <c r="Q548" s="21"/>
      <c r="R548" s="14"/>
      <c r="S548" s="4"/>
      <c r="T548" s="35"/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</row>
    <row r="549" spans="1:162" x14ac:dyDescent="0.15">
      <c r="A549" s="44"/>
      <c r="B549" s="96"/>
      <c r="C549" s="14"/>
      <c r="D549" s="13"/>
      <c r="E549" s="14"/>
      <c r="F549" s="14"/>
      <c r="G549" s="14"/>
      <c r="H549" s="14"/>
      <c r="I549" s="13"/>
      <c r="J549" s="35"/>
      <c r="K549" s="2"/>
      <c r="L549" s="18"/>
      <c r="M549" s="12"/>
      <c r="N549" s="12"/>
      <c r="O549" s="18"/>
      <c r="P549" s="14"/>
      <c r="Q549" s="21"/>
      <c r="R549" s="14"/>
      <c r="S549" s="4"/>
      <c r="T549" s="35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</row>
    <row r="550" spans="1:162" x14ac:dyDescent="0.15">
      <c r="A550" s="44"/>
      <c r="B550" s="96"/>
      <c r="C550" s="14"/>
      <c r="D550" s="13"/>
      <c r="E550" s="14"/>
      <c r="F550" s="14"/>
      <c r="G550" s="14"/>
      <c r="H550" s="14"/>
      <c r="I550" s="13"/>
      <c r="J550" s="35"/>
      <c r="K550" s="2"/>
      <c r="L550" s="18"/>
      <c r="M550" s="12"/>
      <c r="N550" s="12"/>
      <c r="O550" s="18"/>
      <c r="P550" s="14"/>
      <c r="Q550" s="21"/>
      <c r="R550" s="14"/>
      <c r="S550" s="4"/>
      <c r="T550" s="35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</row>
    <row r="551" spans="1:162" x14ac:dyDescent="0.15">
      <c r="A551" s="44"/>
      <c r="B551" s="96"/>
      <c r="C551" s="14"/>
      <c r="D551" s="13"/>
      <c r="E551" s="14"/>
      <c r="F551" s="14"/>
      <c r="G551" s="14"/>
      <c r="H551" s="14"/>
      <c r="I551" s="13"/>
      <c r="J551" s="35"/>
      <c r="K551" s="2"/>
      <c r="L551" s="18"/>
      <c r="M551" s="12"/>
      <c r="N551" s="12"/>
      <c r="O551" s="18"/>
      <c r="P551" s="14"/>
      <c r="Q551" s="21"/>
      <c r="R551" s="14"/>
      <c r="S551" s="4"/>
      <c r="T551" s="35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</row>
    <row r="552" spans="1:162" x14ac:dyDescent="0.15">
      <c r="A552" s="44"/>
      <c r="B552" s="96"/>
      <c r="C552" s="14"/>
      <c r="D552" s="13"/>
      <c r="E552" s="14"/>
      <c r="F552" s="14"/>
      <c r="G552" s="14"/>
      <c r="H552" s="14"/>
      <c r="I552" s="13"/>
      <c r="J552" s="35"/>
      <c r="K552" s="2"/>
      <c r="L552" s="18"/>
      <c r="M552" s="12"/>
      <c r="N552" s="12"/>
      <c r="O552" s="18"/>
      <c r="P552" s="14"/>
      <c r="Q552" s="21"/>
      <c r="R552" s="14"/>
      <c r="S552" s="4"/>
      <c r="T552" s="35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</row>
    <row r="553" spans="1:162" x14ac:dyDescent="0.15">
      <c r="A553" s="44"/>
      <c r="B553" s="96"/>
      <c r="C553" s="14"/>
      <c r="D553" s="13"/>
      <c r="E553" s="14"/>
      <c r="F553" s="14"/>
      <c r="G553" s="14"/>
      <c r="H553" s="14"/>
      <c r="I553" s="13"/>
      <c r="J553" s="35"/>
      <c r="K553" s="2"/>
      <c r="L553" s="18"/>
      <c r="M553" s="12"/>
      <c r="N553" s="12"/>
      <c r="O553" s="18"/>
      <c r="P553" s="14"/>
      <c r="Q553" s="21"/>
      <c r="R553" s="14"/>
      <c r="S553" s="4"/>
      <c r="T553" s="35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</row>
    <row r="554" spans="1:162" x14ac:dyDescent="0.15">
      <c r="A554" s="44"/>
      <c r="B554" s="96"/>
      <c r="C554" s="14"/>
      <c r="D554" s="13"/>
      <c r="E554" s="14"/>
      <c r="F554" s="14"/>
      <c r="G554" s="14"/>
      <c r="H554" s="14"/>
      <c r="I554" s="13"/>
      <c r="J554" s="35"/>
      <c r="K554" s="2"/>
      <c r="L554" s="18"/>
      <c r="M554" s="12"/>
      <c r="N554" s="12"/>
      <c r="O554" s="18"/>
      <c r="P554" s="14"/>
      <c r="Q554" s="21"/>
      <c r="R554" s="14"/>
      <c r="S554" s="4"/>
      <c r="T554" s="35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</row>
    <row r="555" spans="1:162" x14ac:dyDescent="0.15">
      <c r="A555" s="44"/>
      <c r="B555" s="96"/>
      <c r="C555" s="14"/>
      <c r="D555" s="13"/>
      <c r="E555" s="14"/>
      <c r="F555" s="14"/>
      <c r="G555" s="14"/>
      <c r="H555" s="14"/>
      <c r="I555" s="13"/>
      <c r="J555" s="35"/>
      <c r="K555" s="2"/>
      <c r="L555" s="18"/>
      <c r="M555" s="12"/>
      <c r="N555" s="12"/>
      <c r="O555" s="18"/>
      <c r="P555" s="14"/>
      <c r="Q555" s="21"/>
      <c r="R555" s="14"/>
      <c r="S555" s="4"/>
      <c r="T555" s="35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</row>
    <row r="556" spans="1:162" x14ac:dyDescent="0.15">
      <c r="A556" s="44"/>
      <c r="B556" s="96"/>
      <c r="C556" s="14"/>
      <c r="D556" s="13"/>
      <c r="E556" s="14"/>
      <c r="F556" s="14"/>
      <c r="G556" s="14"/>
      <c r="H556" s="14"/>
      <c r="I556" s="13"/>
      <c r="J556" s="35"/>
      <c r="K556" s="2"/>
      <c r="L556" s="18"/>
      <c r="M556" s="12"/>
      <c r="N556" s="12"/>
      <c r="O556" s="18"/>
      <c r="P556" s="14"/>
      <c r="Q556" s="21"/>
      <c r="R556" s="14"/>
      <c r="S556" s="4"/>
      <c r="T556" s="35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</row>
    <row r="557" spans="1:162" x14ac:dyDescent="0.15">
      <c r="A557" s="44"/>
      <c r="B557" s="96"/>
      <c r="C557" s="14"/>
      <c r="D557" s="13"/>
      <c r="E557" s="14"/>
      <c r="F557" s="14"/>
      <c r="G557" s="14"/>
      <c r="H557" s="14"/>
      <c r="I557" s="13"/>
      <c r="J557" s="35"/>
      <c r="K557" s="2"/>
      <c r="L557" s="18"/>
      <c r="M557" s="12"/>
      <c r="N557" s="12"/>
      <c r="O557" s="18"/>
      <c r="P557" s="14"/>
      <c r="Q557" s="21"/>
      <c r="R557" s="14"/>
      <c r="S557" s="4"/>
      <c r="T557" s="35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</row>
    <row r="558" spans="1:162" x14ac:dyDescent="0.15">
      <c r="A558" s="44"/>
      <c r="B558" s="96"/>
      <c r="C558" s="14"/>
      <c r="D558" s="13"/>
      <c r="E558" s="14"/>
      <c r="F558" s="14"/>
      <c r="G558" s="14"/>
      <c r="H558" s="14"/>
      <c r="I558" s="13"/>
      <c r="J558" s="35"/>
      <c r="K558" s="2"/>
      <c r="L558" s="18"/>
      <c r="M558" s="12"/>
      <c r="N558" s="12"/>
      <c r="O558" s="18"/>
      <c r="P558" s="14"/>
      <c r="Q558" s="21"/>
      <c r="R558" s="14"/>
      <c r="S558" s="4"/>
      <c r="T558" s="35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</row>
    <row r="559" spans="1:162" x14ac:dyDescent="0.15">
      <c r="A559" s="44"/>
      <c r="B559" s="96"/>
      <c r="C559" s="14"/>
      <c r="D559" s="13"/>
      <c r="E559" s="14"/>
      <c r="F559" s="14"/>
      <c r="G559" s="14"/>
      <c r="H559" s="14"/>
      <c r="I559" s="13"/>
      <c r="J559" s="35"/>
      <c r="K559" s="2"/>
      <c r="L559" s="18"/>
      <c r="M559" s="12"/>
      <c r="N559" s="12"/>
      <c r="O559" s="18"/>
      <c r="P559" s="14"/>
      <c r="Q559" s="21"/>
      <c r="R559" s="14"/>
      <c r="S559" s="4"/>
      <c r="T559" s="35"/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</row>
    <row r="560" spans="1:162" x14ac:dyDescent="0.15">
      <c r="A560" s="44"/>
      <c r="B560" s="96"/>
      <c r="C560" s="14"/>
      <c r="D560" s="13"/>
      <c r="E560" s="14"/>
      <c r="F560" s="14"/>
      <c r="G560" s="14"/>
      <c r="H560" s="14"/>
      <c r="I560" s="13"/>
      <c r="J560" s="35"/>
      <c r="K560" s="2"/>
      <c r="L560" s="18"/>
      <c r="M560" s="12"/>
      <c r="N560" s="12"/>
      <c r="O560" s="18"/>
      <c r="P560" s="14"/>
      <c r="Q560" s="21"/>
      <c r="R560" s="14"/>
      <c r="S560" s="4"/>
      <c r="T560" s="35"/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</row>
    <row r="561" spans="1:162" x14ac:dyDescent="0.15">
      <c r="A561" s="44"/>
      <c r="B561" s="96"/>
      <c r="C561" s="14"/>
      <c r="D561" s="13"/>
      <c r="E561" s="14"/>
      <c r="F561" s="14"/>
      <c r="G561" s="14"/>
      <c r="H561" s="14"/>
      <c r="I561" s="13"/>
      <c r="J561" s="35"/>
      <c r="K561" s="2"/>
      <c r="L561" s="18"/>
      <c r="M561" s="12"/>
      <c r="N561" s="12"/>
      <c r="O561" s="18"/>
      <c r="P561" s="14"/>
      <c r="Q561" s="21"/>
      <c r="R561" s="14"/>
      <c r="S561" s="4"/>
      <c r="T561" s="35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</row>
    <row r="562" spans="1:162" x14ac:dyDescent="0.15">
      <c r="A562" s="44"/>
      <c r="B562" s="96"/>
      <c r="C562" s="14"/>
      <c r="D562" s="13"/>
      <c r="E562" s="14"/>
      <c r="F562" s="14"/>
      <c r="G562" s="14"/>
      <c r="H562" s="14"/>
      <c r="I562" s="13"/>
      <c r="J562" s="35"/>
      <c r="K562" s="2"/>
      <c r="L562" s="18"/>
      <c r="M562" s="12"/>
      <c r="N562" s="12"/>
      <c r="O562" s="18"/>
      <c r="P562" s="14"/>
      <c r="Q562" s="21"/>
      <c r="R562" s="14"/>
      <c r="S562" s="4"/>
      <c r="T562" s="35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</row>
    <row r="563" spans="1:162" x14ac:dyDescent="0.15">
      <c r="A563" s="44"/>
      <c r="B563" s="96"/>
      <c r="C563" s="14"/>
      <c r="D563" s="13"/>
      <c r="E563" s="14"/>
      <c r="F563" s="14"/>
      <c r="G563" s="14"/>
      <c r="H563" s="14"/>
      <c r="I563" s="13"/>
      <c r="J563" s="35"/>
      <c r="K563" s="2"/>
      <c r="L563" s="18"/>
      <c r="M563" s="12"/>
      <c r="N563" s="12"/>
      <c r="O563" s="18"/>
      <c r="P563" s="14"/>
      <c r="Q563" s="21"/>
      <c r="R563" s="14"/>
      <c r="S563" s="4"/>
      <c r="T563" s="35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</row>
    <row r="564" spans="1:162" x14ac:dyDescent="0.15">
      <c r="A564" s="44"/>
      <c r="B564" s="96"/>
      <c r="C564" s="14"/>
      <c r="D564" s="13"/>
      <c r="E564" s="14"/>
      <c r="F564" s="14"/>
      <c r="G564" s="14"/>
      <c r="H564" s="14"/>
      <c r="I564" s="13"/>
      <c r="J564" s="35"/>
      <c r="K564" s="2"/>
      <c r="L564" s="18"/>
      <c r="M564" s="12"/>
      <c r="N564" s="12"/>
      <c r="O564" s="18"/>
      <c r="P564" s="14"/>
      <c r="Q564" s="21"/>
      <c r="R564" s="14"/>
      <c r="S564" s="4"/>
      <c r="T564" s="35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</row>
    <row r="565" spans="1:162" x14ac:dyDescent="0.15">
      <c r="A565" s="44"/>
      <c r="B565" s="96"/>
      <c r="C565" s="14"/>
      <c r="D565" s="13"/>
      <c r="E565" s="14"/>
      <c r="F565" s="14"/>
      <c r="G565" s="14"/>
      <c r="H565" s="14"/>
      <c r="I565" s="13"/>
      <c r="J565" s="35"/>
      <c r="K565" s="2"/>
      <c r="L565" s="18"/>
      <c r="M565" s="12"/>
      <c r="N565" s="12"/>
      <c r="O565" s="18"/>
      <c r="P565" s="14"/>
      <c r="Q565" s="21"/>
      <c r="R565" s="14"/>
      <c r="S565" s="4"/>
      <c r="T565" s="35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</row>
    <row r="566" spans="1:162" x14ac:dyDescent="0.15">
      <c r="A566" s="44"/>
      <c r="B566" s="96"/>
      <c r="C566" s="14"/>
      <c r="D566" s="13"/>
      <c r="E566" s="14"/>
      <c r="F566" s="14"/>
      <c r="G566" s="14"/>
      <c r="H566" s="14"/>
      <c r="I566" s="13"/>
      <c r="J566" s="35"/>
      <c r="K566" s="2"/>
      <c r="L566" s="18"/>
      <c r="M566" s="12"/>
      <c r="N566" s="12"/>
      <c r="O566" s="18"/>
      <c r="P566" s="14"/>
      <c r="Q566" s="21"/>
      <c r="R566" s="14"/>
      <c r="S566" s="4"/>
      <c r="T566" s="35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</row>
    <row r="567" spans="1:162" x14ac:dyDescent="0.15">
      <c r="A567" s="44"/>
      <c r="B567" s="96"/>
      <c r="C567" s="14"/>
      <c r="D567" s="13"/>
      <c r="E567" s="14"/>
      <c r="F567" s="14"/>
      <c r="G567" s="14"/>
      <c r="H567" s="14"/>
      <c r="I567" s="13"/>
      <c r="J567" s="35"/>
      <c r="K567" s="2"/>
      <c r="L567" s="18"/>
      <c r="M567" s="12"/>
      <c r="N567" s="12"/>
      <c r="O567" s="18"/>
      <c r="P567" s="14"/>
      <c r="Q567" s="21"/>
      <c r="R567" s="14"/>
      <c r="S567" s="4"/>
      <c r="T567" s="35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</row>
    <row r="568" spans="1:162" x14ac:dyDescent="0.15">
      <c r="A568" s="44"/>
      <c r="B568" s="96"/>
      <c r="C568" s="14"/>
      <c r="D568" s="13"/>
      <c r="E568" s="14"/>
      <c r="F568" s="14"/>
      <c r="G568" s="14"/>
      <c r="H568" s="14"/>
      <c r="I568" s="13"/>
      <c r="J568" s="35"/>
      <c r="K568" s="2"/>
      <c r="L568" s="18"/>
      <c r="M568" s="12"/>
      <c r="N568" s="12"/>
      <c r="O568" s="18"/>
      <c r="P568" s="14"/>
      <c r="Q568" s="21"/>
      <c r="R568" s="14"/>
      <c r="S568" s="4"/>
      <c r="T568" s="35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</row>
    <row r="569" spans="1:162" x14ac:dyDescent="0.15">
      <c r="A569" s="44"/>
      <c r="B569" s="96"/>
      <c r="C569" s="14"/>
      <c r="D569" s="13"/>
      <c r="E569" s="14"/>
      <c r="F569" s="14"/>
      <c r="G569" s="14"/>
      <c r="H569" s="14"/>
      <c r="I569" s="13"/>
      <c r="J569" s="35"/>
      <c r="K569" s="2"/>
      <c r="L569" s="18"/>
      <c r="M569" s="12"/>
      <c r="N569" s="12"/>
      <c r="O569" s="18"/>
      <c r="P569" s="14"/>
      <c r="Q569" s="21"/>
      <c r="R569" s="14"/>
      <c r="S569" s="4"/>
      <c r="T569" s="35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</row>
    <row r="570" spans="1:162" x14ac:dyDescent="0.15">
      <c r="A570" s="44"/>
      <c r="B570" s="96"/>
      <c r="C570" s="14"/>
      <c r="D570" s="13"/>
      <c r="E570" s="14"/>
      <c r="F570" s="14"/>
      <c r="G570" s="14"/>
      <c r="H570" s="14"/>
      <c r="I570" s="13"/>
      <c r="J570" s="35"/>
      <c r="K570" s="2"/>
      <c r="L570" s="18"/>
      <c r="M570" s="12"/>
      <c r="N570" s="12"/>
      <c r="O570" s="18"/>
      <c r="P570" s="14"/>
      <c r="Q570" s="21"/>
      <c r="R570" s="14"/>
      <c r="S570" s="4"/>
      <c r="T570" s="35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</row>
    <row r="571" spans="1:162" x14ac:dyDescent="0.15">
      <c r="A571" s="44"/>
      <c r="B571" s="96"/>
      <c r="C571" s="14"/>
      <c r="D571" s="13"/>
      <c r="E571" s="14"/>
      <c r="F571" s="14"/>
      <c r="G571" s="14"/>
      <c r="H571" s="14"/>
      <c r="I571" s="13"/>
      <c r="J571" s="35"/>
      <c r="K571" s="2"/>
      <c r="L571" s="18"/>
      <c r="M571" s="12"/>
      <c r="N571" s="12"/>
      <c r="O571" s="18"/>
      <c r="P571" s="14"/>
      <c r="Q571" s="21"/>
      <c r="R571" s="14"/>
      <c r="S571" s="4"/>
      <c r="T571" s="35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</row>
    <row r="572" spans="1:162" x14ac:dyDescent="0.15">
      <c r="A572" s="44"/>
      <c r="B572" s="96"/>
      <c r="C572" s="14"/>
      <c r="D572" s="13"/>
      <c r="E572" s="14"/>
      <c r="F572" s="14"/>
      <c r="G572" s="14"/>
      <c r="H572" s="14"/>
      <c r="I572" s="13"/>
      <c r="J572" s="35"/>
      <c r="K572" s="2"/>
      <c r="L572" s="18"/>
      <c r="M572" s="12"/>
      <c r="N572" s="12"/>
      <c r="O572" s="18"/>
      <c r="P572" s="14"/>
      <c r="Q572" s="21"/>
      <c r="R572" s="14"/>
      <c r="S572" s="4"/>
      <c r="T572" s="35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</row>
    <row r="573" spans="1:162" x14ac:dyDescent="0.15">
      <c r="A573" s="44"/>
      <c r="B573" s="96"/>
      <c r="C573" s="14"/>
      <c r="D573" s="13"/>
      <c r="E573" s="14"/>
      <c r="F573" s="14"/>
      <c r="G573" s="14"/>
      <c r="H573" s="14"/>
      <c r="I573" s="13"/>
      <c r="J573" s="35"/>
      <c r="K573" s="2"/>
      <c r="L573" s="18"/>
      <c r="M573" s="12"/>
      <c r="N573" s="12"/>
      <c r="O573" s="18"/>
      <c r="P573" s="14"/>
      <c r="Q573" s="21"/>
      <c r="R573" s="14"/>
      <c r="S573" s="4"/>
      <c r="T573" s="35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</row>
    <row r="574" spans="1:162" x14ac:dyDescent="0.15">
      <c r="A574" s="44"/>
      <c r="B574" s="96"/>
      <c r="C574" s="14"/>
      <c r="D574" s="13"/>
      <c r="E574" s="14"/>
      <c r="F574" s="14"/>
      <c r="G574" s="14"/>
      <c r="H574" s="14"/>
      <c r="I574" s="13"/>
      <c r="J574" s="35"/>
      <c r="K574" s="2"/>
      <c r="L574" s="18"/>
      <c r="M574" s="12"/>
      <c r="N574" s="12"/>
      <c r="O574" s="18"/>
      <c r="P574" s="14"/>
      <c r="Q574" s="21"/>
      <c r="R574" s="14"/>
      <c r="S574" s="4"/>
      <c r="T574" s="35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</row>
    <row r="575" spans="1:162" x14ac:dyDescent="0.15">
      <c r="A575" s="44"/>
      <c r="B575" s="96"/>
      <c r="C575" s="14"/>
      <c r="D575" s="13"/>
      <c r="E575" s="14"/>
      <c r="F575" s="14"/>
      <c r="G575" s="14"/>
      <c r="H575" s="14"/>
      <c r="I575" s="13"/>
      <c r="J575" s="35"/>
      <c r="K575" s="2"/>
      <c r="L575" s="18"/>
      <c r="M575" s="12"/>
      <c r="N575" s="12"/>
      <c r="O575" s="18"/>
      <c r="P575" s="14"/>
      <c r="Q575" s="21"/>
      <c r="R575" s="14"/>
      <c r="S575" s="4"/>
      <c r="T575" s="35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</row>
    <row r="576" spans="1:162" x14ac:dyDescent="0.15">
      <c r="A576" s="44"/>
      <c r="B576" s="96"/>
      <c r="C576" s="14"/>
      <c r="D576" s="13"/>
      <c r="E576" s="14"/>
      <c r="F576" s="14"/>
      <c r="G576" s="14"/>
      <c r="H576" s="14"/>
      <c r="I576" s="13"/>
      <c r="J576" s="35"/>
      <c r="K576" s="2"/>
      <c r="L576" s="18"/>
      <c r="M576" s="12"/>
      <c r="N576" s="12"/>
      <c r="O576" s="18"/>
      <c r="P576" s="14"/>
      <c r="Q576" s="21"/>
      <c r="R576" s="14"/>
      <c r="S576" s="4"/>
      <c r="T576" s="35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</row>
    <row r="577" spans="1:162" x14ac:dyDescent="0.15">
      <c r="A577" s="44"/>
      <c r="B577" s="96"/>
      <c r="C577" s="14"/>
      <c r="D577" s="13"/>
      <c r="E577" s="14"/>
      <c r="F577" s="14"/>
      <c r="G577" s="14"/>
      <c r="H577" s="14"/>
      <c r="I577" s="13"/>
      <c r="J577" s="35"/>
      <c r="K577" s="2"/>
      <c r="L577" s="18"/>
      <c r="M577" s="12"/>
      <c r="N577" s="12"/>
      <c r="O577" s="18"/>
      <c r="P577" s="14"/>
      <c r="Q577" s="21"/>
      <c r="R577" s="14"/>
      <c r="S577" s="4"/>
      <c r="T577" s="35"/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</row>
    <row r="578" spans="1:162" x14ac:dyDescent="0.15">
      <c r="A578" s="44"/>
      <c r="B578" s="96"/>
      <c r="C578" s="14"/>
      <c r="D578" s="13"/>
      <c r="E578" s="14"/>
      <c r="F578" s="14"/>
      <c r="G578" s="14"/>
      <c r="H578" s="14"/>
      <c r="I578" s="13"/>
      <c r="J578" s="35"/>
      <c r="K578" s="2"/>
      <c r="L578" s="18"/>
      <c r="M578" s="12"/>
      <c r="N578" s="12"/>
      <c r="O578" s="18"/>
      <c r="P578" s="14"/>
      <c r="Q578" s="21"/>
      <c r="R578" s="14"/>
      <c r="S578" s="4"/>
      <c r="T578" s="35"/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</row>
    <row r="579" spans="1:162" x14ac:dyDescent="0.15">
      <c r="A579" s="44"/>
      <c r="B579" s="96"/>
      <c r="C579" s="14"/>
      <c r="D579" s="13"/>
      <c r="E579" s="14"/>
      <c r="F579" s="14"/>
      <c r="G579" s="14"/>
      <c r="H579" s="14"/>
      <c r="I579" s="13"/>
      <c r="J579" s="35"/>
      <c r="K579" s="2"/>
      <c r="L579" s="18"/>
      <c r="M579" s="12"/>
      <c r="N579" s="12"/>
      <c r="O579" s="18"/>
      <c r="P579" s="14"/>
      <c r="Q579" s="21"/>
      <c r="R579" s="14"/>
      <c r="S579" s="4"/>
      <c r="T579" s="35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</row>
    <row r="580" spans="1:162" x14ac:dyDescent="0.15">
      <c r="A580" s="44"/>
      <c r="B580" s="96"/>
      <c r="C580" s="14"/>
      <c r="D580" s="13"/>
      <c r="E580" s="14"/>
      <c r="F580" s="14"/>
      <c r="G580" s="14"/>
      <c r="H580" s="14"/>
      <c r="I580" s="13"/>
      <c r="J580" s="35"/>
      <c r="K580" s="2"/>
      <c r="L580" s="18"/>
      <c r="M580" s="12"/>
      <c r="N580" s="12"/>
      <c r="O580" s="18"/>
      <c r="P580" s="14"/>
      <c r="Q580" s="21"/>
      <c r="R580" s="14"/>
      <c r="S580" s="4"/>
      <c r="T580" s="35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</row>
    <row r="581" spans="1:162" x14ac:dyDescent="0.15">
      <c r="A581" s="44"/>
      <c r="B581" s="96"/>
      <c r="C581" s="14"/>
      <c r="D581" s="13"/>
      <c r="E581" s="14"/>
      <c r="F581" s="14"/>
      <c r="G581" s="14"/>
      <c r="H581" s="14"/>
      <c r="I581" s="13"/>
      <c r="J581" s="35"/>
      <c r="K581" s="2"/>
      <c r="L581" s="18"/>
      <c r="M581" s="12"/>
      <c r="N581" s="12"/>
      <c r="O581" s="18"/>
      <c r="P581" s="14"/>
      <c r="Q581" s="21"/>
      <c r="R581" s="14"/>
      <c r="S581" s="4"/>
      <c r="T581" s="35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</row>
    <row r="582" spans="1:162" x14ac:dyDescent="0.15">
      <c r="A582" s="44"/>
      <c r="B582" s="96"/>
      <c r="C582" s="14"/>
      <c r="D582" s="13"/>
      <c r="E582" s="14"/>
      <c r="F582" s="14"/>
      <c r="G582" s="14"/>
      <c r="H582" s="14"/>
      <c r="I582" s="13"/>
      <c r="J582" s="35"/>
      <c r="K582" s="2"/>
      <c r="L582" s="18"/>
      <c r="M582" s="12"/>
      <c r="N582" s="12"/>
      <c r="O582" s="18"/>
      <c r="P582" s="14"/>
      <c r="Q582" s="21"/>
      <c r="R582" s="14"/>
      <c r="S582" s="4"/>
      <c r="T582" s="35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</row>
    <row r="583" spans="1:162" x14ac:dyDescent="0.15">
      <c r="A583" s="44"/>
      <c r="B583" s="96"/>
      <c r="C583" s="14"/>
      <c r="D583" s="13"/>
      <c r="E583" s="14"/>
      <c r="F583" s="14"/>
      <c r="G583" s="14"/>
      <c r="H583" s="14"/>
      <c r="I583" s="13"/>
      <c r="J583" s="35"/>
      <c r="K583" s="2"/>
      <c r="L583" s="18"/>
      <c r="M583" s="12"/>
      <c r="N583" s="12"/>
      <c r="O583" s="18"/>
      <c r="P583" s="14"/>
      <c r="Q583" s="21"/>
      <c r="R583" s="14"/>
      <c r="S583" s="4"/>
      <c r="T583" s="35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</row>
    <row r="584" spans="1:162" x14ac:dyDescent="0.15">
      <c r="A584" s="44"/>
      <c r="B584" s="96"/>
      <c r="C584" s="14"/>
      <c r="D584" s="13"/>
      <c r="E584" s="14"/>
      <c r="F584" s="14"/>
      <c r="G584" s="14"/>
      <c r="H584" s="14"/>
      <c r="I584" s="13"/>
      <c r="J584" s="35"/>
      <c r="K584" s="2"/>
      <c r="L584" s="18"/>
      <c r="M584" s="12"/>
      <c r="N584" s="12"/>
      <c r="O584" s="18"/>
      <c r="P584" s="14"/>
      <c r="Q584" s="21"/>
      <c r="R584" s="14"/>
      <c r="S584" s="4"/>
      <c r="T584" s="35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</row>
    <row r="585" spans="1:162" x14ac:dyDescent="0.15">
      <c r="A585" s="44"/>
      <c r="B585" s="96"/>
      <c r="C585" s="14"/>
      <c r="D585" s="13"/>
      <c r="E585" s="14"/>
      <c r="F585" s="14"/>
      <c r="G585" s="14"/>
      <c r="H585" s="14"/>
      <c r="I585" s="13"/>
      <c r="J585" s="35"/>
      <c r="K585" s="2"/>
      <c r="L585" s="18"/>
      <c r="M585" s="12"/>
      <c r="N585" s="12"/>
      <c r="O585" s="18"/>
      <c r="P585" s="14"/>
      <c r="Q585" s="21"/>
      <c r="R585" s="14"/>
      <c r="S585" s="4"/>
      <c r="T585" s="35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</row>
    <row r="586" spans="1:162" x14ac:dyDescent="0.15">
      <c r="A586" s="44"/>
      <c r="B586" s="96"/>
      <c r="C586" s="14"/>
      <c r="D586" s="13"/>
      <c r="E586" s="14"/>
      <c r="F586" s="14"/>
      <c r="G586" s="14"/>
      <c r="H586" s="14"/>
      <c r="I586" s="13"/>
      <c r="J586" s="35"/>
      <c r="K586" s="2"/>
      <c r="L586" s="18"/>
      <c r="M586" s="12"/>
      <c r="N586" s="12"/>
      <c r="O586" s="18"/>
      <c r="P586" s="14"/>
      <c r="Q586" s="21"/>
      <c r="R586" s="14"/>
      <c r="S586" s="4"/>
      <c r="T586" s="35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</row>
    <row r="587" spans="1:162" x14ac:dyDescent="0.15">
      <c r="A587" s="44"/>
      <c r="B587" s="96"/>
      <c r="C587" s="14"/>
      <c r="D587" s="13"/>
      <c r="E587" s="14"/>
      <c r="F587" s="14"/>
      <c r="G587" s="14"/>
      <c r="H587" s="14"/>
      <c r="I587" s="13"/>
      <c r="J587" s="35"/>
      <c r="K587" s="2"/>
      <c r="L587" s="18"/>
      <c r="M587" s="12"/>
      <c r="N587" s="12"/>
      <c r="O587" s="18"/>
      <c r="P587" s="14"/>
      <c r="Q587" s="21"/>
      <c r="R587" s="14"/>
      <c r="S587" s="4"/>
      <c r="T587" s="35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</row>
    <row r="588" spans="1:162" x14ac:dyDescent="0.15">
      <c r="A588" s="44"/>
      <c r="B588" s="96"/>
      <c r="C588" s="14"/>
      <c r="D588" s="13"/>
      <c r="E588" s="14"/>
      <c r="F588" s="14"/>
      <c r="G588" s="14"/>
      <c r="H588" s="14"/>
      <c r="I588" s="13"/>
      <c r="J588" s="35"/>
      <c r="K588" s="2"/>
      <c r="L588" s="18"/>
      <c r="M588" s="12"/>
      <c r="N588" s="12"/>
      <c r="O588" s="18"/>
      <c r="P588" s="14"/>
      <c r="Q588" s="21"/>
      <c r="R588" s="14"/>
      <c r="S588" s="4"/>
      <c r="T588" s="35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</row>
    <row r="589" spans="1:162" x14ac:dyDescent="0.15">
      <c r="A589" s="44"/>
      <c r="B589" s="96"/>
      <c r="C589" s="14"/>
      <c r="D589" s="13"/>
      <c r="E589" s="14"/>
      <c r="F589" s="14"/>
      <c r="G589" s="14"/>
      <c r="H589" s="14"/>
      <c r="I589" s="13"/>
      <c r="J589" s="35"/>
      <c r="K589" s="2"/>
      <c r="L589" s="18"/>
      <c r="M589" s="12"/>
      <c r="N589" s="12"/>
      <c r="O589" s="18"/>
      <c r="P589" s="14"/>
      <c r="Q589" s="21"/>
      <c r="R589" s="14"/>
      <c r="S589" s="4"/>
      <c r="T589" s="35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</row>
    <row r="590" spans="1:162" x14ac:dyDescent="0.15">
      <c r="A590" s="44"/>
      <c r="B590" s="96"/>
      <c r="C590" s="14"/>
      <c r="D590" s="13"/>
      <c r="E590" s="14"/>
      <c r="F590" s="14"/>
      <c r="G590" s="14"/>
      <c r="H590" s="14"/>
      <c r="I590" s="13"/>
      <c r="J590" s="35"/>
      <c r="K590" s="2"/>
      <c r="L590" s="18"/>
      <c r="M590" s="12"/>
      <c r="N590" s="12"/>
      <c r="O590" s="18"/>
      <c r="P590" s="14"/>
      <c r="Q590" s="21"/>
      <c r="R590" s="14"/>
      <c r="S590" s="4"/>
      <c r="T590" s="35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</row>
    <row r="591" spans="1:162" x14ac:dyDescent="0.15">
      <c r="A591" s="44"/>
      <c r="B591" s="96"/>
      <c r="C591" s="14"/>
      <c r="D591" s="13"/>
      <c r="E591" s="14"/>
      <c r="F591" s="14"/>
      <c r="G591" s="14"/>
      <c r="H591" s="14"/>
      <c r="I591" s="13"/>
      <c r="J591" s="35"/>
      <c r="K591" s="2"/>
      <c r="L591" s="18"/>
      <c r="M591" s="12"/>
      <c r="N591" s="12"/>
      <c r="O591" s="18"/>
      <c r="P591" s="14"/>
      <c r="Q591" s="21"/>
      <c r="R591" s="14"/>
      <c r="S591" s="4"/>
      <c r="T591" s="35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</row>
    <row r="592" spans="1:162" x14ac:dyDescent="0.15">
      <c r="A592" s="44"/>
      <c r="B592" s="96"/>
      <c r="C592" s="14"/>
      <c r="D592" s="13"/>
      <c r="E592" s="14"/>
      <c r="F592" s="14"/>
      <c r="G592" s="14"/>
      <c r="H592" s="14"/>
      <c r="I592" s="13"/>
      <c r="J592" s="35"/>
      <c r="K592" s="2"/>
      <c r="L592" s="18"/>
      <c r="M592" s="12"/>
      <c r="N592" s="12"/>
      <c r="O592" s="18"/>
      <c r="P592" s="14"/>
      <c r="Q592" s="21"/>
      <c r="R592" s="14"/>
      <c r="S592" s="4"/>
      <c r="T592" s="35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</row>
    <row r="593" spans="1:162" x14ac:dyDescent="0.15">
      <c r="A593" s="44"/>
      <c r="B593" s="96"/>
      <c r="C593" s="14"/>
      <c r="D593" s="13"/>
      <c r="E593" s="14"/>
      <c r="F593" s="14"/>
      <c r="G593" s="14"/>
      <c r="H593" s="14"/>
      <c r="I593" s="13"/>
      <c r="J593" s="35"/>
      <c r="K593" s="2"/>
      <c r="L593" s="18"/>
      <c r="M593" s="12"/>
      <c r="N593" s="12"/>
      <c r="O593" s="18"/>
      <c r="P593" s="14"/>
      <c r="Q593" s="21"/>
      <c r="R593" s="14"/>
      <c r="S593" s="4"/>
      <c r="T593" s="35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</row>
    <row r="594" spans="1:162" x14ac:dyDescent="0.15">
      <c r="A594" s="44"/>
      <c r="B594" s="96"/>
      <c r="C594" s="14"/>
      <c r="D594" s="13"/>
      <c r="E594" s="14"/>
      <c r="F594" s="14"/>
      <c r="G594" s="14"/>
      <c r="H594" s="14"/>
      <c r="I594" s="13"/>
      <c r="J594" s="35"/>
      <c r="K594" s="2"/>
      <c r="L594" s="18"/>
      <c r="M594" s="12"/>
      <c r="N594" s="12"/>
      <c r="O594" s="18"/>
      <c r="P594" s="14"/>
      <c r="Q594" s="21"/>
      <c r="R594" s="14"/>
      <c r="S594" s="4"/>
      <c r="T594" s="35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</row>
    <row r="595" spans="1:162" x14ac:dyDescent="0.15">
      <c r="A595" s="44"/>
      <c r="B595" s="96"/>
      <c r="C595" s="14"/>
      <c r="D595" s="13"/>
      <c r="E595" s="14"/>
      <c r="F595" s="14"/>
      <c r="G595" s="14"/>
      <c r="H595" s="14"/>
      <c r="I595" s="13"/>
      <c r="J595" s="35"/>
      <c r="K595" s="2"/>
      <c r="L595" s="18"/>
      <c r="M595" s="12"/>
      <c r="N595" s="12"/>
      <c r="O595" s="18"/>
      <c r="P595" s="14"/>
      <c r="Q595" s="21"/>
      <c r="R595" s="14"/>
      <c r="S595" s="4"/>
      <c r="T595" s="35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</row>
    <row r="596" spans="1:162" x14ac:dyDescent="0.15">
      <c r="A596" s="44"/>
      <c r="B596" s="96"/>
      <c r="C596" s="14"/>
      <c r="D596" s="13"/>
      <c r="E596" s="14"/>
      <c r="F596" s="14"/>
      <c r="G596" s="14"/>
      <c r="H596" s="14"/>
      <c r="I596" s="13"/>
      <c r="J596" s="35"/>
      <c r="K596" s="2"/>
      <c r="L596" s="18"/>
      <c r="M596" s="12"/>
      <c r="N596" s="12"/>
      <c r="O596" s="18"/>
      <c r="P596" s="14"/>
      <c r="Q596" s="21"/>
      <c r="R596" s="14"/>
      <c r="S596" s="4"/>
      <c r="T596" s="35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</row>
    <row r="597" spans="1:162" x14ac:dyDescent="0.15">
      <c r="A597" s="44"/>
      <c r="B597" s="96"/>
      <c r="C597" s="14"/>
      <c r="D597" s="13"/>
      <c r="E597" s="14"/>
      <c r="F597" s="14"/>
      <c r="G597" s="14"/>
      <c r="H597" s="14"/>
      <c r="I597" s="13"/>
      <c r="J597" s="35"/>
      <c r="K597" s="2"/>
      <c r="L597" s="18"/>
      <c r="M597" s="12"/>
      <c r="N597" s="12"/>
      <c r="O597" s="18"/>
      <c r="P597" s="14"/>
      <c r="Q597" s="21"/>
      <c r="R597" s="14"/>
      <c r="S597" s="4"/>
      <c r="T597" s="35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</row>
    <row r="598" spans="1:162" x14ac:dyDescent="0.15">
      <c r="A598" s="44"/>
      <c r="B598" s="96"/>
      <c r="C598" s="14"/>
      <c r="D598" s="13"/>
      <c r="E598" s="14"/>
      <c r="F598" s="14"/>
      <c r="G598" s="14"/>
      <c r="H598" s="14"/>
      <c r="I598" s="13"/>
      <c r="J598" s="35"/>
      <c r="K598" s="2"/>
      <c r="L598" s="18"/>
      <c r="M598" s="12"/>
      <c r="N598" s="12"/>
      <c r="O598" s="18"/>
      <c r="P598" s="14"/>
      <c r="Q598" s="21"/>
      <c r="R598" s="14"/>
      <c r="S598" s="4"/>
      <c r="T598" s="35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</row>
    <row r="599" spans="1:162" x14ac:dyDescent="0.15">
      <c r="A599" s="44"/>
      <c r="B599" s="96"/>
      <c r="C599" s="14"/>
      <c r="D599" s="13"/>
      <c r="E599" s="14"/>
      <c r="F599" s="14"/>
      <c r="G599" s="14"/>
      <c r="H599" s="14"/>
      <c r="I599" s="13"/>
      <c r="J599" s="35"/>
      <c r="K599" s="2"/>
      <c r="L599" s="18"/>
      <c r="M599" s="12"/>
      <c r="N599" s="12"/>
      <c r="O599" s="18"/>
      <c r="P599" s="14"/>
      <c r="Q599" s="21"/>
      <c r="R599" s="14"/>
      <c r="S599" s="4"/>
      <c r="T599" s="35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</row>
    <row r="600" spans="1:162" x14ac:dyDescent="0.15">
      <c r="A600" s="44"/>
      <c r="B600" s="96"/>
      <c r="C600" s="14"/>
      <c r="D600" s="13"/>
      <c r="E600" s="14"/>
      <c r="F600" s="14"/>
      <c r="G600" s="14"/>
      <c r="H600" s="14"/>
      <c r="I600" s="13"/>
      <c r="J600" s="35"/>
      <c r="K600" s="2"/>
      <c r="L600" s="18"/>
      <c r="M600" s="12"/>
      <c r="N600" s="12"/>
      <c r="O600" s="18"/>
      <c r="P600" s="14"/>
      <c r="Q600" s="21"/>
      <c r="R600" s="14"/>
      <c r="S600" s="4"/>
      <c r="T600" s="35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</row>
    <row r="601" spans="1:162" x14ac:dyDescent="0.15">
      <c r="A601" s="44"/>
      <c r="B601" s="96"/>
      <c r="C601" s="14"/>
      <c r="D601" s="13"/>
      <c r="E601" s="14"/>
      <c r="F601" s="14"/>
      <c r="G601" s="14"/>
      <c r="H601" s="14"/>
      <c r="I601" s="13"/>
      <c r="J601" s="35"/>
      <c r="K601" s="2"/>
      <c r="L601" s="18"/>
      <c r="M601" s="12"/>
      <c r="N601" s="12"/>
      <c r="O601" s="18"/>
      <c r="P601" s="14"/>
      <c r="Q601" s="21"/>
      <c r="R601" s="14"/>
      <c r="S601" s="4"/>
      <c r="T601" s="35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</row>
    <row r="602" spans="1:162" x14ac:dyDescent="0.15">
      <c r="A602" s="44"/>
      <c r="B602" s="96"/>
      <c r="C602" s="14"/>
      <c r="D602" s="13"/>
      <c r="E602" s="14"/>
      <c r="F602" s="14"/>
      <c r="G602" s="14"/>
      <c r="H602" s="14"/>
      <c r="I602" s="13"/>
      <c r="J602" s="35"/>
      <c r="K602" s="2"/>
      <c r="L602" s="18"/>
      <c r="M602" s="12"/>
      <c r="N602" s="12"/>
      <c r="O602" s="18"/>
      <c r="P602" s="14"/>
      <c r="Q602" s="21"/>
      <c r="R602" s="14"/>
      <c r="S602" s="4"/>
      <c r="T602" s="35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</row>
    <row r="603" spans="1:162" x14ac:dyDescent="0.15">
      <c r="A603" s="44"/>
      <c r="B603" s="96"/>
      <c r="C603" s="14"/>
      <c r="D603" s="13"/>
      <c r="E603" s="14"/>
      <c r="F603" s="14"/>
      <c r="G603" s="14"/>
      <c r="H603" s="14"/>
      <c r="I603" s="13"/>
      <c r="J603" s="35"/>
      <c r="K603" s="2"/>
      <c r="L603" s="18"/>
      <c r="M603" s="12"/>
      <c r="N603" s="12"/>
      <c r="O603" s="18"/>
      <c r="P603" s="14"/>
      <c r="Q603" s="21"/>
      <c r="R603" s="14"/>
      <c r="S603" s="4"/>
      <c r="T603" s="35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</row>
    <row r="604" spans="1:162" x14ac:dyDescent="0.15">
      <c r="A604" s="44"/>
      <c r="B604" s="96"/>
      <c r="C604" s="14"/>
      <c r="D604" s="13"/>
      <c r="E604" s="14"/>
      <c r="F604" s="14"/>
      <c r="G604" s="14"/>
      <c r="H604" s="14"/>
      <c r="I604" s="13"/>
      <c r="J604" s="35"/>
      <c r="K604" s="2"/>
      <c r="L604" s="18"/>
      <c r="M604" s="12"/>
      <c r="N604" s="12"/>
      <c r="O604" s="18"/>
      <c r="P604" s="14"/>
      <c r="Q604" s="21"/>
      <c r="R604" s="14"/>
      <c r="S604" s="4"/>
      <c r="T604" s="35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</row>
    <row r="605" spans="1:162" x14ac:dyDescent="0.15">
      <c r="A605" s="44"/>
      <c r="B605" s="96"/>
      <c r="C605" s="14"/>
      <c r="D605" s="13"/>
      <c r="E605" s="14"/>
      <c r="F605" s="14"/>
      <c r="G605" s="14"/>
      <c r="H605" s="14"/>
      <c r="I605" s="13"/>
      <c r="J605" s="35"/>
      <c r="K605" s="2"/>
      <c r="L605" s="18"/>
      <c r="M605" s="12"/>
      <c r="N605" s="12"/>
      <c r="O605" s="18"/>
      <c r="P605" s="14"/>
      <c r="Q605" s="21"/>
      <c r="R605" s="14"/>
      <c r="S605" s="4"/>
      <c r="T605" s="35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</row>
    <row r="606" spans="1:162" x14ac:dyDescent="0.15">
      <c r="A606" s="44"/>
      <c r="B606" s="96"/>
      <c r="C606" s="14"/>
      <c r="D606" s="13"/>
      <c r="E606" s="14"/>
      <c r="F606" s="14"/>
      <c r="G606" s="14"/>
      <c r="H606" s="14"/>
      <c r="I606" s="13"/>
      <c r="J606" s="35"/>
      <c r="K606" s="2"/>
      <c r="L606" s="18"/>
      <c r="M606" s="12"/>
      <c r="N606" s="12"/>
      <c r="O606" s="18"/>
      <c r="P606" s="14"/>
      <c r="Q606" s="21"/>
      <c r="R606" s="14"/>
      <c r="S606" s="4"/>
      <c r="T606" s="35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</row>
    <row r="607" spans="1:162" x14ac:dyDescent="0.15">
      <c r="A607" s="44"/>
      <c r="B607" s="96"/>
      <c r="C607" s="14"/>
      <c r="D607" s="13"/>
      <c r="E607" s="14"/>
      <c r="F607" s="14"/>
      <c r="G607" s="14"/>
      <c r="H607" s="14"/>
      <c r="I607" s="13"/>
      <c r="J607" s="35"/>
      <c r="K607" s="2"/>
      <c r="L607" s="18"/>
      <c r="M607" s="12"/>
      <c r="N607" s="12"/>
      <c r="O607" s="18"/>
      <c r="P607" s="14"/>
      <c r="Q607" s="21"/>
      <c r="R607" s="14"/>
      <c r="S607" s="4"/>
      <c r="T607" s="35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</row>
    <row r="608" spans="1:162" x14ac:dyDescent="0.15">
      <c r="A608" s="44"/>
      <c r="B608" s="96"/>
      <c r="C608" s="14"/>
      <c r="D608" s="13"/>
      <c r="E608" s="14"/>
      <c r="F608" s="14"/>
      <c r="G608" s="14"/>
      <c r="H608" s="14"/>
      <c r="I608" s="13"/>
      <c r="J608" s="35"/>
      <c r="K608" s="2"/>
      <c r="L608" s="18"/>
      <c r="M608" s="12"/>
      <c r="N608" s="12"/>
      <c r="O608" s="18"/>
      <c r="P608" s="14"/>
      <c r="Q608" s="21"/>
      <c r="R608" s="14"/>
      <c r="S608" s="4"/>
      <c r="T608" s="35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</row>
    <row r="609" spans="1:162" x14ac:dyDescent="0.15">
      <c r="A609" s="44"/>
      <c r="B609" s="96"/>
      <c r="C609" s="14"/>
      <c r="D609" s="13"/>
      <c r="E609" s="14"/>
      <c r="F609" s="14"/>
      <c r="G609" s="14"/>
      <c r="H609" s="14"/>
      <c r="I609" s="13"/>
      <c r="J609" s="35"/>
      <c r="K609" s="2"/>
      <c r="L609" s="18"/>
      <c r="M609" s="12"/>
      <c r="N609" s="12"/>
      <c r="O609" s="18"/>
      <c r="P609" s="14"/>
      <c r="Q609" s="21"/>
      <c r="R609" s="14"/>
      <c r="S609" s="4"/>
      <c r="T609" s="35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</row>
    <row r="610" spans="1:162" x14ac:dyDescent="0.15">
      <c r="A610" s="44"/>
      <c r="B610" s="96"/>
      <c r="C610" s="14"/>
      <c r="D610" s="13"/>
      <c r="E610" s="14"/>
      <c r="F610" s="14"/>
      <c r="G610" s="14"/>
      <c r="H610" s="14"/>
      <c r="I610" s="13"/>
      <c r="J610" s="35"/>
      <c r="K610" s="2"/>
      <c r="L610" s="18"/>
      <c r="M610" s="12"/>
      <c r="N610" s="12"/>
      <c r="O610" s="18"/>
      <c r="P610" s="14"/>
      <c r="Q610" s="21"/>
      <c r="R610" s="14"/>
      <c r="S610" s="4"/>
      <c r="T610" s="35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</row>
    <row r="611" spans="1:162" x14ac:dyDescent="0.15">
      <c r="A611" s="44"/>
      <c r="B611" s="96"/>
      <c r="C611" s="14"/>
      <c r="D611" s="13"/>
      <c r="E611" s="14"/>
      <c r="F611" s="14"/>
      <c r="G611" s="14"/>
      <c r="H611" s="14"/>
      <c r="I611" s="13"/>
      <c r="J611" s="35"/>
      <c r="K611" s="2"/>
      <c r="L611" s="18"/>
      <c r="M611" s="12"/>
      <c r="N611" s="12"/>
      <c r="O611" s="18"/>
      <c r="P611" s="14"/>
      <c r="Q611" s="21"/>
      <c r="R611" s="14"/>
      <c r="S611" s="4"/>
      <c r="T611" s="35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</row>
    <row r="612" spans="1:162" x14ac:dyDescent="0.15">
      <c r="A612" s="44"/>
      <c r="B612" s="96"/>
      <c r="C612" s="14"/>
      <c r="D612" s="13"/>
      <c r="E612" s="14"/>
      <c r="F612" s="14"/>
      <c r="G612" s="14"/>
      <c r="H612" s="14"/>
      <c r="I612" s="13"/>
      <c r="J612" s="35"/>
      <c r="K612" s="2"/>
      <c r="L612" s="18"/>
      <c r="M612" s="12"/>
      <c r="N612" s="12"/>
      <c r="O612" s="18"/>
      <c r="P612" s="14"/>
      <c r="Q612" s="21"/>
      <c r="R612" s="14"/>
      <c r="S612" s="4"/>
      <c r="T612" s="35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</row>
    <row r="613" spans="1:162" x14ac:dyDescent="0.15">
      <c r="A613" s="44"/>
      <c r="B613" s="96"/>
      <c r="C613" s="14"/>
      <c r="D613" s="13"/>
      <c r="E613" s="14"/>
      <c r="F613" s="14"/>
      <c r="G613" s="14"/>
      <c r="H613" s="14"/>
      <c r="I613" s="13"/>
      <c r="J613" s="35"/>
      <c r="K613" s="2"/>
      <c r="L613" s="18"/>
      <c r="M613" s="12"/>
      <c r="N613" s="12"/>
      <c r="O613" s="18"/>
      <c r="P613" s="14"/>
      <c r="Q613" s="21"/>
      <c r="R613" s="14"/>
      <c r="S613" s="4"/>
      <c r="T613" s="35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</row>
    <row r="614" spans="1:162" x14ac:dyDescent="0.15">
      <c r="A614" s="44"/>
      <c r="B614" s="96"/>
      <c r="C614" s="14"/>
      <c r="D614" s="13"/>
      <c r="E614" s="14"/>
      <c r="F614" s="14"/>
      <c r="G614" s="14"/>
      <c r="H614" s="14"/>
      <c r="I614" s="13"/>
      <c r="J614" s="35"/>
      <c r="K614" s="2"/>
      <c r="L614" s="18"/>
      <c r="M614" s="12"/>
      <c r="N614" s="12"/>
      <c r="O614" s="18"/>
      <c r="P614" s="14"/>
      <c r="Q614" s="21"/>
      <c r="R614" s="14"/>
      <c r="S614" s="4"/>
      <c r="T614" s="35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</row>
    <row r="615" spans="1:162" x14ac:dyDescent="0.15">
      <c r="A615" s="44"/>
      <c r="B615" s="96"/>
      <c r="C615" s="14"/>
      <c r="D615" s="13"/>
      <c r="E615" s="14"/>
      <c r="F615" s="14"/>
      <c r="G615" s="14"/>
      <c r="H615" s="14"/>
      <c r="I615" s="13"/>
      <c r="J615" s="35"/>
      <c r="K615" s="2"/>
      <c r="L615" s="18"/>
      <c r="M615" s="12"/>
      <c r="N615" s="12"/>
      <c r="O615" s="18"/>
      <c r="P615" s="14"/>
      <c r="Q615" s="21"/>
      <c r="R615" s="14"/>
      <c r="S615" s="4"/>
      <c r="T615" s="35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</row>
    <row r="616" spans="1:162" x14ac:dyDescent="0.15">
      <c r="A616" s="44"/>
      <c r="B616" s="96"/>
      <c r="C616" s="14"/>
      <c r="D616" s="13"/>
      <c r="E616" s="14"/>
      <c r="F616" s="14"/>
      <c r="G616" s="14"/>
      <c r="H616" s="14"/>
      <c r="I616" s="13"/>
      <c r="J616" s="35"/>
      <c r="K616" s="2"/>
      <c r="L616" s="18"/>
      <c r="M616" s="12"/>
      <c r="N616" s="12"/>
      <c r="O616" s="18"/>
      <c r="P616" s="14"/>
      <c r="Q616" s="21"/>
      <c r="R616" s="14"/>
      <c r="S616" s="4"/>
      <c r="T616" s="35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</row>
    <row r="617" spans="1:162" x14ac:dyDescent="0.15">
      <c r="A617" s="44"/>
      <c r="B617" s="96"/>
      <c r="C617" s="14"/>
      <c r="D617" s="13"/>
      <c r="E617" s="14"/>
      <c r="F617" s="14"/>
      <c r="G617" s="14"/>
      <c r="H617" s="14"/>
      <c r="I617" s="13"/>
      <c r="J617" s="35"/>
      <c r="K617" s="2"/>
      <c r="L617" s="18"/>
      <c r="M617" s="12"/>
      <c r="N617" s="12"/>
      <c r="O617" s="18"/>
      <c r="P617" s="14"/>
      <c r="Q617" s="21"/>
      <c r="R617" s="14"/>
      <c r="S617" s="4"/>
      <c r="T617" s="35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</row>
    <row r="618" spans="1:162" x14ac:dyDescent="0.15">
      <c r="A618" s="44"/>
      <c r="B618" s="96"/>
      <c r="C618" s="14"/>
      <c r="D618" s="13"/>
      <c r="E618" s="14"/>
      <c r="F618" s="14"/>
      <c r="G618" s="14"/>
      <c r="H618" s="14"/>
      <c r="I618" s="13"/>
      <c r="J618" s="35"/>
      <c r="K618" s="2"/>
      <c r="L618" s="18"/>
      <c r="M618" s="12"/>
      <c r="N618" s="12"/>
      <c r="O618" s="18"/>
      <c r="P618" s="14"/>
      <c r="Q618" s="21"/>
      <c r="R618" s="14"/>
      <c r="S618" s="4"/>
      <c r="T618" s="35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</row>
    <row r="619" spans="1:162" x14ac:dyDescent="0.15">
      <c r="A619" s="44"/>
      <c r="B619" s="96"/>
      <c r="C619" s="14"/>
      <c r="D619" s="13"/>
      <c r="E619" s="14"/>
      <c r="F619" s="14"/>
      <c r="G619" s="14"/>
      <c r="H619" s="14"/>
      <c r="I619" s="13"/>
      <c r="J619" s="35"/>
      <c r="K619" s="2"/>
      <c r="L619" s="18"/>
      <c r="M619" s="12"/>
      <c r="N619" s="12"/>
      <c r="O619" s="18"/>
      <c r="P619" s="14"/>
      <c r="Q619" s="21"/>
      <c r="R619" s="14"/>
      <c r="S619" s="4"/>
      <c r="T619" s="35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</row>
    <row r="620" spans="1:162" x14ac:dyDescent="0.15">
      <c r="A620" s="44"/>
      <c r="B620" s="96"/>
      <c r="C620" s="14"/>
      <c r="D620" s="13"/>
      <c r="E620" s="14"/>
      <c r="F620" s="14"/>
      <c r="G620" s="14"/>
      <c r="H620" s="14"/>
      <c r="I620" s="13"/>
      <c r="J620" s="35"/>
      <c r="K620" s="2"/>
      <c r="L620" s="18"/>
      <c r="M620" s="12"/>
      <c r="N620" s="12"/>
      <c r="O620" s="18"/>
      <c r="P620" s="14"/>
      <c r="Q620" s="21"/>
      <c r="R620" s="14"/>
      <c r="S620" s="4"/>
      <c r="T620" s="35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</row>
    <row r="621" spans="1:162" x14ac:dyDescent="0.15">
      <c r="A621" s="44"/>
      <c r="B621" s="96"/>
      <c r="C621" s="14"/>
      <c r="D621" s="13"/>
      <c r="E621" s="14"/>
      <c r="F621" s="14"/>
      <c r="G621" s="14"/>
      <c r="H621" s="14"/>
      <c r="I621" s="13"/>
      <c r="J621" s="35"/>
      <c r="K621" s="2"/>
      <c r="L621" s="18"/>
      <c r="M621" s="12"/>
      <c r="N621" s="12"/>
      <c r="O621" s="18"/>
      <c r="P621" s="14"/>
      <c r="Q621" s="21"/>
      <c r="R621" s="14"/>
      <c r="S621" s="4"/>
      <c r="T621" s="35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</row>
    <row r="622" spans="1:162" x14ac:dyDescent="0.15">
      <c r="A622" s="44"/>
      <c r="B622" s="96"/>
      <c r="C622" s="14"/>
      <c r="D622" s="13"/>
      <c r="E622" s="14"/>
      <c r="F622" s="14"/>
      <c r="G622" s="14"/>
      <c r="H622" s="14"/>
      <c r="I622" s="13"/>
      <c r="J622" s="35"/>
      <c r="K622" s="2"/>
      <c r="L622" s="18"/>
      <c r="M622" s="12"/>
      <c r="N622" s="12"/>
      <c r="O622" s="18"/>
      <c r="P622" s="14"/>
      <c r="Q622" s="21"/>
      <c r="R622" s="14"/>
      <c r="S622" s="4"/>
      <c r="T622" s="35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</row>
    <row r="623" spans="1:162" x14ac:dyDescent="0.15">
      <c r="A623" s="44"/>
      <c r="B623" s="96"/>
      <c r="C623" s="14"/>
      <c r="D623" s="13"/>
      <c r="E623" s="14"/>
      <c r="F623" s="14"/>
      <c r="G623" s="14"/>
      <c r="H623" s="14"/>
      <c r="I623" s="13"/>
      <c r="J623" s="35"/>
      <c r="K623" s="2"/>
      <c r="L623" s="18"/>
      <c r="M623" s="12"/>
      <c r="N623" s="12"/>
      <c r="O623" s="18"/>
      <c r="P623" s="14"/>
      <c r="Q623" s="21"/>
      <c r="R623" s="14"/>
      <c r="S623" s="4"/>
      <c r="T623" s="35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</row>
    <row r="624" spans="1:162" x14ac:dyDescent="0.15">
      <c r="A624" s="44"/>
      <c r="B624" s="96"/>
      <c r="C624" s="14"/>
      <c r="D624" s="13"/>
      <c r="E624" s="14"/>
      <c r="F624" s="14"/>
      <c r="G624" s="14"/>
      <c r="H624" s="14"/>
      <c r="I624" s="13"/>
      <c r="J624" s="35"/>
      <c r="K624" s="2"/>
      <c r="L624" s="18"/>
      <c r="M624" s="12"/>
      <c r="N624" s="12"/>
      <c r="O624" s="18"/>
      <c r="P624" s="14"/>
      <c r="Q624" s="21"/>
      <c r="R624" s="14"/>
      <c r="S624" s="4"/>
      <c r="T624" s="35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</row>
    <row r="625" spans="1:162" x14ac:dyDescent="0.15">
      <c r="A625" s="44"/>
      <c r="B625" s="96"/>
      <c r="C625" s="14"/>
      <c r="D625" s="13"/>
      <c r="E625" s="14"/>
      <c r="F625" s="14"/>
      <c r="G625" s="14"/>
      <c r="H625" s="14"/>
      <c r="I625" s="13"/>
      <c r="J625" s="35"/>
      <c r="K625" s="2"/>
      <c r="L625" s="18"/>
      <c r="M625" s="12"/>
      <c r="N625" s="12"/>
      <c r="O625" s="18"/>
      <c r="P625" s="14"/>
      <c r="Q625" s="21"/>
      <c r="R625" s="14"/>
      <c r="S625" s="4"/>
      <c r="T625" s="35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</row>
    <row r="626" spans="1:162" x14ac:dyDescent="0.15">
      <c r="A626" s="44"/>
      <c r="B626" s="96"/>
      <c r="C626" s="14"/>
      <c r="D626" s="13"/>
      <c r="E626" s="14"/>
      <c r="F626" s="14"/>
      <c r="G626" s="14"/>
      <c r="H626" s="14"/>
      <c r="I626" s="13"/>
      <c r="J626" s="35"/>
      <c r="K626" s="2"/>
      <c r="L626" s="18"/>
      <c r="M626" s="12"/>
      <c r="N626" s="12"/>
      <c r="O626" s="18"/>
      <c r="P626" s="14"/>
      <c r="Q626" s="21"/>
      <c r="R626" s="14"/>
      <c r="S626" s="4"/>
      <c r="T626" s="35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</row>
    <row r="627" spans="1:162" x14ac:dyDescent="0.15">
      <c r="A627" s="44"/>
      <c r="B627" s="96"/>
      <c r="C627" s="14"/>
      <c r="D627" s="13"/>
      <c r="E627" s="14"/>
      <c r="F627" s="14"/>
      <c r="G627" s="14"/>
      <c r="H627" s="14"/>
      <c r="I627" s="13"/>
      <c r="J627" s="35"/>
      <c r="K627" s="2"/>
      <c r="L627" s="18"/>
      <c r="M627" s="12"/>
      <c r="N627" s="12"/>
      <c r="O627" s="18"/>
      <c r="P627" s="14"/>
      <c r="Q627" s="21"/>
      <c r="R627" s="14"/>
      <c r="S627" s="4"/>
      <c r="T627" s="35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</row>
    <row r="628" spans="1:162" x14ac:dyDescent="0.15">
      <c r="A628" s="44"/>
      <c r="B628" s="96"/>
      <c r="C628" s="14"/>
      <c r="D628" s="13"/>
      <c r="E628" s="14"/>
      <c r="F628" s="14"/>
      <c r="G628" s="14"/>
      <c r="H628" s="14"/>
      <c r="I628" s="13"/>
      <c r="J628" s="35"/>
      <c r="K628" s="2"/>
      <c r="L628" s="18"/>
      <c r="M628" s="12"/>
      <c r="N628" s="12"/>
      <c r="O628" s="18"/>
      <c r="P628" s="14"/>
      <c r="Q628" s="21"/>
      <c r="R628" s="14"/>
      <c r="S628" s="4"/>
      <c r="T628" s="35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</row>
    <row r="629" spans="1:162" x14ac:dyDescent="0.15">
      <c r="A629" s="44"/>
      <c r="B629" s="96"/>
      <c r="C629" s="14"/>
      <c r="D629" s="13"/>
      <c r="E629" s="14"/>
      <c r="F629" s="14"/>
      <c r="G629" s="14"/>
      <c r="H629" s="14"/>
      <c r="I629" s="13"/>
      <c r="J629" s="35"/>
      <c r="K629" s="2"/>
      <c r="L629" s="18"/>
      <c r="M629" s="12"/>
      <c r="N629" s="12"/>
      <c r="O629" s="18"/>
      <c r="P629" s="14"/>
      <c r="Q629" s="21"/>
      <c r="R629" s="14"/>
      <c r="S629" s="4"/>
      <c r="T629" s="35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</row>
    <row r="630" spans="1:162" x14ac:dyDescent="0.15">
      <c r="A630" s="44"/>
      <c r="B630" s="96"/>
      <c r="C630" s="14"/>
      <c r="D630" s="13"/>
      <c r="E630" s="14"/>
      <c r="F630" s="14"/>
      <c r="G630" s="14"/>
      <c r="H630" s="14"/>
      <c r="I630" s="13"/>
      <c r="J630" s="35"/>
      <c r="K630" s="2"/>
      <c r="L630" s="18"/>
      <c r="M630" s="12"/>
      <c r="N630" s="12"/>
      <c r="O630" s="18"/>
      <c r="P630" s="14"/>
      <c r="Q630" s="21"/>
      <c r="R630" s="14"/>
      <c r="S630" s="4"/>
      <c r="T630" s="35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</row>
    <row r="631" spans="1:162" x14ac:dyDescent="0.15">
      <c r="A631" s="44"/>
      <c r="B631" s="96"/>
      <c r="C631" s="14"/>
      <c r="D631" s="13"/>
      <c r="E631" s="14"/>
      <c r="F631" s="14"/>
      <c r="G631" s="14"/>
      <c r="H631" s="14"/>
      <c r="I631" s="13"/>
      <c r="J631" s="35"/>
      <c r="K631" s="2"/>
      <c r="L631" s="18"/>
      <c r="M631" s="12"/>
      <c r="N631" s="12"/>
      <c r="O631" s="18"/>
      <c r="P631" s="14"/>
      <c r="Q631" s="21"/>
      <c r="R631" s="14"/>
      <c r="S631" s="4"/>
      <c r="T631" s="35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</row>
    <row r="632" spans="1:162" x14ac:dyDescent="0.15">
      <c r="A632" s="44"/>
      <c r="B632" s="96"/>
      <c r="C632" s="14"/>
      <c r="D632" s="13"/>
      <c r="E632" s="14"/>
      <c r="F632" s="14"/>
      <c r="G632" s="14"/>
      <c r="H632" s="14"/>
      <c r="I632" s="13"/>
      <c r="J632" s="35"/>
      <c r="K632" s="2"/>
      <c r="L632" s="18"/>
      <c r="M632" s="12"/>
      <c r="N632" s="12"/>
      <c r="O632" s="18"/>
      <c r="P632" s="14"/>
      <c r="Q632" s="21"/>
      <c r="R632" s="14"/>
      <c r="S632" s="4"/>
      <c r="T632" s="35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</row>
    <row r="633" spans="1:162" x14ac:dyDescent="0.15">
      <c r="A633" s="44"/>
      <c r="B633" s="96"/>
      <c r="C633" s="14"/>
      <c r="D633" s="13"/>
      <c r="E633" s="14"/>
      <c r="F633" s="14"/>
      <c r="G633" s="14"/>
      <c r="H633" s="14"/>
      <c r="I633" s="13"/>
      <c r="J633" s="35"/>
      <c r="K633" s="2"/>
      <c r="L633" s="18"/>
      <c r="M633" s="12"/>
      <c r="N633" s="12"/>
      <c r="O633" s="18"/>
      <c r="P633" s="14"/>
      <c r="Q633" s="21"/>
      <c r="R633" s="14"/>
      <c r="S633" s="4"/>
      <c r="T633" s="35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</row>
    <row r="634" spans="1:162" x14ac:dyDescent="0.15">
      <c r="A634" s="44"/>
      <c r="B634" s="96"/>
      <c r="C634" s="14"/>
      <c r="D634" s="13"/>
      <c r="E634" s="14"/>
      <c r="F634" s="14"/>
      <c r="G634" s="14"/>
      <c r="H634" s="14"/>
      <c r="I634" s="13"/>
      <c r="J634" s="35"/>
      <c r="K634" s="2"/>
      <c r="L634" s="18"/>
      <c r="M634" s="12"/>
      <c r="N634" s="12"/>
      <c r="O634" s="18"/>
      <c r="P634" s="14"/>
      <c r="Q634" s="21"/>
      <c r="R634" s="14"/>
      <c r="S634" s="4"/>
      <c r="T634" s="35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</row>
    <row r="635" spans="1:162" x14ac:dyDescent="0.15">
      <c r="A635" s="44"/>
      <c r="B635" s="96"/>
      <c r="C635" s="14"/>
      <c r="D635" s="13"/>
      <c r="E635" s="14"/>
      <c r="F635" s="14"/>
      <c r="G635" s="14"/>
      <c r="H635" s="14"/>
      <c r="I635" s="13"/>
      <c r="J635" s="35"/>
      <c r="K635" s="2"/>
      <c r="L635" s="18"/>
      <c r="M635" s="12"/>
      <c r="N635" s="12"/>
      <c r="O635" s="18"/>
      <c r="P635" s="14"/>
      <c r="Q635" s="21"/>
      <c r="R635" s="14"/>
      <c r="S635" s="4"/>
      <c r="T635" s="35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</row>
    <row r="636" spans="1:162" x14ac:dyDescent="0.15">
      <c r="A636" s="44"/>
      <c r="B636" s="96"/>
      <c r="C636" s="14"/>
      <c r="D636" s="13"/>
      <c r="E636" s="14"/>
      <c r="F636" s="14"/>
      <c r="G636" s="14"/>
      <c r="H636" s="14"/>
      <c r="I636" s="13"/>
      <c r="J636" s="35"/>
      <c r="K636" s="2"/>
      <c r="L636" s="18"/>
      <c r="M636" s="12"/>
      <c r="N636" s="12"/>
      <c r="O636" s="18"/>
      <c r="P636" s="14"/>
      <c r="Q636" s="21"/>
      <c r="R636" s="14"/>
      <c r="S636" s="4"/>
      <c r="T636" s="35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</row>
    <row r="637" spans="1:162" x14ac:dyDescent="0.15">
      <c r="A637" s="44"/>
      <c r="B637" s="96"/>
      <c r="C637" s="14"/>
      <c r="D637" s="13"/>
      <c r="E637" s="14"/>
      <c r="F637" s="14"/>
      <c r="G637" s="14"/>
      <c r="H637" s="14"/>
      <c r="I637" s="13"/>
      <c r="J637" s="35"/>
      <c r="K637" s="2"/>
      <c r="L637" s="18"/>
      <c r="M637" s="12"/>
      <c r="N637" s="12"/>
      <c r="O637" s="18"/>
      <c r="P637" s="14"/>
      <c r="Q637" s="21"/>
      <c r="R637" s="14"/>
      <c r="S637" s="4"/>
      <c r="T637" s="35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</row>
    <row r="638" spans="1:162" x14ac:dyDescent="0.15">
      <c r="A638" s="44"/>
      <c r="B638" s="96"/>
      <c r="C638" s="14"/>
      <c r="D638" s="13"/>
      <c r="E638" s="14"/>
      <c r="F638" s="14"/>
      <c r="G638" s="14"/>
      <c r="H638" s="14"/>
      <c r="I638" s="13"/>
      <c r="J638" s="35"/>
      <c r="K638" s="2"/>
      <c r="L638" s="18"/>
      <c r="M638" s="12"/>
      <c r="N638" s="12"/>
      <c r="O638" s="18"/>
      <c r="P638" s="14"/>
      <c r="Q638" s="21"/>
      <c r="R638" s="14"/>
      <c r="S638" s="4"/>
      <c r="T638" s="35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</row>
    <row r="639" spans="1:162" x14ac:dyDescent="0.15">
      <c r="A639" s="44"/>
      <c r="B639" s="96"/>
      <c r="C639" s="14"/>
      <c r="D639" s="13"/>
      <c r="E639" s="14"/>
      <c r="F639" s="14"/>
      <c r="G639" s="14"/>
      <c r="H639" s="14"/>
      <c r="I639" s="13"/>
      <c r="J639" s="35"/>
      <c r="K639" s="2"/>
      <c r="L639" s="18"/>
      <c r="M639" s="12"/>
      <c r="N639" s="12"/>
      <c r="O639" s="18"/>
      <c r="P639" s="14"/>
      <c r="Q639" s="21"/>
      <c r="R639" s="14"/>
      <c r="S639" s="4"/>
      <c r="T639" s="35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</row>
    <row r="640" spans="1:162" x14ac:dyDescent="0.15">
      <c r="A640" s="44"/>
      <c r="B640" s="96"/>
      <c r="C640" s="14"/>
      <c r="D640" s="13"/>
      <c r="E640" s="14"/>
      <c r="F640" s="14"/>
      <c r="G640" s="14"/>
      <c r="H640" s="14"/>
      <c r="I640" s="13"/>
      <c r="J640" s="35"/>
      <c r="K640" s="2"/>
      <c r="L640" s="18"/>
      <c r="M640" s="12"/>
      <c r="N640" s="12"/>
      <c r="O640" s="18"/>
      <c r="P640" s="14"/>
      <c r="Q640" s="21"/>
      <c r="R640" s="14"/>
      <c r="S640" s="4"/>
      <c r="T640" s="35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</row>
    <row r="641" spans="1:162" x14ac:dyDescent="0.15">
      <c r="A641" s="44"/>
      <c r="B641" s="96"/>
      <c r="C641" s="14"/>
      <c r="D641" s="13"/>
      <c r="E641" s="14"/>
      <c r="F641" s="14"/>
      <c r="G641" s="14"/>
      <c r="H641" s="14"/>
      <c r="I641" s="13"/>
      <c r="J641" s="35"/>
      <c r="K641" s="2"/>
      <c r="L641" s="18"/>
      <c r="M641" s="12"/>
      <c r="N641" s="12"/>
      <c r="O641" s="18"/>
      <c r="P641" s="14"/>
      <c r="Q641" s="21"/>
      <c r="R641" s="14"/>
      <c r="S641" s="4"/>
      <c r="T641" s="35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</row>
    <row r="642" spans="1:162" x14ac:dyDescent="0.15">
      <c r="A642" s="44"/>
      <c r="B642" s="96"/>
      <c r="C642" s="14"/>
      <c r="D642" s="13"/>
      <c r="E642" s="14"/>
      <c r="F642" s="14"/>
      <c r="G642" s="14"/>
      <c r="H642" s="14"/>
      <c r="I642" s="13"/>
      <c r="J642" s="35"/>
      <c r="K642" s="2"/>
      <c r="L642" s="18"/>
      <c r="M642" s="12"/>
      <c r="N642" s="12"/>
      <c r="O642" s="18"/>
      <c r="P642" s="14"/>
      <c r="Q642" s="21"/>
      <c r="R642" s="14"/>
      <c r="S642" s="4"/>
      <c r="T642" s="35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</row>
    <row r="643" spans="1:162" x14ac:dyDescent="0.15">
      <c r="A643" s="44"/>
      <c r="B643" s="96"/>
      <c r="C643" s="14"/>
      <c r="D643" s="13"/>
      <c r="E643" s="14"/>
      <c r="F643" s="14"/>
      <c r="G643" s="14"/>
      <c r="H643" s="14"/>
      <c r="I643" s="13"/>
      <c r="J643" s="35"/>
      <c r="K643" s="2"/>
      <c r="L643" s="18"/>
      <c r="M643" s="12"/>
      <c r="N643" s="12"/>
      <c r="O643" s="18"/>
      <c r="P643" s="14"/>
      <c r="Q643" s="21"/>
      <c r="R643" s="14"/>
      <c r="S643" s="4"/>
      <c r="T643" s="35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</row>
    <row r="644" spans="1:162" x14ac:dyDescent="0.15">
      <c r="A644" s="44"/>
      <c r="B644" s="96"/>
      <c r="C644" s="14"/>
      <c r="D644" s="13"/>
      <c r="E644" s="14"/>
      <c r="F644" s="14"/>
      <c r="G644" s="14"/>
      <c r="H644" s="14"/>
      <c r="I644" s="13"/>
      <c r="J644" s="35"/>
      <c r="K644" s="2"/>
      <c r="L644" s="18"/>
      <c r="M644" s="12"/>
      <c r="N644" s="12"/>
      <c r="O644" s="18"/>
      <c r="P644" s="14"/>
      <c r="Q644" s="21"/>
      <c r="R644" s="14"/>
      <c r="S644" s="4"/>
      <c r="T644" s="35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</row>
    <row r="645" spans="1:162" x14ac:dyDescent="0.15">
      <c r="A645" s="44"/>
      <c r="B645" s="96"/>
      <c r="C645" s="14"/>
      <c r="D645" s="13"/>
      <c r="E645" s="14"/>
      <c r="F645" s="14"/>
      <c r="G645" s="14"/>
      <c r="H645" s="14"/>
      <c r="I645" s="13"/>
      <c r="J645" s="35"/>
      <c r="K645" s="2"/>
      <c r="L645" s="18"/>
      <c r="M645" s="12"/>
      <c r="N645" s="12"/>
      <c r="O645" s="18"/>
      <c r="P645" s="14"/>
      <c r="Q645" s="21"/>
      <c r="R645" s="14"/>
      <c r="S645" s="4"/>
      <c r="T645" s="35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</row>
    <row r="646" spans="1:162" x14ac:dyDescent="0.15">
      <c r="A646" s="44"/>
      <c r="B646" s="96"/>
      <c r="C646" s="14"/>
      <c r="D646" s="13"/>
      <c r="E646" s="14"/>
      <c r="F646" s="14"/>
      <c r="G646" s="14"/>
      <c r="H646" s="14"/>
      <c r="I646" s="13"/>
      <c r="J646" s="35"/>
      <c r="K646" s="2"/>
      <c r="L646" s="18"/>
      <c r="M646" s="12"/>
      <c r="N646" s="12"/>
      <c r="O646" s="18"/>
      <c r="P646" s="14"/>
      <c r="Q646" s="21"/>
      <c r="R646" s="14"/>
      <c r="S646" s="4"/>
      <c r="T646" s="35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</row>
    <row r="647" spans="1:162" x14ac:dyDescent="0.15">
      <c r="A647" s="44"/>
      <c r="B647" s="96"/>
      <c r="C647" s="14"/>
      <c r="D647" s="13"/>
      <c r="E647" s="14"/>
      <c r="F647" s="14"/>
      <c r="G647" s="14"/>
      <c r="H647" s="14"/>
      <c r="I647" s="13"/>
      <c r="J647" s="35"/>
      <c r="K647" s="2"/>
      <c r="L647" s="18"/>
      <c r="M647" s="12"/>
      <c r="N647" s="12"/>
      <c r="O647" s="18"/>
      <c r="P647" s="14"/>
      <c r="Q647" s="21"/>
      <c r="R647" s="14"/>
      <c r="S647" s="4"/>
      <c r="T647" s="35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</row>
    <row r="648" spans="1:162" x14ac:dyDescent="0.15">
      <c r="A648" s="44"/>
      <c r="B648" s="96"/>
      <c r="C648" s="14"/>
      <c r="D648" s="13"/>
      <c r="E648" s="14"/>
      <c r="F648" s="14"/>
      <c r="G648" s="14"/>
      <c r="H648" s="14"/>
      <c r="I648" s="13"/>
      <c r="J648" s="35"/>
      <c r="K648" s="2"/>
      <c r="L648" s="18"/>
      <c r="M648" s="12"/>
      <c r="N648" s="12"/>
      <c r="O648" s="18"/>
      <c r="P648" s="14"/>
      <c r="Q648" s="21"/>
      <c r="R648" s="14"/>
      <c r="S648" s="4"/>
      <c r="T648" s="35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</row>
    <row r="649" spans="1:162" x14ac:dyDescent="0.15">
      <c r="A649" s="44"/>
      <c r="B649" s="96"/>
      <c r="C649" s="14"/>
      <c r="D649" s="13"/>
      <c r="E649" s="14"/>
      <c r="F649" s="14"/>
      <c r="G649" s="14"/>
      <c r="H649" s="14"/>
      <c r="I649" s="13"/>
      <c r="J649" s="35"/>
      <c r="K649" s="2"/>
      <c r="L649" s="18"/>
      <c r="M649" s="12"/>
      <c r="N649" s="12"/>
      <c r="O649" s="18"/>
      <c r="P649" s="14"/>
      <c r="Q649" s="21"/>
      <c r="R649" s="14"/>
      <c r="S649" s="4"/>
      <c r="T649" s="35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</row>
    <row r="650" spans="1:162" x14ac:dyDescent="0.15">
      <c r="A650" s="44"/>
      <c r="B650" s="96"/>
      <c r="C650" s="14"/>
      <c r="D650" s="13"/>
      <c r="E650" s="14"/>
      <c r="F650" s="14"/>
      <c r="G650" s="14"/>
      <c r="H650" s="14"/>
      <c r="I650" s="13"/>
      <c r="J650" s="35"/>
      <c r="K650" s="2"/>
      <c r="L650" s="18"/>
      <c r="M650" s="12"/>
      <c r="N650" s="12"/>
      <c r="O650" s="18"/>
      <c r="P650" s="14"/>
      <c r="Q650" s="21"/>
      <c r="R650" s="14"/>
      <c r="S650" s="4"/>
      <c r="T650" s="35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</row>
    <row r="651" spans="1:162" x14ac:dyDescent="0.15">
      <c r="A651" s="44"/>
      <c r="B651" s="96"/>
      <c r="C651" s="14"/>
      <c r="D651" s="13"/>
      <c r="E651" s="14"/>
      <c r="F651" s="14"/>
      <c r="G651" s="14"/>
      <c r="H651" s="14"/>
      <c r="I651" s="13"/>
      <c r="J651" s="35"/>
      <c r="K651" s="2"/>
      <c r="L651" s="18"/>
      <c r="M651" s="12"/>
      <c r="N651" s="12"/>
      <c r="O651" s="18"/>
      <c r="P651" s="14"/>
      <c r="Q651" s="21"/>
      <c r="R651" s="14"/>
      <c r="S651" s="4"/>
      <c r="T651" s="35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</row>
    <row r="652" spans="1:162" x14ac:dyDescent="0.15">
      <c r="A652" s="44"/>
      <c r="B652" s="96"/>
      <c r="C652" s="14"/>
      <c r="D652" s="13"/>
      <c r="E652" s="14"/>
      <c r="F652" s="14"/>
      <c r="G652" s="14"/>
      <c r="H652" s="14"/>
      <c r="I652" s="13"/>
      <c r="J652" s="35"/>
      <c r="K652" s="2"/>
      <c r="L652" s="18"/>
      <c r="M652" s="12"/>
      <c r="N652" s="12"/>
      <c r="O652" s="18"/>
      <c r="P652" s="14"/>
      <c r="Q652" s="21"/>
      <c r="R652" s="14"/>
      <c r="S652" s="4"/>
      <c r="T652" s="35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</row>
    <row r="653" spans="1:162" x14ac:dyDescent="0.15">
      <c r="A653" s="44"/>
      <c r="B653" s="96"/>
      <c r="C653" s="14"/>
      <c r="D653" s="13"/>
      <c r="E653" s="14"/>
      <c r="F653" s="14"/>
      <c r="G653" s="14"/>
      <c r="H653" s="14"/>
      <c r="I653" s="13"/>
      <c r="J653" s="35"/>
      <c r="K653" s="2"/>
      <c r="L653" s="18"/>
      <c r="M653" s="12"/>
      <c r="N653" s="12"/>
      <c r="O653" s="18"/>
      <c r="P653" s="14"/>
      <c r="Q653" s="21"/>
      <c r="R653" s="14"/>
      <c r="S653" s="4"/>
      <c r="T653" s="35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</row>
    <row r="654" spans="1:162" x14ac:dyDescent="0.15">
      <c r="A654" s="44"/>
      <c r="B654" s="96"/>
      <c r="C654" s="14"/>
      <c r="D654" s="13"/>
      <c r="E654" s="14"/>
      <c r="F654" s="14"/>
      <c r="G654" s="14"/>
      <c r="H654" s="14"/>
      <c r="I654" s="13"/>
      <c r="J654" s="35"/>
      <c r="K654" s="2"/>
      <c r="L654" s="18"/>
      <c r="M654" s="12"/>
      <c r="N654" s="12"/>
      <c r="O654" s="18"/>
      <c r="P654" s="14"/>
      <c r="Q654" s="21"/>
      <c r="R654" s="14"/>
      <c r="S654" s="4"/>
      <c r="T654" s="35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</row>
    <row r="655" spans="1:162" x14ac:dyDescent="0.15">
      <c r="A655" s="44"/>
      <c r="B655" s="96"/>
      <c r="C655" s="14"/>
      <c r="D655" s="13"/>
      <c r="E655" s="14"/>
      <c r="F655" s="14"/>
      <c r="G655" s="14"/>
      <c r="H655" s="14"/>
      <c r="I655" s="13"/>
      <c r="J655" s="35"/>
      <c r="K655" s="2"/>
      <c r="L655" s="18"/>
      <c r="M655" s="12"/>
      <c r="N655" s="12"/>
      <c r="O655" s="18"/>
      <c r="P655" s="14"/>
      <c r="Q655" s="21"/>
      <c r="R655" s="14"/>
      <c r="S655" s="4"/>
      <c r="T655" s="35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</row>
    <row r="656" spans="1:162" x14ac:dyDescent="0.15">
      <c r="A656" s="44"/>
      <c r="B656" s="96"/>
      <c r="C656" s="14"/>
      <c r="D656" s="13"/>
      <c r="E656" s="14"/>
      <c r="F656" s="14"/>
      <c r="G656" s="14"/>
      <c r="H656" s="14"/>
      <c r="I656" s="13"/>
      <c r="J656" s="35"/>
      <c r="K656" s="2"/>
      <c r="L656" s="18"/>
      <c r="M656" s="12"/>
      <c r="N656" s="12"/>
      <c r="O656" s="18"/>
      <c r="P656" s="14"/>
      <c r="Q656" s="21"/>
      <c r="R656" s="14"/>
      <c r="S656" s="4"/>
      <c r="T656" s="35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</row>
    <row r="657" spans="1:162" x14ac:dyDescent="0.15">
      <c r="A657" s="44"/>
      <c r="B657" s="96"/>
      <c r="C657" s="14"/>
      <c r="D657" s="13"/>
      <c r="E657" s="14"/>
      <c r="F657" s="14"/>
      <c r="G657" s="14"/>
      <c r="H657" s="14"/>
      <c r="I657" s="13"/>
      <c r="J657" s="35"/>
      <c r="K657" s="2"/>
      <c r="L657" s="18"/>
      <c r="M657" s="12"/>
      <c r="N657" s="12"/>
      <c r="O657" s="18"/>
      <c r="P657" s="14"/>
      <c r="Q657" s="21"/>
      <c r="R657" s="14"/>
      <c r="S657" s="4"/>
      <c r="T657" s="35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</row>
    <row r="658" spans="1:162" x14ac:dyDescent="0.15">
      <c r="A658" s="44"/>
      <c r="B658" s="96"/>
      <c r="C658" s="14"/>
      <c r="D658" s="13"/>
      <c r="E658" s="14"/>
      <c r="F658" s="14"/>
      <c r="G658" s="14"/>
      <c r="H658" s="14"/>
      <c r="I658" s="13"/>
      <c r="J658" s="35"/>
      <c r="K658" s="2"/>
      <c r="L658" s="18"/>
      <c r="M658" s="12"/>
      <c r="N658" s="12"/>
      <c r="O658" s="18"/>
      <c r="P658" s="14"/>
      <c r="Q658" s="21"/>
      <c r="R658" s="14"/>
      <c r="S658" s="4"/>
      <c r="T658" s="35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</row>
    <row r="659" spans="1:162" x14ac:dyDescent="0.15">
      <c r="A659" s="44"/>
      <c r="B659" s="96"/>
      <c r="C659" s="14"/>
      <c r="D659" s="13"/>
      <c r="E659" s="14"/>
      <c r="F659" s="14"/>
      <c r="G659" s="14"/>
      <c r="H659" s="14"/>
      <c r="I659" s="13"/>
      <c r="J659" s="35"/>
      <c r="K659" s="2"/>
      <c r="L659" s="18"/>
      <c r="M659" s="12"/>
      <c r="N659" s="12"/>
      <c r="O659" s="18"/>
      <c r="P659" s="14"/>
      <c r="Q659" s="21"/>
      <c r="R659" s="14"/>
      <c r="S659" s="4"/>
      <c r="T659" s="35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</row>
    <row r="660" spans="1:162" x14ac:dyDescent="0.15">
      <c r="A660" s="44"/>
      <c r="B660" s="96"/>
      <c r="C660" s="14"/>
      <c r="D660" s="13"/>
      <c r="E660" s="14"/>
      <c r="F660" s="14"/>
      <c r="G660" s="14"/>
      <c r="H660" s="14"/>
      <c r="I660" s="13"/>
      <c r="J660" s="35"/>
      <c r="K660" s="2"/>
      <c r="L660" s="18"/>
      <c r="M660" s="12"/>
      <c r="N660" s="12"/>
      <c r="O660" s="18"/>
      <c r="P660" s="14"/>
      <c r="Q660" s="21"/>
      <c r="R660" s="14"/>
      <c r="S660" s="4"/>
      <c r="T660" s="35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</row>
    <row r="661" spans="1:162" x14ac:dyDescent="0.15">
      <c r="A661" s="44"/>
      <c r="B661" s="96"/>
      <c r="C661" s="14"/>
      <c r="D661" s="13"/>
      <c r="E661" s="14"/>
      <c r="F661" s="14"/>
      <c r="G661" s="14"/>
      <c r="H661" s="14"/>
      <c r="I661" s="13"/>
      <c r="J661" s="35"/>
      <c r="K661" s="2"/>
      <c r="L661" s="18"/>
      <c r="M661" s="12"/>
      <c r="N661" s="12"/>
      <c r="O661" s="18"/>
      <c r="P661" s="14"/>
      <c r="Q661" s="21"/>
      <c r="R661" s="14"/>
      <c r="S661" s="4"/>
      <c r="T661" s="35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</row>
    <row r="662" spans="1:162" x14ac:dyDescent="0.15">
      <c r="A662" s="44"/>
      <c r="B662" s="96"/>
      <c r="C662" s="14"/>
      <c r="D662" s="13"/>
      <c r="E662" s="14"/>
      <c r="F662" s="14"/>
      <c r="G662" s="14"/>
      <c r="H662" s="14"/>
      <c r="I662" s="13"/>
      <c r="J662" s="35"/>
      <c r="K662" s="2"/>
      <c r="L662" s="18"/>
      <c r="M662" s="12"/>
      <c r="N662" s="12"/>
      <c r="O662" s="18"/>
      <c r="P662" s="14"/>
      <c r="Q662" s="21"/>
      <c r="R662" s="14"/>
      <c r="S662" s="4"/>
      <c r="T662" s="35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</row>
    <row r="663" spans="1:162" x14ac:dyDescent="0.15">
      <c r="A663" s="44"/>
      <c r="B663" s="96"/>
      <c r="C663" s="14"/>
      <c r="D663" s="13"/>
      <c r="E663" s="14"/>
      <c r="F663" s="14"/>
      <c r="G663" s="14"/>
      <c r="H663" s="14"/>
      <c r="I663" s="13"/>
      <c r="J663" s="35"/>
      <c r="K663" s="2"/>
      <c r="L663" s="18"/>
      <c r="M663" s="12"/>
      <c r="N663" s="12"/>
      <c r="O663" s="18"/>
      <c r="P663" s="14"/>
      <c r="Q663" s="21"/>
      <c r="R663" s="14"/>
      <c r="S663" s="4"/>
      <c r="T663" s="35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</row>
    <row r="664" spans="1:162" x14ac:dyDescent="0.15">
      <c r="A664" s="44"/>
      <c r="B664" s="96"/>
      <c r="C664" s="14"/>
      <c r="D664" s="13"/>
      <c r="E664" s="14"/>
      <c r="F664" s="14"/>
      <c r="G664" s="14"/>
      <c r="H664" s="14"/>
      <c r="I664" s="13"/>
      <c r="J664" s="35"/>
      <c r="K664" s="2"/>
      <c r="L664" s="18"/>
      <c r="M664" s="12"/>
      <c r="N664" s="12"/>
      <c r="O664" s="18"/>
      <c r="P664" s="14"/>
      <c r="Q664" s="21"/>
      <c r="R664" s="14"/>
      <c r="S664" s="4"/>
      <c r="T664" s="35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</row>
    <row r="665" spans="1:162" x14ac:dyDescent="0.15">
      <c r="A665" s="44"/>
      <c r="B665" s="96"/>
      <c r="C665" s="14"/>
      <c r="D665" s="13"/>
      <c r="E665" s="14"/>
      <c r="F665" s="14"/>
      <c r="G665" s="14"/>
      <c r="H665" s="14"/>
      <c r="I665" s="13"/>
      <c r="J665" s="35"/>
      <c r="K665" s="2"/>
      <c r="L665" s="18"/>
      <c r="M665" s="12"/>
      <c r="N665" s="12"/>
      <c r="O665" s="18"/>
      <c r="P665" s="14"/>
      <c r="Q665" s="21"/>
      <c r="R665" s="14"/>
      <c r="S665" s="4"/>
      <c r="T665" s="35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</row>
    <row r="666" spans="1:162" x14ac:dyDescent="0.15">
      <c r="A666" s="44"/>
      <c r="B666" s="96"/>
      <c r="C666" s="14"/>
      <c r="D666" s="13"/>
      <c r="E666" s="14"/>
      <c r="F666" s="14"/>
      <c r="G666" s="14"/>
      <c r="H666" s="14"/>
      <c r="I666" s="13"/>
      <c r="J666" s="35"/>
      <c r="K666" s="2"/>
      <c r="L666" s="18"/>
      <c r="M666" s="12"/>
      <c r="N666" s="12"/>
      <c r="O666" s="18"/>
      <c r="P666" s="14"/>
      <c r="Q666" s="21"/>
      <c r="R666" s="14"/>
      <c r="S666" s="4"/>
      <c r="T666" s="35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</row>
    <row r="667" spans="1:162" x14ac:dyDescent="0.15">
      <c r="A667" s="44"/>
      <c r="B667" s="96"/>
      <c r="C667" s="14"/>
      <c r="D667" s="13"/>
      <c r="E667" s="14"/>
      <c r="F667" s="14"/>
      <c r="G667" s="14"/>
      <c r="H667" s="14"/>
      <c r="I667" s="13"/>
      <c r="J667" s="35"/>
      <c r="K667" s="2"/>
      <c r="L667" s="18"/>
      <c r="M667" s="12"/>
      <c r="N667" s="12"/>
      <c r="O667" s="18"/>
      <c r="P667" s="14"/>
      <c r="Q667" s="21"/>
      <c r="R667" s="14"/>
      <c r="S667" s="4"/>
      <c r="T667" s="35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</row>
    <row r="668" spans="1:162" x14ac:dyDescent="0.15">
      <c r="A668" s="44"/>
      <c r="B668" s="96"/>
      <c r="C668" s="14"/>
      <c r="D668" s="13"/>
      <c r="E668" s="14"/>
      <c r="F668" s="14"/>
      <c r="G668" s="14"/>
      <c r="H668" s="14"/>
      <c r="I668" s="13"/>
      <c r="J668" s="35"/>
      <c r="K668" s="2"/>
      <c r="L668" s="18"/>
      <c r="M668" s="12"/>
      <c r="N668" s="12"/>
      <c r="O668" s="18"/>
      <c r="P668" s="14"/>
      <c r="Q668" s="21"/>
      <c r="R668" s="14"/>
      <c r="S668" s="4"/>
      <c r="T668" s="35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</row>
    <row r="669" spans="1:162" x14ac:dyDescent="0.15">
      <c r="A669" s="44"/>
      <c r="B669" s="96"/>
      <c r="C669" s="14"/>
      <c r="D669" s="13"/>
      <c r="E669" s="14"/>
      <c r="F669" s="14"/>
      <c r="G669" s="14"/>
      <c r="H669" s="14"/>
      <c r="I669" s="13"/>
      <c r="J669" s="35"/>
      <c r="K669" s="2"/>
      <c r="L669" s="18"/>
      <c r="M669" s="12"/>
      <c r="N669" s="12"/>
      <c r="O669" s="18"/>
      <c r="P669" s="14"/>
      <c r="Q669" s="21"/>
      <c r="R669" s="14"/>
      <c r="S669" s="4"/>
      <c r="T669" s="35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</row>
    <row r="670" spans="1:162" x14ac:dyDescent="0.15">
      <c r="A670" s="44"/>
      <c r="B670" s="96"/>
      <c r="C670" s="14"/>
      <c r="D670" s="13"/>
      <c r="E670" s="14"/>
      <c r="F670" s="14"/>
      <c r="G670" s="14"/>
      <c r="H670" s="14"/>
      <c r="I670" s="13"/>
      <c r="J670" s="35"/>
      <c r="K670" s="2"/>
      <c r="L670" s="18"/>
      <c r="M670" s="12"/>
      <c r="N670" s="12"/>
      <c r="O670" s="18"/>
      <c r="P670" s="14"/>
      <c r="Q670" s="21"/>
      <c r="R670" s="14"/>
      <c r="S670" s="4"/>
      <c r="T670" s="35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</row>
    <row r="671" spans="1:162" x14ac:dyDescent="0.15">
      <c r="A671" s="44"/>
      <c r="B671" s="96"/>
      <c r="C671" s="14"/>
      <c r="D671" s="13"/>
      <c r="E671" s="14"/>
      <c r="F671" s="14"/>
      <c r="G671" s="14"/>
      <c r="H671" s="14"/>
      <c r="I671" s="13"/>
      <c r="J671" s="35"/>
      <c r="K671" s="2"/>
      <c r="L671" s="18"/>
      <c r="M671" s="12"/>
      <c r="N671" s="12"/>
      <c r="O671" s="18"/>
      <c r="P671" s="14"/>
      <c r="Q671" s="21"/>
      <c r="R671" s="14"/>
      <c r="S671" s="4"/>
      <c r="T671" s="35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</row>
    <row r="672" spans="1:162" x14ac:dyDescent="0.15">
      <c r="A672" s="44"/>
      <c r="B672" s="96"/>
      <c r="C672" s="14"/>
      <c r="D672" s="13"/>
      <c r="E672" s="14"/>
      <c r="F672" s="14"/>
      <c r="G672" s="14"/>
      <c r="H672" s="14"/>
      <c r="I672" s="13"/>
      <c r="J672" s="35"/>
      <c r="K672" s="2"/>
      <c r="L672" s="18"/>
      <c r="M672" s="12"/>
      <c r="N672" s="12"/>
      <c r="O672" s="18"/>
      <c r="P672" s="14"/>
      <c r="Q672" s="21"/>
      <c r="R672" s="14"/>
      <c r="S672" s="4"/>
      <c r="T672" s="35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</row>
    <row r="673" spans="1:162" x14ac:dyDescent="0.15">
      <c r="A673" s="44"/>
      <c r="B673" s="96"/>
      <c r="C673" s="14"/>
      <c r="D673" s="13"/>
      <c r="E673" s="14"/>
      <c r="F673" s="14"/>
      <c r="G673" s="14"/>
      <c r="H673" s="14"/>
      <c r="I673" s="13"/>
      <c r="J673" s="35"/>
      <c r="K673" s="2"/>
      <c r="L673" s="18"/>
      <c r="M673" s="12"/>
      <c r="N673" s="12"/>
      <c r="O673" s="18"/>
      <c r="P673" s="14"/>
      <c r="Q673" s="21"/>
      <c r="R673" s="14"/>
      <c r="S673" s="4"/>
      <c r="T673" s="35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</row>
    <row r="674" spans="1:162" x14ac:dyDescent="0.15">
      <c r="A674" s="44"/>
      <c r="B674" s="96"/>
      <c r="C674" s="14"/>
      <c r="D674" s="13"/>
      <c r="E674" s="14"/>
      <c r="F674" s="14"/>
      <c r="G674" s="14"/>
      <c r="H674" s="14"/>
      <c r="I674" s="13"/>
      <c r="J674" s="35"/>
      <c r="K674" s="2"/>
      <c r="L674" s="18"/>
      <c r="M674" s="12"/>
      <c r="N674" s="12"/>
      <c r="O674" s="18"/>
      <c r="P674" s="14"/>
      <c r="Q674" s="21"/>
      <c r="R674" s="14"/>
      <c r="S674" s="4"/>
      <c r="T674" s="35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</row>
    <row r="675" spans="1:162" x14ac:dyDescent="0.15">
      <c r="A675" s="44"/>
      <c r="B675" s="96"/>
      <c r="C675" s="14"/>
      <c r="D675" s="13"/>
      <c r="E675" s="14"/>
      <c r="F675" s="14"/>
      <c r="G675" s="14"/>
      <c r="H675" s="14"/>
      <c r="I675" s="13"/>
      <c r="J675" s="35"/>
      <c r="K675" s="2"/>
      <c r="L675" s="18"/>
      <c r="M675" s="12"/>
      <c r="N675" s="12"/>
      <c r="O675" s="18"/>
      <c r="P675" s="14"/>
      <c r="Q675" s="21"/>
      <c r="R675" s="14"/>
      <c r="S675" s="4"/>
      <c r="T675" s="35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</row>
    <row r="676" spans="1:162" x14ac:dyDescent="0.15">
      <c r="A676" s="44"/>
      <c r="B676" s="96"/>
      <c r="C676" s="14"/>
      <c r="D676" s="13"/>
      <c r="E676" s="14"/>
      <c r="F676" s="14"/>
      <c r="G676" s="14"/>
      <c r="H676" s="14"/>
      <c r="I676" s="13"/>
      <c r="J676" s="35"/>
      <c r="K676" s="2"/>
      <c r="L676" s="18"/>
      <c r="M676" s="12"/>
      <c r="N676" s="12"/>
      <c r="O676" s="18"/>
      <c r="P676" s="14"/>
      <c r="Q676" s="21"/>
      <c r="R676" s="14"/>
      <c r="S676" s="4"/>
      <c r="T676" s="35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</row>
    <row r="677" spans="1:162" x14ac:dyDescent="0.15">
      <c r="A677" s="44"/>
      <c r="B677" s="96"/>
      <c r="C677" s="14"/>
      <c r="D677" s="13"/>
      <c r="E677" s="14"/>
      <c r="F677" s="14"/>
      <c r="G677" s="14"/>
      <c r="H677" s="14"/>
      <c r="I677" s="13"/>
      <c r="J677" s="35"/>
      <c r="K677" s="2"/>
      <c r="L677" s="18"/>
      <c r="M677" s="12"/>
      <c r="N677" s="12"/>
      <c r="O677" s="18"/>
      <c r="P677" s="14"/>
      <c r="Q677" s="21"/>
      <c r="R677" s="14"/>
      <c r="S677" s="4"/>
      <c r="T677" s="35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</row>
    <row r="678" spans="1:162" x14ac:dyDescent="0.15">
      <c r="A678" s="44"/>
      <c r="B678" s="96"/>
      <c r="C678" s="14"/>
      <c r="D678" s="13"/>
      <c r="E678" s="14"/>
      <c r="F678" s="14"/>
      <c r="G678" s="14"/>
      <c r="H678" s="14"/>
      <c r="I678" s="13"/>
      <c r="J678" s="35"/>
      <c r="K678" s="2"/>
      <c r="L678" s="18"/>
      <c r="M678" s="12"/>
      <c r="N678" s="12"/>
      <c r="O678" s="18"/>
      <c r="P678" s="14"/>
      <c r="Q678" s="21"/>
      <c r="R678" s="14"/>
      <c r="S678" s="4"/>
      <c r="T678" s="35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</row>
    <row r="679" spans="1:162" x14ac:dyDescent="0.15">
      <c r="A679" s="44"/>
      <c r="B679" s="96"/>
      <c r="C679" s="14"/>
      <c r="D679" s="13"/>
      <c r="E679" s="14"/>
      <c r="F679" s="14"/>
      <c r="G679" s="14"/>
      <c r="H679" s="14"/>
      <c r="I679" s="13"/>
      <c r="J679" s="35"/>
      <c r="K679" s="2"/>
      <c r="L679" s="18"/>
      <c r="M679" s="12"/>
      <c r="N679" s="12"/>
      <c r="O679" s="18"/>
      <c r="P679" s="14"/>
      <c r="Q679" s="21"/>
      <c r="R679" s="14"/>
      <c r="S679" s="4"/>
      <c r="T679" s="35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</row>
    <row r="680" spans="1:162" x14ac:dyDescent="0.15">
      <c r="A680" s="44"/>
      <c r="B680" s="96"/>
      <c r="C680" s="14"/>
      <c r="D680" s="13"/>
      <c r="E680" s="14"/>
      <c r="F680" s="14"/>
      <c r="G680" s="14"/>
      <c r="H680" s="14"/>
      <c r="I680" s="13"/>
      <c r="J680" s="35"/>
      <c r="K680" s="2"/>
      <c r="L680" s="18"/>
      <c r="M680" s="12"/>
      <c r="N680" s="12"/>
      <c r="O680" s="18"/>
      <c r="P680" s="14"/>
      <c r="Q680" s="21"/>
      <c r="R680" s="14"/>
      <c r="S680" s="4"/>
      <c r="T680" s="35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</row>
    <row r="681" spans="1:162" x14ac:dyDescent="0.15">
      <c r="A681" s="44"/>
      <c r="B681" s="96"/>
      <c r="C681" s="14"/>
      <c r="D681" s="13"/>
      <c r="E681" s="14"/>
      <c r="F681" s="14"/>
      <c r="G681" s="14"/>
      <c r="H681" s="14"/>
      <c r="I681" s="13"/>
      <c r="J681" s="35"/>
      <c r="K681" s="2"/>
      <c r="L681" s="18"/>
      <c r="M681" s="12"/>
      <c r="N681" s="12"/>
      <c r="O681" s="18"/>
      <c r="P681" s="14"/>
      <c r="Q681" s="21"/>
      <c r="R681" s="14"/>
      <c r="S681" s="4"/>
      <c r="T681" s="35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</row>
    <row r="682" spans="1:162" x14ac:dyDescent="0.15">
      <c r="A682" s="44"/>
      <c r="B682" s="96"/>
      <c r="C682" s="14"/>
      <c r="D682" s="13"/>
      <c r="E682" s="14"/>
      <c r="F682" s="14"/>
      <c r="G682" s="14"/>
      <c r="H682" s="14"/>
      <c r="I682" s="13"/>
      <c r="J682" s="35"/>
      <c r="K682" s="2"/>
      <c r="L682" s="18"/>
      <c r="M682" s="12"/>
      <c r="N682" s="12"/>
      <c r="O682" s="18"/>
      <c r="P682" s="14"/>
      <c r="Q682" s="21"/>
      <c r="R682" s="14"/>
      <c r="S682" s="4"/>
      <c r="T682" s="35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</row>
    <row r="683" spans="1:162" x14ac:dyDescent="0.15">
      <c r="A683" s="44"/>
      <c r="B683" s="96"/>
      <c r="C683" s="14"/>
      <c r="D683" s="13"/>
      <c r="E683" s="14"/>
      <c r="F683" s="14"/>
      <c r="G683" s="14"/>
      <c r="H683" s="14"/>
      <c r="I683" s="13"/>
      <c r="J683" s="35"/>
      <c r="K683" s="2"/>
      <c r="L683" s="18"/>
      <c r="M683" s="12"/>
      <c r="N683" s="12"/>
      <c r="O683" s="18"/>
      <c r="P683" s="14"/>
      <c r="Q683" s="21"/>
      <c r="R683" s="14"/>
      <c r="S683" s="4"/>
      <c r="T683" s="35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</row>
    <row r="684" spans="1:162" x14ac:dyDescent="0.15">
      <c r="A684" s="44"/>
      <c r="B684" s="96"/>
      <c r="C684" s="14"/>
      <c r="D684" s="13"/>
      <c r="E684" s="14"/>
      <c r="F684" s="14"/>
      <c r="G684" s="14"/>
      <c r="H684" s="14"/>
      <c r="I684" s="13"/>
      <c r="J684" s="35"/>
      <c r="K684" s="2"/>
      <c r="L684" s="18"/>
      <c r="M684" s="12"/>
      <c r="N684" s="12"/>
      <c r="O684" s="18"/>
      <c r="P684" s="14"/>
      <c r="Q684" s="21"/>
      <c r="R684" s="14"/>
      <c r="S684" s="4"/>
      <c r="T684" s="35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</row>
    <row r="685" spans="1:162" x14ac:dyDescent="0.15">
      <c r="A685" s="44"/>
      <c r="B685" s="96"/>
      <c r="C685" s="14"/>
      <c r="D685" s="13"/>
      <c r="E685" s="14"/>
      <c r="F685" s="14"/>
      <c r="G685" s="14"/>
      <c r="H685" s="14"/>
      <c r="I685" s="13"/>
      <c r="J685" s="35"/>
      <c r="K685" s="2"/>
      <c r="L685" s="18"/>
      <c r="M685" s="12"/>
      <c r="N685" s="12"/>
      <c r="O685" s="18"/>
      <c r="P685" s="14"/>
      <c r="Q685" s="21"/>
      <c r="R685" s="14"/>
      <c r="S685" s="4"/>
      <c r="T685" s="35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</row>
    <row r="686" spans="1:162" x14ac:dyDescent="0.15">
      <c r="A686" s="44"/>
      <c r="B686" s="96"/>
      <c r="C686" s="14"/>
      <c r="D686" s="13"/>
      <c r="E686" s="14"/>
      <c r="F686" s="14"/>
      <c r="G686" s="14"/>
      <c r="H686" s="14"/>
      <c r="I686" s="13"/>
      <c r="J686" s="35"/>
      <c r="K686" s="2"/>
      <c r="L686" s="18"/>
      <c r="M686" s="12"/>
      <c r="N686" s="12"/>
      <c r="O686" s="18"/>
      <c r="P686" s="14"/>
      <c r="Q686" s="21"/>
      <c r="R686" s="14"/>
      <c r="S686" s="4"/>
      <c r="T686" s="35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</row>
    <row r="687" spans="1:162" x14ac:dyDescent="0.15">
      <c r="A687" s="44"/>
      <c r="B687" s="96"/>
      <c r="C687" s="14"/>
      <c r="D687" s="13"/>
      <c r="E687" s="14"/>
      <c r="F687" s="14"/>
      <c r="G687" s="14"/>
      <c r="H687" s="14"/>
      <c r="I687" s="13"/>
      <c r="J687" s="35"/>
      <c r="K687" s="2"/>
      <c r="L687" s="18"/>
      <c r="M687" s="12"/>
      <c r="N687" s="12"/>
      <c r="O687" s="18"/>
      <c r="P687" s="14"/>
      <c r="Q687" s="21"/>
      <c r="R687" s="14"/>
      <c r="S687" s="4"/>
      <c r="T687" s="35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</row>
    <row r="688" spans="1:162" x14ac:dyDescent="0.15">
      <c r="A688" s="44"/>
      <c r="B688" s="96"/>
      <c r="C688" s="14"/>
      <c r="D688" s="13"/>
      <c r="E688" s="14"/>
      <c r="F688" s="14"/>
      <c r="G688" s="14"/>
      <c r="H688" s="14"/>
      <c r="I688" s="13"/>
      <c r="J688" s="35"/>
      <c r="K688" s="2"/>
      <c r="L688" s="18"/>
      <c r="M688" s="12"/>
      <c r="N688" s="12"/>
      <c r="O688" s="18"/>
      <c r="P688" s="14"/>
      <c r="Q688" s="21"/>
      <c r="R688" s="14"/>
      <c r="S688" s="4"/>
      <c r="T688" s="35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</row>
    <row r="689" spans="1:162" x14ac:dyDescent="0.15">
      <c r="A689" s="44"/>
      <c r="B689" s="96"/>
      <c r="C689" s="14"/>
      <c r="D689" s="13"/>
      <c r="E689" s="14"/>
      <c r="F689" s="14"/>
      <c r="G689" s="14"/>
      <c r="H689" s="14"/>
      <c r="I689" s="13"/>
      <c r="J689" s="35"/>
      <c r="K689" s="2"/>
      <c r="L689" s="18"/>
      <c r="M689" s="12"/>
      <c r="N689" s="12"/>
      <c r="O689" s="18"/>
      <c r="P689" s="14"/>
      <c r="Q689" s="21"/>
      <c r="R689" s="14"/>
      <c r="S689" s="4"/>
      <c r="T689" s="35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</row>
    <row r="690" spans="1:162" x14ac:dyDescent="0.15">
      <c r="A690" s="44"/>
      <c r="B690" s="96"/>
      <c r="C690" s="14"/>
      <c r="D690" s="13"/>
      <c r="E690" s="14"/>
      <c r="F690" s="14"/>
      <c r="G690" s="14"/>
      <c r="H690" s="14"/>
      <c r="I690" s="13"/>
      <c r="J690" s="35"/>
      <c r="K690" s="2"/>
      <c r="L690" s="18"/>
      <c r="M690" s="12"/>
      <c r="N690" s="12"/>
      <c r="O690" s="18"/>
      <c r="P690" s="14"/>
      <c r="Q690" s="21"/>
      <c r="R690" s="14"/>
      <c r="S690" s="4"/>
      <c r="T690" s="35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</row>
    <row r="691" spans="1:162" x14ac:dyDescent="0.15">
      <c r="A691" s="44"/>
      <c r="B691" s="96"/>
      <c r="C691" s="14"/>
      <c r="D691" s="13"/>
      <c r="E691" s="14"/>
      <c r="F691" s="14"/>
      <c r="G691" s="14"/>
      <c r="H691" s="14"/>
      <c r="I691" s="13"/>
      <c r="J691" s="35"/>
      <c r="K691" s="2"/>
      <c r="L691" s="18"/>
      <c r="M691" s="12"/>
      <c r="N691" s="12"/>
      <c r="O691" s="18"/>
      <c r="P691" s="14"/>
      <c r="Q691" s="21"/>
      <c r="R691" s="14"/>
      <c r="S691" s="4"/>
      <c r="T691" s="35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</row>
    <row r="692" spans="1:162" x14ac:dyDescent="0.15">
      <c r="A692" s="44"/>
      <c r="B692" s="96"/>
      <c r="C692" s="14"/>
      <c r="D692" s="13"/>
      <c r="E692" s="14"/>
      <c r="F692" s="14"/>
      <c r="G692" s="14"/>
      <c r="H692" s="14"/>
      <c r="I692" s="13"/>
      <c r="J692" s="35"/>
      <c r="K692" s="2"/>
      <c r="L692" s="18"/>
      <c r="M692" s="12"/>
      <c r="N692" s="12"/>
      <c r="O692" s="18"/>
      <c r="P692" s="14"/>
      <c r="Q692" s="21"/>
      <c r="R692" s="14"/>
      <c r="S692" s="4"/>
      <c r="T692" s="35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</row>
    <row r="693" spans="1:162" x14ac:dyDescent="0.15">
      <c r="A693" s="44"/>
      <c r="B693" s="96"/>
      <c r="C693" s="14"/>
      <c r="D693" s="13"/>
      <c r="E693" s="14"/>
      <c r="F693" s="14"/>
      <c r="G693" s="14"/>
      <c r="H693" s="14"/>
      <c r="I693" s="13"/>
      <c r="J693" s="35"/>
      <c r="K693" s="2"/>
      <c r="L693" s="18"/>
      <c r="M693" s="12"/>
      <c r="N693" s="12"/>
      <c r="O693" s="18"/>
      <c r="P693" s="14"/>
      <c r="Q693" s="21"/>
      <c r="R693" s="14"/>
      <c r="S693" s="4"/>
      <c r="T693" s="35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</row>
    <row r="694" spans="1:162" x14ac:dyDescent="0.15">
      <c r="A694" s="44"/>
      <c r="B694" s="96"/>
      <c r="C694" s="14"/>
      <c r="D694" s="13"/>
      <c r="E694" s="14"/>
      <c r="F694" s="14"/>
      <c r="G694" s="14"/>
      <c r="H694" s="14"/>
      <c r="I694" s="13"/>
      <c r="J694" s="35"/>
      <c r="K694" s="2"/>
      <c r="L694" s="18"/>
      <c r="M694" s="12"/>
      <c r="N694" s="12"/>
      <c r="O694" s="18"/>
      <c r="P694" s="14"/>
      <c r="Q694" s="21"/>
      <c r="R694" s="14"/>
      <c r="S694" s="4"/>
      <c r="T694" s="35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</row>
    <row r="695" spans="1:162" x14ac:dyDescent="0.15">
      <c r="A695" s="44"/>
      <c r="B695" s="96"/>
      <c r="C695" s="14"/>
      <c r="D695" s="13"/>
      <c r="E695" s="14"/>
      <c r="F695" s="14"/>
      <c r="G695" s="14"/>
      <c r="H695" s="14"/>
      <c r="I695" s="13"/>
      <c r="J695" s="35"/>
      <c r="K695" s="2"/>
      <c r="L695" s="18"/>
      <c r="M695" s="12"/>
      <c r="N695" s="12"/>
      <c r="O695" s="18"/>
      <c r="P695" s="14"/>
      <c r="Q695" s="21"/>
      <c r="R695" s="14"/>
      <c r="S695" s="4"/>
      <c r="T695" s="35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</row>
    <row r="696" spans="1:162" x14ac:dyDescent="0.15">
      <c r="A696" s="44"/>
      <c r="B696" s="96"/>
      <c r="C696" s="14"/>
      <c r="D696" s="13"/>
      <c r="E696" s="14"/>
      <c r="F696" s="14"/>
      <c r="G696" s="14"/>
      <c r="H696" s="14"/>
      <c r="I696" s="13"/>
      <c r="J696" s="35"/>
      <c r="K696" s="2"/>
      <c r="L696" s="18"/>
      <c r="M696" s="12"/>
      <c r="N696" s="12"/>
      <c r="O696" s="18"/>
      <c r="P696" s="14"/>
      <c r="Q696" s="21"/>
      <c r="R696" s="14"/>
      <c r="S696" s="4"/>
      <c r="T696" s="35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</row>
    <row r="697" spans="1:162" x14ac:dyDescent="0.15">
      <c r="A697" s="44"/>
      <c r="B697" s="96"/>
      <c r="C697" s="14"/>
      <c r="D697" s="13"/>
      <c r="E697" s="14"/>
      <c r="F697" s="14"/>
      <c r="G697" s="14"/>
      <c r="H697" s="14"/>
      <c r="I697" s="13"/>
      <c r="J697" s="35"/>
      <c r="K697" s="2"/>
      <c r="L697" s="18"/>
      <c r="M697" s="12"/>
      <c r="N697" s="12"/>
      <c r="O697" s="18"/>
      <c r="P697" s="14"/>
      <c r="Q697" s="21"/>
      <c r="R697" s="14"/>
      <c r="S697" s="4"/>
      <c r="T697" s="35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</row>
    <row r="698" spans="1:162" x14ac:dyDescent="0.15">
      <c r="A698" s="44"/>
      <c r="B698" s="96"/>
      <c r="C698" s="14"/>
      <c r="D698" s="13"/>
      <c r="E698" s="14"/>
      <c r="F698" s="14"/>
      <c r="G698" s="14"/>
      <c r="H698" s="14"/>
      <c r="I698" s="13"/>
      <c r="J698" s="35"/>
      <c r="K698" s="2"/>
      <c r="L698" s="18"/>
      <c r="M698" s="12"/>
      <c r="N698" s="12"/>
      <c r="O698" s="18"/>
      <c r="P698" s="14"/>
      <c r="Q698" s="21"/>
      <c r="R698" s="14"/>
      <c r="S698" s="4"/>
      <c r="T698" s="35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</row>
    <row r="699" spans="1:162" x14ac:dyDescent="0.15">
      <c r="A699" s="44"/>
      <c r="B699" s="96"/>
      <c r="C699" s="14"/>
      <c r="D699" s="13"/>
      <c r="E699" s="14"/>
      <c r="F699" s="14"/>
      <c r="G699" s="14"/>
      <c r="H699" s="14"/>
      <c r="I699" s="13"/>
      <c r="J699" s="35"/>
      <c r="K699" s="2"/>
      <c r="L699" s="18"/>
      <c r="M699" s="12"/>
      <c r="N699" s="12"/>
      <c r="O699" s="18"/>
      <c r="P699" s="14"/>
      <c r="Q699" s="21"/>
      <c r="R699" s="14"/>
      <c r="S699" s="4"/>
      <c r="T699" s="35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</row>
    <row r="700" spans="1:162" x14ac:dyDescent="0.15">
      <c r="A700" s="44"/>
      <c r="B700" s="96"/>
      <c r="C700" s="14"/>
      <c r="D700" s="13"/>
      <c r="E700" s="14"/>
      <c r="F700" s="14"/>
      <c r="G700" s="14"/>
      <c r="H700" s="14"/>
      <c r="I700" s="13"/>
      <c r="J700" s="35"/>
      <c r="K700" s="2"/>
      <c r="L700" s="18"/>
      <c r="M700" s="12"/>
      <c r="N700" s="12"/>
      <c r="O700" s="18"/>
      <c r="P700" s="14"/>
      <c r="Q700" s="21"/>
      <c r="R700" s="14"/>
      <c r="S700" s="4"/>
      <c r="T700" s="35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</row>
    <row r="701" spans="1:162" x14ac:dyDescent="0.15">
      <c r="A701" s="44"/>
      <c r="B701" s="96"/>
      <c r="C701" s="14"/>
      <c r="D701" s="13"/>
      <c r="E701" s="14"/>
      <c r="F701" s="14"/>
      <c r="G701" s="14"/>
      <c r="H701" s="14"/>
      <c r="I701" s="13"/>
      <c r="J701" s="35"/>
      <c r="K701" s="2"/>
      <c r="L701" s="18"/>
      <c r="M701" s="12"/>
      <c r="N701" s="12"/>
      <c r="O701" s="18"/>
      <c r="P701" s="14"/>
      <c r="Q701" s="21"/>
      <c r="R701" s="14"/>
      <c r="S701" s="4"/>
      <c r="T701" s="35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</row>
    <row r="702" spans="1:162" x14ac:dyDescent="0.15">
      <c r="A702" s="44"/>
      <c r="B702" s="96"/>
      <c r="C702" s="14"/>
      <c r="D702" s="13"/>
      <c r="E702" s="14"/>
      <c r="F702" s="14"/>
      <c r="G702" s="14"/>
      <c r="H702" s="14"/>
      <c r="I702" s="13"/>
      <c r="J702" s="35"/>
      <c r="K702" s="2"/>
      <c r="L702" s="18"/>
      <c r="M702" s="12"/>
      <c r="N702" s="12"/>
      <c r="O702" s="18"/>
      <c r="P702" s="14"/>
      <c r="Q702" s="21"/>
      <c r="R702" s="14"/>
      <c r="S702" s="4"/>
      <c r="T702" s="35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</row>
    <row r="703" spans="1:162" x14ac:dyDescent="0.15">
      <c r="A703" s="44"/>
      <c r="B703" s="96"/>
      <c r="C703" s="14"/>
      <c r="D703" s="13"/>
      <c r="E703" s="14"/>
      <c r="F703" s="14"/>
      <c r="G703" s="14"/>
      <c r="H703" s="14"/>
      <c r="I703" s="13"/>
      <c r="J703" s="35"/>
      <c r="K703" s="2"/>
      <c r="L703" s="18"/>
      <c r="M703" s="12"/>
      <c r="N703" s="12"/>
      <c r="O703" s="18"/>
      <c r="P703" s="14"/>
      <c r="Q703" s="21"/>
      <c r="R703" s="14"/>
      <c r="S703" s="4"/>
      <c r="T703" s="35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</row>
    <row r="704" spans="1:162" x14ac:dyDescent="0.15">
      <c r="A704" s="44"/>
      <c r="B704" s="96"/>
      <c r="C704" s="14"/>
      <c r="D704" s="13"/>
      <c r="E704" s="14"/>
      <c r="F704" s="14"/>
      <c r="G704" s="14"/>
      <c r="H704" s="14"/>
      <c r="I704" s="13"/>
      <c r="J704" s="35"/>
      <c r="K704" s="2"/>
      <c r="L704" s="18"/>
      <c r="M704" s="12"/>
      <c r="N704" s="12"/>
      <c r="O704" s="18"/>
      <c r="P704" s="14"/>
      <c r="Q704" s="21"/>
      <c r="R704" s="14"/>
      <c r="S704" s="4"/>
      <c r="T704" s="35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</row>
    <row r="705" spans="1:162" x14ac:dyDescent="0.15">
      <c r="A705" s="44"/>
      <c r="B705" s="96"/>
      <c r="C705" s="14"/>
      <c r="D705" s="13"/>
      <c r="E705" s="14"/>
      <c r="F705" s="14"/>
      <c r="G705" s="14"/>
      <c r="H705" s="14"/>
      <c r="I705" s="13"/>
      <c r="J705" s="35"/>
      <c r="K705" s="2"/>
      <c r="L705" s="18"/>
      <c r="M705" s="12"/>
      <c r="N705" s="12"/>
      <c r="O705" s="18"/>
      <c r="P705" s="14"/>
      <c r="Q705" s="21"/>
      <c r="R705" s="14"/>
      <c r="S705" s="4"/>
      <c r="T705" s="35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</row>
    <row r="706" spans="1:162" x14ac:dyDescent="0.15">
      <c r="A706" s="44"/>
      <c r="B706" s="96"/>
      <c r="C706" s="14"/>
      <c r="D706" s="13"/>
      <c r="E706" s="14"/>
      <c r="F706" s="14"/>
      <c r="G706" s="14"/>
      <c r="H706" s="14"/>
      <c r="I706" s="13"/>
      <c r="J706" s="35"/>
      <c r="K706" s="2"/>
      <c r="L706" s="18"/>
      <c r="M706" s="12"/>
      <c r="N706" s="12"/>
      <c r="O706" s="18"/>
      <c r="P706" s="14"/>
      <c r="Q706" s="21"/>
      <c r="R706" s="14"/>
      <c r="S706" s="4"/>
      <c r="T706" s="35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</row>
    <row r="707" spans="1:162" x14ac:dyDescent="0.15">
      <c r="A707" s="44"/>
      <c r="B707" s="96"/>
      <c r="C707" s="14"/>
      <c r="D707" s="13"/>
      <c r="E707" s="14"/>
      <c r="F707" s="14"/>
      <c r="G707" s="14"/>
      <c r="H707" s="14"/>
      <c r="I707" s="13"/>
      <c r="J707" s="35"/>
      <c r="K707" s="2"/>
      <c r="L707" s="18"/>
      <c r="M707" s="12"/>
      <c r="N707" s="12"/>
      <c r="O707" s="18"/>
      <c r="P707" s="14"/>
      <c r="Q707" s="21"/>
      <c r="R707" s="14"/>
      <c r="S707" s="4"/>
      <c r="T707" s="35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</row>
    <row r="708" spans="1:162" x14ac:dyDescent="0.15">
      <c r="A708" s="44"/>
      <c r="B708" s="96"/>
      <c r="C708" s="14"/>
      <c r="D708" s="13"/>
      <c r="E708" s="14"/>
      <c r="F708" s="14"/>
      <c r="G708" s="14"/>
      <c r="H708" s="14"/>
      <c r="I708" s="13"/>
      <c r="J708" s="35"/>
      <c r="K708" s="2"/>
      <c r="L708" s="18"/>
      <c r="M708" s="12"/>
      <c r="N708" s="12"/>
      <c r="O708" s="18"/>
      <c r="P708" s="14"/>
      <c r="Q708" s="21"/>
      <c r="R708" s="14"/>
      <c r="S708" s="4"/>
      <c r="T708" s="35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</row>
    <row r="709" spans="1:162" x14ac:dyDescent="0.15">
      <c r="A709" s="44"/>
      <c r="B709" s="96"/>
      <c r="C709" s="14"/>
      <c r="D709" s="13"/>
      <c r="E709" s="14"/>
      <c r="F709" s="14"/>
      <c r="G709" s="14"/>
      <c r="H709" s="14"/>
      <c r="I709" s="13"/>
      <c r="J709" s="35"/>
      <c r="K709" s="2"/>
      <c r="L709" s="18"/>
      <c r="M709" s="12"/>
      <c r="N709" s="12"/>
      <c r="O709" s="18"/>
      <c r="P709" s="14"/>
      <c r="Q709" s="21"/>
      <c r="R709" s="14"/>
      <c r="S709" s="4"/>
      <c r="T709" s="35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</row>
    <row r="710" spans="1:162" x14ac:dyDescent="0.15">
      <c r="A710" s="44"/>
      <c r="B710" s="96"/>
      <c r="C710" s="14"/>
      <c r="D710" s="13"/>
      <c r="E710" s="14"/>
      <c r="F710" s="14"/>
      <c r="G710" s="14"/>
      <c r="H710" s="14"/>
      <c r="I710" s="13"/>
      <c r="J710" s="35"/>
      <c r="K710" s="2"/>
      <c r="L710" s="18"/>
      <c r="M710" s="12"/>
      <c r="N710" s="12"/>
      <c r="O710" s="18"/>
      <c r="P710" s="14"/>
      <c r="Q710" s="21"/>
      <c r="R710" s="14"/>
      <c r="S710" s="4"/>
      <c r="T710" s="35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</row>
    <row r="711" spans="1:162" x14ac:dyDescent="0.15">
      <c r="A711" s="44"/>
      <c r="B711" s="96"/>
      <c r="C711" s="14"/>
      <c r="D711" s="13"/>
      <c r="E711" s="14"/>
      <c r="F711" s="14"/>
      <c r="G711" s="14"/>
      <c r="H711" s="14"/>
      <c r="I711" s="13"/>
      <c r="J711" s="35"/>
      <c r="K711" s="2"/>
      <c r="L711" s="18"/>
      <c r="M711" s="12"/>
      <c r="N711" s="12"/>
      <c r="O711" s="18"/>
      <c r="P711" s="14"/>
      <c r="Q711" s="21"/>
      <c r="R711" s="14"/>
      <c r="S711" s="4"/>
      <c r="T711" s="35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</row>
    <row r="712" spans="1:162" x14ac:dyDescent="0.15">
      <c r="A712" s="44"/>
      <c r="B712" s="96"/>
      <c r="C712" s="14"/>
      <c r="D712" s="13"/>
      <c r="E712" s="14"/>
      <c r="F712" s="14"/>
      <c r="G712" s="14"/>
      <c r="H712" s="14"/>
      <c r="I712" s="13"/>
      <c r="J712" s="35"/>
      <c r="K712" s="2"/>
      <c r="L712" s="18"/>
      <c r="M712" s="12"/>
      <c r="N712" s="12"/>
      <c r="O712" s="18"/>
      <c r="P712" s="14"/>
      <c r="Q712" s="21"/>
      <c r="R712" s="14"/>
      <c r="S712" s="4"/>
      <c r="T712" s="35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</row>
    <row r="713" spans="1:162" x14ac:dyDescent="0.15">
      <c r="A713" s="44"/>
      <c r="B713" s="96"/>
      <c r="C713" s="14"/>
      <c r="D713" s="13"/>
      <c r="E713" s="14"/>
      <c r="F713" s="14"/>
      <c r="G713" s="14"/>
      <c r="H713" s="14"/>
      <c r="I713" s="13"/>
      <c r="J713" s="35"/>
      <c r="K713" s="2"/>
      <c r="L713" s="18"/>
      <c r="M713" s="12"/>
      <c r="N713" s="12"/>
      <c r="O713" s="18"/>
      <c r="P713" s="14"/>
      <c r="Q713" s="21"/>
      <c r="R713" s="14"/>
      <c r="S713" s="4"/>
      <c r="T713" s="35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</row>
    <row r="714" spans="1:162" x14ac:dyDescent="0.15">
      <c r="A714" s="44"/>
      <c r="B714" s="96"/>
      <c r="C714" s="14"/>
      <c r="D714" s="13"/>
      <c r="E714" s="14"/>
      <c r="F714" s="14"/>
      <c r="G714" s="14"/>
      <c r="H714" s="14"/>
      <c r="I714" s="13"/>
      <c r="J714" s="35"/>
      <c r="K714" s="2"/>
      <c r="L714" s="18"/>
      <c r="M714" s="12"/>
      <c r="N714" s="12"/>
      <c r="O714" s="18"/>
      <c r="P714" s="14"/>
      <c r="Q714" s="21"/>
      <c r="R714" s="14"/>
      <c r="S714" s="4"/>
      <c r="T714" s="35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</row>
    <row r="715" spans="1:162" x14ac:dyDescent="0.15">
      <c r="A715" s="44"/>
      <c r="B715" s="96"/>
      <c r="C715" s="14"/>
      <c r="D715" s="13"/>
      <c r="E715" s="14"/>
      <c r="F715" s="14"/>
      <c r="G715" s="14"/>
      <c r="H715" s="14"/>
      <c r="I715" s="13"/>
      <c r="J715" s="35"/>
      <c r="K715" s="2"/>
      <c r="L715" s="18"/>
      <c r="M715" s="12"/>
      <c r="N715" s="12"/>
      <c r="O715" s="18"/>
      <c r="P715" s="14"/>
      <c r="Q715" s="21"/>
      <c r="R715" s="14"/>
      <c r="S715" s="4"/>
      <c r="T715" s="35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</row>
    <row r="716" spans="1:162" x14ac:dyDescent="0.15">
      <c r="A716" s="44"/>
      <c r="B716" s="96"/>
      <c r="C716" s="14"/>
      <c r="D716" s="13"/>
      <c r="E716" s="14"/>
      <c r="F716" s="14"/>
      <c r="G716" s="14"/>
      <c r="H716" s="14"/>
      <c r="I716" s="13"/>
      <c r="J716" s="35"/>
      <c r="K716" s="2"/>
      <c r="L716" s="18"/>
      <c r="M716" s="12"/>
      <c r="N716" s="12"/>
      <c r="O716" s="18"/>
      <c r="P716" s="14"/>
      <c r="Q716" s="21"/>
      <c r="R716" s="14"/>
      <c r="S716" s="4"/>
      <c r="T716" s="35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</row>
    <row r="717" spans="1:162" x14ac:dyDescent="0.15">
      <c r="A717" s="44"/>
      <c r="B717" s="96"/>
      <c r="C717" s="14"/>
      <c r="D717" s="13"/>
      <c r="E717" s="14"/>
      <c r="F717" s="14"/>
      <c r="G717" s="14"/>
      <c r="H717" s="14"/>
      <c r="I717" s="13"/>
      <c r="J717" s="35"/>
      <c r="K717" s="2"/>
      <c r="L717" s="18"/>
      <c r="M717" s="12"/>
      <c r="N717" s="12"/>
      <c r="O717" s="18"/>
      <c r="P717" s="14"/>
      <c r="Q717" s="21"/>
      <c r="R717" s="14"/>
      <c r="S717" s="4"/>
      <c r="T717" s="35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</row>
    <row r="718" spans="1:162" x14ac:dyDescent="0.15">
      <c r="A718" s="44"/>
      <c r="B718" s="96"/>
      <c r="C718" s="14"/>
      <c r="D718" s="13"/>
      <c r="E718" s="14"/>
      <c r="F718" s="14"/>
      <c r="G718" s="14"/>
      <c r="H718" s="14"/>
      <c r="I718" s="13"/>
      <c r="J718" s="35"/>
      <c r="K718" s="2"/>
      <c r="L718" s="18"/>
      <c r="M718" s="12"/>
      <c r="N718" s="12"/>
      <c r="O718" s="18"/>
      <c r="P718" s="14"/>
      <c r="Q718" s="21"/>
      <c r="R718" s="14"/>
      <c r="S718" s="4"/>
      <c r="T718" s="35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</row>
    <row r="719" spans="1:162" x14ac:dyDescent="0.15">
      <c r="A719" s="44"/>
      <c r="B719" s="96"/>
      <c r="C719" s="14"/>
      <c r="D719" s="13"/>
      <c r="E719" s="14"/>
      <c r="F719" s="14"/>
      <c r="G719" s="14"/>
      <c r="H719" s="14"/>
      <c r="I719" s="13"/>
      <c r="J719" s="35"/>
      <c r="K719" s="2"/>
      <c r="L719" s="18"/>
      <c r="M719" s="12"/>
      <c r="N719" s="12"/>
      <c r="O719" s="18"/>
      <c r="P719" s="14"/>
      <c r="Q719" s="21"/>
      <c r="R719" s="14"/>
      <c r="S719" s="4"/>
      <c r="T719" s="35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</row>
    <row r="720" spans="1:162" x14ac:dyDescent="0.15">
      <c r="A720" s="44"/>
      <c r="B720" s="96"/>
      <c r="C720" s="14"/>
      <c r="D720" s="13"/>
      <c r="E720" s="14"/>
      <c r="F720" s="14"/>
      <c r="G720" s="14"/>
      <c r="H720" s="14"/>
      <c r="I720" s="13"/>
      <c r="J720" s="35"/>
      <c r="K720" s="2"/>
      <c r="L720" s="18"/>
      <c r="M720" s="12"/>
      <c r="N720" s="12"/>
      <c r="O720" s="18"/>
      <c r="P720" s="14"/>
      <c r="Q720" s="21"/>
      <c r="R720" s="14"/>
      <c r="S720" s="4"/>
      <c r="T720" s="35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</row>
    <row r="721" spans="1:162" x14ac:dyDescent="0.15">
      <c r="A721" s="44"/>
      <c r="B721" s="96"/>
      <c r="C721" s="14"/>
      <c r="D721" s="13"/>
      <c r="E721" s="14"/>
      <c r="F721" s="14"/>
      <c r="G721" s="14"/>
      <c r="H721" s="14"/>
      <c r="I721" s="13"/>
      <c r="J721" s="35"/>
      <c r="K721" s="2"/>
      <c r="L721" s="18"/>
      <c r="M721" s="12"/>
      <c r="N721" s="12"/>
      <c r="O721" s="18"/>
      <c r="P721" s="14"/>
      <c r="Q721" s="21"/>
      <c r="R721" s="14"/>
      <c r="S721" s="4"/>
      <c r="T721" s="35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</row>
    <row r="722" spans="1:162" x14ac:dyDescent="0.15">
      <c r="A722" s="44"/>
      <c r="B722" s="96"/>
      <c r="C722" s="14"/>
      <c r="D722" s="13"/>
      <c r="E722" s="14"/>
      <c r="F722" s="14"/>
      <c r="G722" s="14"/>
      <c r="H722" s="14"/>
      <c r="I722" s="13"/>
      <c r="J722" s="35"/>
      <c r="K722" s="2"/>
      <c r="L722" s="18"/>
      <c r="M722" s="12"/>
      <c r="N722" s="12"/>
      <c r="O722" s="18"/>
      <c r="P722" s="14"/>
      <c r="Q722" s="21"/>
      <c r="R722" s="14"/>
      <c r="S722" s="4"/>
      <c r="T722" s="35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</row>
    <row r="723" spans="1:162" x14ac:dyDescent="0.15">
      <c r="A723" s="44"/>
      <c r="B723" s="96"/>
      <c r="C723" s="14"/>
      <c r="D723" s="13"/>
      <c r="E723" s="14"/>
      <c r="F723" s="14"/>
      <c r="G723" s="14"/>
      <c r="H723" s="14"/>
      <c r="I723" s="13"/>
      <c r="J723" s="35"/>
      <c r="K723" s="2"/>
      <c r="L723" s="18"/>
      <c r="M723" s="12"/>
      <c r="N723" s="12"/>
      <c r="O723" s="18"/>
      <c r="P723" s="14"/>
      <c r="Q723" s="21"/>
      <c r="R723" s="14"/>
      <c r="S723" s="4"/>
      <c r="T723" s="35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</row>
    <row r="724" spans="1:162" x14ac:dyDescent="0.15">
      <c r="A724" s="44"/>
      <c r="B724" s="96"/>
      <c r="C724" s="14"/>
      <c r="D724" s="13"/>
      <c r="E724" s="14"/>
      <c r="F724" s="14"/>
      <c r="G724" s="14"/>
      <c r="H724" s="14"/>
      <c r="I724" s="13"/>
      <c r="J724" s="35"/>
      <c r="K724" s="2"/>
      <c r="L724" s="18"/>
      <c r="M724" s="12"/>
      <c r="N724" s="12"/>
      <c r="O724" s="18"/>
      <c r="P724" s="14"/>
      <c r="Q724" s="21"/>
      <c r="R724" s="14"/>
      <c r="S724" s="4"/>
      <c r="T724" s="35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</row>
    <row r="725" spans="1:162" x14ac:dyDescent="0.15">
      <c r="A725" s="44"/>
      <c r="B725" s="96"/>
      <c r="C725" s="14"/>
      <c r="D725" s="13"/>
      <c r="E725" s="14"/>
      <c r="F725" s="14"/>
      <c r="G725" s="14"/>
      <c r="H725" s="14"/>
      <c r="I725" s="13"/>
      <c r="J725" s="35"/>
      <c r="K725" s="2"/>
      <c r="L725" s="18"/>
      <c r="M725" s="12"/>
      <c r="N725" s="12"/>
      <c r="O725" s="18"/>
      <c r="P725" s="14"/>
      <c r="Q725" s="21"/>
      <c r="R725" s="14"/>
      <c r="S725" s="4"/>
      <c r="T725" s="35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</row>
    <row r="726" spans="1:162" x14ac:dyDescent="0.15">
      <c r="A726" s="44"/>
      <c r="B726" s="96"/>
      <c r="C726" s="14"/>
      <c r="D726" s="13"/>
      <c r="E726" s="14"/>
      <c r="F726" s="14"/>
      <c r="G726" s="14"/>
      <c r="H726" s="14"/>
      <c r="I726" s="13"/>
      <c r="J726" s="35"/>
      <c r="K726" s="2"/>
      <c r="L726" s="18"/>
      <c r="M726" s="12"/>
      <c r="N726" s="12"/>
      <c r="O726" s="18"/>
      <c r="P726" s="14"/>
      <c r="Q726" s="21"/>
      <c r="R726" s="14"/>
      <c r="S726" s="4"/>
      <c r="T726" s="35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</row>
    <row r="727" spans="1:162" x14ac:dyDescent="0.15">
      <c r="A727" s="44"/>
      <c r="B727" s="96"/>
      <c r="C727" s="14"/>
      <c r="D727" s="13"/>
      <c r="E727" s="14"/>
      <c r="F727" s="14"/>
      <c r="G727" s="14"/>
      <c r="H727" s="14"/>
      <c r="I727" s="13"/>
      <c r="J727" s="35"/>
      <c r="K727" s="2"/>
      <c r="L727" s="18"/>
      <c r="M727" s="12"/>
      <c r="N727" s="12"/>
      <c r="O727" s="18"/>
      <c r="P727" s="14"/>
      <c r="Q727" s="21"/>
      <c r="R727" s="14"/>
      <c r="S727" s="4"/>
      <c r="T727" s="35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</row>
    <row r="728" spans="1:162" x14ac:dyDescent="0.15">
      <c r="A728" s="44"/>
      <c r="B728" s="96"/>
      <c r="C728" s="14"/>
      <c r="D728" s="13"/>
      <c r="E728" s="14"/>
      <c r="F728" s="14"/>
      <c r="G728" s="14"/>
      <c r="H728" s="14"/>
      <c r="I728" s="13"/>
      <c r="J728" s="35"/>
      <c r="K728" s="2"/>
      <c r="L728" s="18"/>
      <c r="M728" s="12"/>
      <c r="N728" s="12"/>
      <c r="O728" s="18"/>
      <c r="P728" s="14"/>
      <c r="Q728" s="21"/>
      <c r="R728" s="14"/>
      <c r="S728" s="4"/>
      <c r="T728" s="35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</row>
    <row r="729" spans="1:162" x14ac:dyDescent="0.15">
      <c r="A729" s="44"/>
      <c r="B729" s="96"/>
      <c r="C729" s="14"/>
      <c r="D729" s="13"/>
      <c r="E729" s="14"/>
      <c r="F729" s="14"/>
      <c r="G729" s="14"/>
      <c r="H729" s="14"/>
      <c r="I729" s="13"/>
      <c r="J729" s="35"/>
      <c r="K729" s="2"/>
      <c r="L729" s="18"/>
      <c r="M729" s="12"/>
      <c r="N729" s="12"/>
      <c r="O729" s="18"/>
      <c r="P729" s="14"/>
      <c r="Q729" s="21"/>
      <c r="R729" s="14"/>
      <c r="S729" s="4"/>
      <c r="T729" s="35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</row>
    <row r="730" spans="1:162" x14ac:dyDescent="0.15">
      <c r="A730" s="44"/>
      <c r="B730" s="96"/>
      <c r="C730" s="14"/>
      <c r="D730" s="13"/>
      <c r="E730" s="14"/>
      <c r="F730" s="14"/>
      <c r="G730" s="14"/>
      <c r="H730" s="14"/>
      <c r="I730" s="13"/>
      <c r="J730" s="35"/>
      <c r="K730" s="2"/>
      <c r="L730" s="18"/>
      <c r="M730" s="12"/>
      <c r="N730" s="12"/>
      <c r="O730" s="18"/>
      <c r="P730" s="14"/>
      <c r="Q730" s="21"/>
      <c r="R730" s="14"/>
      <c r="S730" s="4"/>
      <c r="T730" s="35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</row>
    <row r="731" spans="1:162" x14ac:dyDescent="0.15">
      <c r="A731" s="44"/>
      <c r="B731" s="96"/>
      <c r="C731" s="14"/>
      <c r="D731" s="13"/>
      <c r="E731" s="14"/>
      <c r="F731" s="14"/>
      <c r="G731" s="14"/>
      <c r="H731" s="14"/>
      <c r="I731" s="13"/>
      <c r="J731" s="35"/>
      <c r="K731" s="2"/>
      <c r="L731" s="18"/>
      <c r="M731" s="12"/>
      <c r="N731" s="12"/>
      <c r="O731" s="18"/>
      <c r="P731" s="14"/>
      <c r="Q731" s="21"/>
      <c r="R731" s="14"/>
      <c r="S731" s="4"/>
      <c r="T731" s="35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</row>
    <row r="732" spans="1:162" x14ac:dyDescent="0.15">
      <c r="A732" s="44"/>
      <c r="B732" s="96"/>
      <c r="C732" s="14"/>
      <c r="D732" s="13"/>
      <c r="E732" s="14"/>
      <c r="F732" s="14"/>
      <c r="G732" s="14"/>
      <c r="H732" s="14"/>
      <c r="I732" s="13"/>
      <c r="J732" s="35"/>
      <c r="K732" s="2"/>
      <c r="L732" s="18"/>
      <c r="M732" s="12"/>
      <c r="N732" s="12"/>
      <c r="O732" s="18"/>
      <c r="P732" s="14"/>
      <c r="Q732" s="21"/>
      <c r="R732" s="14"/>
      <c r="S732" s="4"/>
      <c r="T732" s="35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</row>
    <row r="733" spans="1:162" x14ac:dyDescent="0.15">
      <c r="A733" s="44"/>
      <c r="B733" s="96"/>
      <c r="C733" s="14"/>
      <c r="D733" s="13"/>
      <c r="E733" s="14"/>
      <c r="F733" s="14"/>
      <c r="G733" s="14"/>
      <c r="H733" s="14"/>
      <c r="I733" s="13"/>
      <c r="J733" s="35"/>
      <c r="K733" s="2"/>
      <c r="L733" s="18"/>
      <c r="M733" s="12"/>
      <c r="N733" s="12"/>
      <c r="O733" s="18"/>
      <c r="P733" s="14"/>
      <c r="Q733" s="21"/>
      <c r="R733" s="14"/>
      <c r="S733" s="4"/>
      <c r="T733" s="35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</row>
    <row r="734" spans="1:162" x14ac:dyDescent="0.15">
      <c r="A734" s="44"/>
      <c r="B734" s="96"/>
      <c r="C734" s="14"/>
      <c r="D734" s="13"/>
      <c r="E734" s="14"/>
      <c r="F734" s="14"/>
      <c r="G734" s="14"/>
      <c r="H734" s="14"/>
      <c r="I734" s="13"/>
      <c r="J734" s="35"/>
      <c r="K734" s="2"/>
      <c r="L734" s="18"/>
      <c r="M734" s="12"/>
      <c r="N734" s="12"/>
      <c r="O734" s="18"/>
      <c r="P734" s="14"/>
      <c r="Q734" s="21"/>
      <c r="R734" s="14"/>
      <c r="S734" s="4"/>
      <c r="T734" s="35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</row>
    <row r="735" spans="1:162" x14ac:dyDescent="0.15">
      <c r="A735" s="44"/>
      <c r="B735" s="96"/>
      <c r="C735" s="14"/>
      <c r="D735" s="13"/>
      <c r="E735" s="14"/>
      <c r="F735" s="14"/>
      <c r="G735" s="14"/>
      <c r="H735" s="14"/>
      <c r="I735" s="13"/>
      <c r="J735" s="35"/>
      <c r="K735" s="2"/>
      <c r="L735" s="18"/>
      <c r="M735" s="12"/>
      <c r="N735" s="12"/>
      <c r="O735" s="18"/>
      <c r="P735" s="14"/>
      <c r="Q735" s="21"/>
      <c r="R735" s="14"/>
      <c r="S735" s="4"/>
      <c r="T735" s="35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</row>
    <row r="736" spans="1:162" x14ac:dyDescent="0.15">
      <c r="A736" s="44"/>
      <c r="B736" s="96"/>
      <c r="C736" s="14"/>
      <c r="D736" s="13"/>
      <c r="E736" s="14"/>
      <c r="F736" s="14"/>
      <c r="G736" s="14"/>
      <c r="H736" s="14"/>
      <c r="I736" s="13"/>
      <c r="J736" s="35"/>
      <c r="K736" s="2"/>
      <c r="L736" s="18"/>
      <c r="M736" s="12"/>
      <c r="N736" s="12"/>
      <c r="O736" s="18"/>
      <c r="P736" s="14"/>
      <c r="Q736" s="21"/>
      <c r="R736" s="14"/>
      <c r="S736" s="4"/>
      <c r="T736" s="35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</row>
    <row r="737" spans="1:162" x14ac:dyDescent="0.15">
      <c r="A737" s="44"/>
      <c r="B737" s="96"/>
      <c r="C737" s="14"/>
      <c r="D737" s="13"/>
      <c r="E737" s="14"/>
      <c r="F737" s="14"/>
      <c r="G737" s="14"/>
      <c r="H737" s="14"/>
      <c r="I737" s="13"/>
      <c r="J737" s="35"/>
      <c r="K737" s="2"/>
      <c r="L737" s="18"/>
      <c r="M737" s="12"/>
      <c r="N737" s="12"/>
      <c r="O737" s="18"/>
      <c r="P737" s="14"/>
      <c r="Q737" s="21"/>
      <c r="R737" s="14"/>
      <c r="S737" s="4"/>
      <c r="T737" s="35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</row>
    <row r="738" spans="1:162" x14ac:dyDescent="0.15">
      <c r="A738" s="44"/>
      <c r="B738" s="96"/>
      <c r="C738" s="14"/>
      <c r="D738" s="13"/>
      <c r="E738" s="14"/>
      <c r="F738" s="14"/>
      <c r="G738" s="14"/>
      <c r="H738" s="14"/>
      <c r="I738" s="13"/>
      <c r="J738" s="35"/>
      <c r="K738" s="2"/>
      <c r="L738" s="18"/>
      <c r="M738" s="12"/>
      <c r="N738" s="12"/>
      <c r="O738" s="18"/>
      <c r="P738" s="14"/>
      <c r="Q738" s="21"/>
      <c r="R738" s="14"/>
      <c r="S738" s="4"/>
      <c r="T738" s="3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</row>
    <row r="739" spans="1:162" x14ac:dyDescent="0.15">
      <c r="A739" s="44"/>
      <c r="B739" s="96"/>
      <c r="C739" s="14"/>
      <c r="D739" s="13"/>
      <c r="E739" s="14"/>
      <c r="F739" s="14"/>
      <c r="G739" s="14"/>
      <c r="H739" s="14"/>
      <c r="I739" s="13"/>
      <c r="J739" s="35"/>
      <c r="K739" s="2"/>
      <c r="L739" s="18"/>
      <c r="M739" s="12"/>
      <c r="N739" s="12"/>
      <c r="O739" s="18"/>
      <c r="P739" s="14"/>
      <c r="Q739" s="21"/>
      <c r="R739" s="14"/>
      <c r="S739" s="4"/>
      <c r="T739" s="3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</row>
    <row r="740" spans="1:162" x14ac:dyDescent="0.15">
      <c r="A740" s="44"/>
      <c r="B740" s="96"/>
      <c r="C740" s="14"/>
      <c r="D740" s="13"/>
      <c r="E740" s="14"/>
      <c r="F740" s="14"/>
      <c r="G740" s="14"/>
      <c r="H740" s="14"/>
      <c r="I740" s="13"/>
      <c r="J740" s="35"/>
      <c r="K740" s="2"/>
      <c r="L740" s="18"/>
      <c r="M740" s="12"/>
      <c r="N740" s="12"/>
      <c r="O740" s="18"/>
      <c r="P740" s="14"/>
      <c r="Q740" s="21"/>
      <c r="R740" s="14"/>
      <c r="S740" s="4"/>
      <c r="T740" s="3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</row>
    <row r="741" spans="1:162" x14ac:dyDescent="0.15">
      <c r="A741" s="44"/>
      <c r="B741" s="96"/>
      <c r="C741" s="14"/>
      <c r="D741" s="13"/>
      <c r="E741" s="14"/>
      <c r="F741" s="14"/>
      <c r="G741" s="14"/>
      <c r="H741" s="14"/>
      <c r="I741" s="13"/>
      <c r="J741" s="35"/>
      <c r="K741" s="2"/>
      <c r="L741" s="18"/>
      <c r="M741" s="12"/>
      <c r="N741" s="12"/>
      <c r="O741" s="18"/>
      <c r="P741" s="14"/>
      <c r="Q741" s="21"/>
      <c r="R741" s="14"/>
      <c r="S741" s="4"/>
      <c r="T741" s="3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</row>
    <row r="742" spans="1:162" x14ac:dyDescent="0.15">
      <c r="A742" s="44"/>
      <c r="B742" s="96"/>
      <c r="C742" s="14"/>
      <c r="D742" s="13"/>
      <c r="E742" s="14"/>
      <c r="F742" s="14"/>
      <c r="G742" s="14"/>
      <c r="H742" s="14"/>
      <c r="I742" s="13"/>
      <c r="J742" s="35"/>
      <c r="K742" s="2"/>
      <c r="L742" s="18"/>
      <c r="M742" s="12"/>
      <c r="N742" s="12"/>
      <c r="O742" s="18"/>
      <c r="P742" s="14"/>
      <c r="Q742" s="21"/>
      <c r="R742" s="14"/>
      <c r="S742" s="4"/>
      <c r="T742" s="3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</row>
    <row r="743" spans="1:162" x14ac:dyDescent="0.15">
      <c r="A743" s="44"/>
      <c r="B743" s="96"/>
      <c r="C743" s="14"/>
      <c r="D743" s="13"/>
      <c r="E743" s="14"/>
      <c r="F743" s="14"/>
      <c r="G743" s="14"/>
      <c r="H743" s="14"/>
      <c r="I743" s="13"/>
      <c r="J743" s="35"/>
      <c r="K743" s="2"/>
      <c r="L743" s="18"/>
      <c r="M743" s="12"/>
      <c r="N743" s="12"/>
      <c r="O743" s="18"/>
      <c r="P743" s="14"/>
      <c r="Q743" s="21"/>
      <c r="R743" s="14"/>
      <c r="S743" s="4"/>
      <c r="T743" s="35"/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  <c r="FE743" s="25"/>
      <c r="FF743" s="25"/>
    </row>
    <row r="744" spans="1:162" x14ac:dyDescent="0.15">
      <c r="A744" s="44"/>
      <c r="B744" s="96"/>
      <c r="C744" s="14"/>
      <c r="D744" s="13"/>
      <c r="E744" s="14"/>
      <c r="F744" s="14"/>
      <c r="G744" s="14"/>
      <c r="H744" s="14"/>
      <c r="I744" s="13"/>
      <c r="J744" s="35"/>
      <c r="K744" s="2"/>
      <c r="L744" s="18"/>
      <c r="M744" s="12"/>
      <c r="N744" s="12"/>
      <c r="O744" s="18"/>
      <c r="P744" s="14"/>
      <c r="Q744" s="21"/>
      <c r="R744" s="14"/>
      <c r="S744" s="4"/>
      <c r="T744" s="3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</row>
    <row r="745" spans="1:162" x14ac:dyDescent="0.15">
      <c r="A745" s="44"/>
      <c r="B745" s="96"/>
      <c r="C745" s="14"/>
      <c r="D745" s="13"/>
      <c r="E745" s="14"/>
      <c r="F745" s="14"/>
      <c r="G745" s="14"/>
      <c r="H745" s="14"/>
      <c r="I745" s="13"/>
      <c r="J745" s="35"/>
      <c r="K745" s="2"/>
      <c r="L745" s="18"/>
      <c r="M745" s="12"/>
      <c r="N745" s="12"/>
      <c r="O745" s="18"/>
      <c r="P745" s="14"/>
      <c r="Q745" s="21"/>
      <c r="R745" s="14"/>
      <c r="S745" s="4"/>
      <c r="T745" s="3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</row>
    <row r="746" spans="1:162" x14ac:dyDescent="0.15">
      <c r="A746" s="44"/>
      <c r="B746" s="96"/>
      <c r="C746" s="14"/>
      <c r="D746" s="13"/>
      <c r="E746" s="14"/>
      <c r="F746" s="14"/>
      <c r="G746" s="14"/>
      <c r="H746" s="14"/>
      <c r="I746" s="13"/>
      <c r="J746" s="35"/>
      <c r="K746" s="2"/>
      <c r="L746" s="18"/>
      <c r="M746" s="12"/>
      <c r="N746" s="12"/>
      <c r="O746" s="18"/>
      <c r="P746" s="14"/>
      <c r="Q746" s="21"/>
      <c r="R746" s="14"/>
      <c r="S746" s="4"/>
      <c r="T746" s="3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</row>
    <row r="747" spans="1:162" x14ac:dyDescent="0.15">
      <c r="A747" s="44"/>
      <c r="B747" s="96"/>
      <c r="C747" s="14"/>
      <c r="D747" s="13"/>
      <c r="E747" s="14"/>
      <c r="F747" s="14"/>
      <c r="G747" s="14"/>
      <c r="H747" s="14"/>
      <c r="I747" s="13"/>
      <c r="J747" s="35"/>
      <c r="K747" s="2"/>
      <c r="L747" s="18"/>
      <c r="M747" s="12"/>
      <c r="N747" s="12"/>
      <c r="O747" s="18"/>
      <c r="P747" s="14"/>
      <c r="Q747" s="21"/>
      <c r="R747" s="14"/>
      <c r="S747" s="4"/>
      <c r="T747" s="3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</row>
    <row r="748" spans="1:162" x14ac:dyDescent="0.15">
      <c r="A748" s="44"/>
      <c r="B748" s="96"/>
      <c r="C748" s="14"/>
      <c r="D748" s="13"/>
      <c r="E748" s="14"/>
      <c r="F748" s="14"/>
      <c r="G748" s="14"/>
      <c r="H748" s="14"/>
      <c r="I748" s="13"/>
      <c r="J748" s="35"/>
      <c r="K748" s="2"/>
      <c r="L748" s="18"/>
      <c r="M748" s="12"/>
      <c r="N748" s="12"/>
      <c r="O748" s="18"/>
      <c r="P748" s="14"/>
      <c r="Q748" s="21"/>
      <c r="R748" s="14"/>
      <c r="S748" s="4"/>
      <c r="T748" s="3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</row>
    <row r="749" spans="1:162" x14ac:dyDescent="0.15">
      <c r="A749" s="44"/>
      <c r="B749" s="96"/>
      <c r="C749" s="14"/>
      <c r="D749" s="13"/>
      <c r="E749" s="14"/>
      <c r="F749" s="14"/>
      <c r="G749" s="14"/>
      <c r="H749" s="14"/>
      <c r="I749" s="13"/>
      <c r="J749" s="35"/>
      <c r="K749" s="2"/>
      <c r="L749" s="18"/>
      <c r="M749" s="12"/>
      <c r="N749" s="12"/>
      <c r="O749" s="18"/>
      <c r="P749" s="14"/>
      <c r="Q749" s="21"/>
      <c r="R749" s="14"/>
      <c r="S749" s="4"/>
      <c r="T749" s="3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</row>
    <row r="750" spans="1:162" x14ac:dyDescent="0.15">
      <c r="A750" s="44"/>
      <c r="B750" s="96"/>
      <c r="C750" s="14"/>
      <c r="D750" s="13"/>
      <c r="E750" s="14"/>
      <c r="F750" s="14"/>
      <c r="G750" s="14"/>
      <c r="H750" s="14"/>
      <c r="I750" s="13"/>
      <c r="J750" s="35"/>
      <c r="K750" s="2"/>
      <c r="L750" s="18"/>
      <c r="M750" s="12"/>
      <c r="N750" s="12"/>
      <c r="O750" s="18"/>
      <c r="P750" s="14"/>
      <c r="Q750" s="21"/>
      <c r="R750" s="14"/>
      <c r="S750" s="4"/>
      <c r="T750" s="3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</row>
    <row r="751" spans="1:162" x14ac:dyDescent="0.15">
      <c r="A751" s="44"/>
      <c r="B751" s="96"/>
      <c r="C751" s="14"/>
      <c r="D751" s="13"/>
      <c r="E751" s="14"/>
      <c r="F751" s="14"/>
      <c r="G751" s="14"/>
      <c r="H751" s="14"/>
      <c r="I751" s="13"/>
      <c r="J751" s="35"/>
      <c r="K751" s="2"/>
      <c r="L751" s="18"/>
      <c r="M751" s="12"/>
      <c r="N751" s="12"/>
      <c r="O751" s="18"/>
      <c r="P751" s="14"/>
      <c r="Q751" s="21"/>
      <c r="R751" s="14"/>
      <c r="S751" s="4"/>
      <c r="T751" s="3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</row>
    <row r="752" spans="1:162" x14ac:dyDescent="0.15">
      <c r="A752" s="44"/>
      <c r="B752" s="96"/>
      <c r="C752" s="14"/>
      <c r="D752" s="13"/>
      <c r="E752" s="14"/>
      <c r="F752" s="14"/>
      <c r="G752" s="14"/>
      <c r="H752" s="14"/>
      <c r="I752" s="13"/>
      <c r="J752" s="35"/>
      <c r="K752" s="2"/>
      <c r="L752" s="18"/>
      <c r="M752" s="12"/>
      <c r="N752" s="12"/>
      <c r="O752" s="18"/>
      <c r="P752" s="14"/>
      <c r="Q752" s="21"/>
      <c r="R752" s="14"/>
      <c r="S752" s="4"/>
      <c r="T752" s="3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</row>
    <row r="753" spans="1:162" x14ac:dyDescent="0.15">
      <c r="A753" s="44"/>
      <c r="B753" s="96"/>
      <c r="C753" s="14"/>
      <c r="D753" s="13"/>
      <c r="E753" s="14"/>
      <c r="F753" s="14"/>
      <c r="G753" s="14"/>
      <c r="H753" s="14"/>
      <c r="I753" s="13"/>
      <c r="J753" s="35"/>
      <c r="K753" s="2"/>
      <c r="L753" s="18"/>
      <c r="M753" s="12"/>
      <c r="N753" s="12"/>
      <c r="O753" s="18"/>
      <c r="P753" s="14"/>
      <c r="Q753" s="21"/>
      <c r="R753" s="14"/>
      <c r="S753" s="4"/>
      <c r="T753" s="3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</row>
    <row r="754" spans="1:162" x14ac:dyDescent="0.15">
      <c r="A754" s="44"/>
      <c r="B754" s="96"/>
      <c r="C754" s="14"/>
      <c r="D754" s="13"/>
      <c r="E754" s="14"/>
      <c r="F754" s="14"/>
      <c r="G754" s="14"/>
      <c r="H754" s="14"/>
      <c r="I754" s="13"/>
      <c r="J754" s="35"/>
      <c r="K754" s="2"/>
      <c r="L754" s="18"/>
      <c r="M754" s="12"/>
      <c r="N754" s="12"/>
      <c r="O754" s="18"/>
      <c r="P754" s="14"/>
      <c r="Q754" s="21"/>
      <c r="R754" s="14"/>
      <c r="S754" s="4"/>
      <c r="T754" s="3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</row>
    <row r="755" spans="1:162" x14ac:dyDescent="0.15">
      <c r="A755" s="44"/>
      <c r="B755" s="96"/>
      <c r="C755" s="14"/>
      <c r="D755" s="13"/>
      <c r="E755" s="14"/>
      <c r="F755" s="14"/>
      <c r="G755" s="14"/>
      <c r="H755" s="14"/>
      <c r="I755" s="13"/>
      <c r="J755" s="35"/>
      <c r="K755" s="2"/>
      <c r="L755" s="18"/>
      <c r="M755" s="12"/>
      <c r="N755" s="12"/>
      <c r="O755" s="18"/>
      <c r="P755" s="14"/>
      <c r="Q755" s="21"/>
      <c r="R755" s="14"/>
      <c r="S755" s="4"/>
      <c r="T755" s="3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</row>
    <row r="756" spans="1:162" x14ac:dyDescent="0.15">
      <c r="A756" s="44"/>
      <c r="B756" s="96"/>
      <c r="C756" s="14"/>
      <c r="D756" s="13"/>
      <c r="E756" s="14"/>
      <c r="F756" s="14"/>
      <c r="G756" s="14"/>
      <c r="H756" s="14"/>
      <c r="I756" s="13"/>
      <c r="J756" s="35"/>
      <c r="K756" s="2"/>
      <c r="L756" s="18"/>
      <c r="M756" s="12"/>
      <c r="N756" s="12"/>
      <c r="O756" s="18"/>
      <c r="P756" s="14"/>
      <c r="Q756" s="21"/>
      <c r="R756" s="14"/>
      <c r="S756" s="4"/>
      <c r="T756" s="3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</row>
    <row r="757" spans="1:162" x14ac:dyDescent="0.15">
      <c r="A757" s="44"/>
      <c r="B757" s="96"/>
      <c r="C757" s="14"/>
      <c r="D757" s="13"/>
      <c r="E757" s="14"/>
      <c r="F757" s="14"/>
      <c r="G757" s="14"/>
      <c r="H757" s="14"/>
      <c r="I757" s="13"/>
      <c r="J757" s="35"/>
      <c r="K757" s="2"/>
      <c r="L757" s="18"/>
      <c r="M757" s="12"/>
      <c r="N757" s="12"/>
      <c r="O757" s="18"/>
      <c r="P757" s="14"/>
      <c r="Q757" s="21"/>
      <c r="R757" s="14"/>
      <c r="S757" s="4"/>
      <c r="T757" s="3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</row>
    <row r="758" spans="1:162" x14ac:dyDescent="0.15">
      <c r="A758" s="44"/>
      <c r="B758" s="96"/>
      <c r="C758" s="14"/>
      <c r="D758" s="13"/>
      <c r="E758" s="14"/>
      <c r="F758" s="14"/>
      <c r="G758" s="14"/>
      <c r="H758" s="14"/>
      <c r="I758" s="13"/>
      <c r="J758" s="35"/>
      <c r="K758" s="2"/>
      <c r="L758" s="18"/>
      <c r="M758" s="12"/>
      <c r="N758" s="12"/>
      <c r="O758" s="18"/>
      <c r="P758" s="14"/>
      <c r="Q758" s="21"/>
      <c r="R758" s="14"/>
      <c r="S758" s="4"/>
      <c r="T758" s="3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</row>
    <row r="759" spans="1:162" x14ac:dyDescent="0.15">
      <c r="A759" s="44"/>
      <c r="B759" s="96"/>
      <c r="C759" s="14"/>
      <c r="D759" s="13"/>
      <c r="E759" s="14"/>
      <c r="F759" s="14"/>
      <c r="G759" s="14"/>
      <c r="H759" s="14"/>
      <c r="I759" s="13"/>
      <c r="J759" s="35"/>
      <c r="K759" s="2"/>
      <c r="L759" s="18"/>
      <c r="M759" s="12"/>
      <c r="N759" s="12"/>
      <c r="O759" s="18"/>
      <c r="P759" s="14"/>
      <c r="Q759" s="21"/>
      <c r="R759" s="14"/>
      <c r="S759" s="4"/>
      <c r="T759" s="3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</row>
    <row r="760" spans="1:162" x14ac:dyDescent="0.15">
      <c r="A760" s="44"/>
      <c r="B760" s="96"/>
      <c r="C760" s="14"/>
      <c r="D760" s="13"/>
      <c r="E760" s="14"/>
      <c r="F760" s="14"/>
      <c r="G760" s="14"/>
      <c r="H760" s="14"/>
      <c r="I760" s="13"/>
      <c r="J760" s="35"/>
      <c r="K760" s="2"/>
      <c r="L760" s="18"/>
      <c r="M760" s="12"/>
      <c r="N760" s="12"/>
      <c r="O760" s="18"/>
      <c r="P760" s="14"/>
      <c r="Q760" s="21"/>
      <c r="R760" s="14"/>
      <c r="S760" s="4"/>
      <c r="T760" s="3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</row>
    <row r="761" spans="1:162" x14ac:dyDescent="0.15">
      <c r="A761" s="44"/>
      <c r="B761" s="96"/>
      <c r="C761" s="14"/>
      <c r="D761" s="13"/>
      <c r="E761" s="14"/>
      <c r="F761" s="14"/>
      <c r="G761" s="14"/>
      <c r="H761" s="14"/>
      <c r="I761" s="13"/>
      <c r="J761" s="35"/>
      <c r="K761" s="2"/>
      <c r="L761" s="18"/>
      <c r="M761" s="12"/>
      <c r="N761" s="12"/>
      <c r="O761" s="18"/>
      <c r="P761" s="14"/>
      <c r="Q761" s="21"/>
      <c r="R761" s="14"/>
      <c r="S761" s="4"/>
      <c r="T761" s="3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</row>
    <row r="762" spans="1:162" x14ac:dyDescent="0.15">
      <c r="A762" s="44"/>
      <c r="B762" s="96"/>
      <c r="C762" s="14"/>
      <c r="D762" s="13"/>
      <c r="E762" s="14"/>
      <c r="F762" s="14"/>
      <c r="G762" s="14"/>
      <c r="H762" s="14"/>
      <c r="I762" s="13"/>
      <c r="J762" s="35"/>
      <c r="K762" s="2"/>
      <c r="L762" s="18"/>
      <c r="M762" s="12"/>
      <c r="N762" s="12"/>
      <c r="O762" s="18"/>
      <c r="P762" s="14"/>
      <c r="Q762" s="21"/>
      <c r="R762" s="14"/>
      <c r="S762" s="4"/>
      <c r="T762" s="3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</row>
    <row r="763" spans="1:162" x14ac:dyDescent="0.15">
      <c r="A763" s="44"/>
      <c r="B763" s="96"/>
      <c r="C763" s="14"/>
      <c r="D763" s="13"/>
      <c r="E763" s="14"/>
      <c r="F763" s="14"/>
      <c r="G763" s="14"/>
      <c r="H763" s="14"/>
      <c r="I763" s="13"/>
      <c r="J763" s="35"/>
      <c r="K763" s="2"/>
      <c r="L763" s="18"/>
      <c r="M763" s="12"/>
      <c r="N763" s="12"/>
      <c r="O763" s="18"/>
      <c r="P763" s="14"/>
      <c r="Q763" s="21"/>
      <c r="R763" s="14"/>
      <c r="S763" s="4"/>
      <c r="T763" s="3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</row>
    <row r="764" spans="1:162" x14ac:dyDescent="0.15">
      <c r="A764" s="44"/>
      <c r="B764" s="96"/>
      <c r="C764" s="14"/>
      <c r="D764" s="13"/>
      <c r="E764" s="14"/>
      <c r="F764" s="14"/>
      <c r="G764" s="14"/>
      <c r="H764" s="14"/>
      <c r="I764" s="13"/>
      <c r="J764" s="35"/>
      <c r="K764" s="2"/>
      <c r="L764" s="18"/>
      <c r="M764" s="12"/>
      <c r="N764" s="12"/>
      <c r="O764" s="18"/>
      <c r="P764" s="14"/>
      <c r="Q764" s="21"/>
      <c r="R764" s="14"/>
      <c r="S764" s="4"/>
      <c r="T764" s="3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</row>
    <row r="765" spans="1:162" x14ac:dyDescent="0.15">
      <c r="A765" s="44"/>
      <c r="B765" s="96"/>
      <c r="C765" s="14"/>
      <c r="D765" s="13"/>
      <c r="E765" s="14"/>
      <c r="F765" s="14"/>
      <c r="G765" s="14"/>
      <c r="H765" s="14"/>
      <c r="I765" s="13"/>
      <c r="J765" s="35"/>
      <c r="K765" s="2"/>
      <c r="L765" s="18"/>
      <c r="M765" s="12"/>
      <c r="N765" s="12"/>
      <c r="O765" s="18"/>
      <c r="P765" s="14"/>
      <c r="Q765" s="21"/>
      <c r="R765" s="14"/>
      <c r="S765" s="4"/>
      <c r="T765" s="3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</row>
    <row r="766" spans="1:162" x14ac:dyDescent="0.15">
      <c r="A766" s="44"/>
      <c r="B766" s="96"/>
      <c r="C766" s="14"/>
      <c r="D766" s="13"/>
      <c r="E766" s="14"/>
      <c r="F766" s="14"/>
      <c r="G766" s="14"/>
      <c r="H766" s="14"/>
      <c r="I766" s="13"/>
      <c r="J766" s="35"/>
      <c r="K766" s="2"/>
      <c r="L766" s="18"/>
      <c r="M766" s="12"/>
      <c r="N766" s="12"/>
      <c r="O766" s="18"/>
      <c r="P766" s="14"/>
      <c r="Q766" s="21"/>
      <c r="R766" s="14"/>
      <c r="S766" s="4"/>
      <c r="T766" s="3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</row>
    <row r="767" spans="1:162" x14ac:dyDescent="0.15">
      <c r="A767" s="44"/>
      <c r="B767" s="96"/>
      <c r="C767" s="14"/>
      <c r="D767" s="13"/>
      <c r="E767" s="14"/>
      <c r="F767" s="14"/>
      <c r="G767" s="14"/>
      <c r="H767" s="14"/>
      <c r="I767" s="13"/>
      <c r="J767" s="35"/>
      <c r="K767" s="2"/>
      <c r="L767" s="18"/>
      <c r="M767" s="12"/>
      <c r="N767" s="12"/>
      <c r="O767" s="18"/>
      <c r="P767" s="14"/>
      <c r="Q767" s="21"/>
      <c r="R767" s="14"/>
      <c r="S767" s="4"/>
      <c r="T767" s="3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</row>
    <row r="768" spans="1:162" x14ac:dyDescent="0.15">
      <c r="A768" s="44"/>
      <c r="B768" s="96"/>
      <c r="C768" s="14"/>
      <c r="D768" s="13"/>
      <c r="E768" s="14"/>
      <c r="F768" s="14"/>
      <c r="G768" s="14"/>
      <c r="H768" s="14"/>
      <c r="I768" s="13"/>
      <c r="J768" s="35"/>
      <c r="K768" s="2"/>
      <c r="L768" s="18"/>
      <c r="M768" s="12"/>
      <c r="N768" s="12"/>
      <c r="O768" s="18"/>
      <c r="P768" s="14"/>
      <c r="Q768" s="21"/>
      <c r="R768" s="14"/>
      <c r="S768" s="4"/>
      <c r="T768" s="3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</row>
    <row r="769" spans="1:162" x14ac:dyDescent="0.15">
      <c r="A769" s="44"/>
      <c r="B769" s="96"/>
      <c r="C769" s="14"/>
      <c r="D769" s="13"/>
      <c r="E769" s="14"/>
      <c r="F769" s="14"/>
      <c r="G769" s="14"/>
      <c r="H769" s="14"/>
      <c r="I769" s="13"/>
      <c r="J769" s="35"/>
      <c r="K769" s="2"/>
      <c r="L769" s="18"/>
      <c r="M769" s="12"/>
      <c r="N769" s="12"/>
      <c r="O769" s="18"/>
      <c r="P769" s="14"/>
      <c r="Q769" s="21"/>
      <c r="R769" s="14"/>
      <c r="S769" s="4"/>
      <c r="T769" s="3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</row>
    <row r="770" spans="1:162" x14ac:dyDescent="0.15">
      <c r="A770" s="44"/>
      <c r="B770" s="96"/>
      <c r="C770" s="14"/>
      <c r="D770" s="13"/>
      <c r="E770" s="14"/>
      <c r="F770" s="14"/>
      <c r="G770" s="14"/>
      <c r="H770" s="14"/>
      <c r="I770" s="13"/>
      <c r="J770" s="35"/>
      <c r="K770" s="2"/>
      <c r="L770" s="18"/>
      <c r="M770" s="12"/>
      <c r="N770" s="12"/>
      <c r="O770" s="18"/>
      <c r="P770" s="14"/>
      <c r="Q770" s="21"/>
      <c r="R770" s="14"/>
      <c r="S770" s="4"/>
      <c r="T770" s="3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</row>
    <row r="771" spans="1:162" x14ac:dyDescent="0.15">
      <c r="A771" s="44"/>
      <c r="B771" s="96"/>
      <c r="C771" s="14"/>
      <c r="D771" s="13"/>
      <c r="E771" s="14"/>
      <c r="F771" s="14"/>
      <c r="G771" s="14"/>
      <c r="H771" s="14"/>
      <c r="I771" s="13"/>
      <c r="J771" s="35"/>
      <c r="K771" s="2"/>
      <c r="L771" s="18"/>
      <c r="M771" s="12"/>
      <c r="N771" s="12"/>
      <c r="O771" s="18"/>
      <c r="P771" s="14"/>
      <c r="Q771" s="21"/>
      <c r="R771" s="14"/>
      <c r="S771" s="4"/>
      <c r="T771" s="3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</row>
    <row r="772" spans="1:162" x14ac:dyDescent="0.15">
      <c r="A772" s="44"/>
      <c r="B772" s="96"/>
      <c r="C772" s="14"/>
      <c r="D772" s="13"/>
      <c r="E772" s="14"/>
      <c r="F772" s="14"/>
      <c r="G772" s="14"/>
      <c r="H772" s="14"/>
      <c r="I772" s="13"/>
      <c r="J772" s="35"/>
      <c r="K772" s="2"/>
      <c r="L772" s="18"/>
      <c r="M772" s="12"/>
      <c r="N772" s="12"/>
      <c r="O772" s="18"/>
      <c r="P772" s="14"/>
      <c r="Q772" s="21"/>
      <c r="R772" s="14"/>
      <c r="S772" s="4"/>
      <c r="T772" s="3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</row>
    <row r="773" spans="1:162" x14ac:dyDescent="0.15">
      <c r="A773" s="44"/>
      <c r="B773" s="96"/>
      <c r="C773" s="14"/>
      <c r="D773" s="13"/>
      <c r="E773" s="14"/>
      <c r="F773" s="14"/>
      <c r="G773" s="14"/>
      <c r="H773" s="14"/>
      <c r="I773" s="13"/>
      <c r="J773" s="35"/>
      <c r="K773" s="2"/>
      <c r="L773" s="18"/>
      <c r="M773" s="12"/>
      <c r="N773" s="12"/>
      <c r="O773" s="18"/>
      <c r="P773" s="14"/>
      <c r="Q773" s="21"/>
      <c r="R773" s="14"/>
      <c r="S773" s="4"/>
      <c r="T773" s="3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</row>
    <row r="774" spans="1:162" x14ac:dyDescent="0.15">
      <c r="A774" s="44"/>
      <c r="B774" s="96"/>
      <c r="C774" s="14"/>
      <c r="D774" s="13"/>
      <c r="E774" s="14"/>
      <c r="F774" s="14"/>
      <c r="G774" s="14"/>
      <c r="H774" s="14"/>
      <c r="I774" s="13"/>
      <c r="J774" s="35"/>
      <c r="K774" s="2"/>
      <c r="L774" s="18"/>
      <c r="M774" s="12"/>
      <c r="N774" s="12"/>
      <c r="O774" s="18"/>
      <c r="P774" s="14"/>
      <c r="Q774" s="21"/>
      <c r="R774" s="14"/>
      <c r="S774" s="4"/>
      <c r="T774" s="3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</row>
    <row r="775" spans="1:162" x14ac:dyDescent="0.15">
      <c r="A775" s="44"/>
      <c r="B775" s="96"/>
      <c r="C775" s="14"/>
      <c r="D775" s="13"/>
      <c r="E775" s="14"/>
      <c r="F775" s="14"/>
      <c r="G775" s="14"/>
      <c r="H775" s="14"/>
      <c r="I775" s="13"/>
      <c r="J775" s="35"/>
      <c r="K775" s="2"/>
      <c r="L775" s="18"/>
      <c r="M775" s="12"/>
      <c r="N775" s="12"/>
      <c r="O775" s="18"/>
      <c r="P775" s="14"/>
      <c r="Q775" s="21"/>
      <c r="R775" s="14"/>
      <c r="S775" s="4"/>
      <c r="T775" s="3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</row>
    <row r="776" spans="1:162" x14ac:dyDescent="0.15">
      <c r="A776" s="44"/>
      <c r="B776" s="96"/>
      <c r="C776" s="14"/>
      <c r="D776" s="13"/>
      <c r="E776" s="14"/>
      <c r="F776" s="14"/>
      <c r="G776" s="14"/>
      <c r="H776" s="14"/>
      <c r="I776" s="13"/>
      <c r="J776" s="35"/>
      <c r="K776" s="2"/>
      <c r="L776" s="18"/>
      <c r="M776" s="12"/>
      <c r="N776" s="12"/>
      <c r="O776" s="18"/>
      <c r="P776" s="14"/>
      <c r="Q776" s="21"/>
      <c r="R776" s="14"/>
      <c r="S776" s="4"/>
      <c r="T776" s="3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</row>
    <row r="777" spans="1:162" x14ac:dyDescent="0.15">
      <c r="A777" s="44"/>
      <c r="B777" s="96"/>
      <c r="C777" s="14"/>
      <c r="D777" s="13"/>
      <c r="E777" s="14"/>
      <c r="F777" s="14"/>
      <c r="G777" s="14"/>
      <c r="H777" s="14"/>
      <c r="I777" s="13"/>
      <c r="J777" s="35"/>
      <c r="K777" s="2"/>
      <c r="L777" s="18"/>
      <c r="M777" s="12"/>
      <c r="N777" s="12"/>
      <c r="O777" s="18"/>
      <c r="P777" s="14"/>
      <c r="Q777" s="21"/>
      <c r="R777" s="14"/>
      <c r="S777" s="4"/>
      <c r="T777" s="3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</row>
    <row r="778" spans="1:162" x14ac:dyDescent="0.15">
      <c r="A778" s="44"/>
      <c r="B778" s="96"/>
      <c r="C778" s="14"/>
      <c r="D778" s="13"/>
      <c r="E778" s="14"/>
      <c r="F778" s="14"/>
      <c r="G778" s="14"/>
      <c r="H778" s="14"/>
      <c r="I778" s="13"/>
      <c r="J778" s="35"/>
      <c r="K778" s="2"/>
      <c r="L778" s="18"/>
      <c r="M778" s="12"/>
      <c r="N778" s="12"/>
      <c r="O778" s="18"/>
      <c r="P778" s="14"/>
      <c r="Q778" s="21"/>
      <c r="R778" s="14"/>
      <c r="S778" s="4"/>
      <c r="T778" s="3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</row>
    <row r="779" spans="1:162" x14ac:dyDescent="0.15">
      <c r="A779" s="44"/>
      <c r="B779" s="96"/>
      <c r="C779" s="14"/>
      <c r="D779" s="13"/>
      <c r="E779" s="14"/>
      <c r="F779" s="14"/>
      <c r="G779" s="14"/>
      <c r="H779" s="14"/>
      <c r="I779" s="13"/>
      <c r="J779" s="35"/>
      <c r="K779" s="2"/>
      <c r="L779" s="18"/>
      <c r="M779" s="12"/>
      <c r="N779" s="12"/>
      <c r="O779" s="18"/>
      <c r="P779" s="14"/>
      <c r="Q779" s="21"/>
      <c r="R779" s="14"/>
      <c r="S779" s="4"/>
      <c r="T779" s="3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</row>
    <row r="780" spans="1:162" x14ac:dyDescent="0.15">
      <c r="A780" s="44"/>
      <c r="B780" s="96"/>
      <c r="C780" s="14"/>
      <c r="D780" s="13"/>
      <c r="E780" s="14"/>
      <c r="F780" s="14"/>
      <c r="G780" s="14"/>
      <c r="H780" s="14"/>
      <c r="I780" s="13"/>
      <c r="J780" s="35"/>
      <c r="K780" s="2"/>
      <c r="L780" s="18"/>
      <c r="M780" s="12"/>
      <c r="N780" s="12"/>
      <c r="O780" s="18"/>
      <c r="P780" s="14"/>
      <c r="Q780" s="21"/>
      <c r="R780" s="14"/>
      <c r="S780" s="4"/>
      <c r="T780" s="3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</row>
    <row r="781" spans="1:162" x14ac:dyDescent="0.15">
      <c r="A781" s="44"/>
      <c r="B781" s="96"/>
      <c r="C781" s="14"/>
      <c r="D781" s="13"/>
      <c r="E781" s="14"/>
      <c r="F781" s="14"/>
      <c r="G781" s="14"/>
      <c r="H781" s="14"/>
      <c r="I781" s="13"/>
      <c r="J781" s="35"/>
      <c r="K781" s="2"/>
      <c r="L781" s="18"/>
      <c r="M781" s="12"/>
      <c r="N781" s="12"/>
      <c r="O781" s="18"/>
      <c r="P781" s="14"/>
      <c r="Q781" s="21"/>
      <c r="R781" s="14"/>
      <c r="S781" s="4"/>
      <c r="T781" s="3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</row>
    <row r="782" spans="1:162" x14ac:dyDescent="0.15">
      <c r="A782" s="44"/>
      <c r="B782" s="96"/>
      <c r="C782" s="14"/>
      <c r="D782" s="13"/>
      <c r="E782" s="14"/>
      <c r="F782" s="14"/>
      <c r="G782" s="14"/>
      <c r="H782" s="14"/>
      <c r="I782" s="13"/>
      <c r="J782" s="35"/>
      <c r="K782" s="2"/>
      <c r="L782" s="18"/>
      <c r="M782" s="12"/>
      <c r="N782" s="12"/>
      <c r="O782" s="18"/>
      <c r="P782" s="14"/>
      <c r="Q782" s="21"/>
      <c r="R782" s="14"/>
      <c r="S782" s="4"/>
      <c r="T782" s="3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</row>
    <row r="783" spans="1:162" x14ac:dyDescent="0.15">
      <c r="A783" s="44"/>
      <c r="B783" s="96"/>
      <c r="C783" s="14"/>
      <c r="D783" s="13"/>
      <c r="E783" s="14"/>
      <c r="F783" s="14"/>
      <c r="G783" s="14"/>
      <c r="H783" s="14"/>
      <c r="I783" s="13"/>
      <c r="J783" s="35"/>
      <c r="K783" s="2"/>
      <c r="L783" s="18"/>
      <c r="M783" s="12"/>
      <c r="N783" s="12"/>
      <c r="O783" s="18"/>
      <c r="P783" s="14"/>
      <c r="Q783" s="21"/>
      <c r="R783" s="14"/>
      <c r="S783" s="4"/>
      <c r="T783" s="3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</row>
    <row r="784" spans="1:162" x14ac:dyDescent="0.15">
      <c r="A784" s="44"/>
      <c r="B784" s="96"/>
      <c r="C784" s="14"/>
      <c r="D784" s="13"/>
      <c r="E784" s="14"/>
      <c r="F784" s="14"/>
      <c r="G784" s="14"/>
      <c r="H784" s="14"/>
      <c r="I784" s="13"/>
      <c r="J784" s="35"/>
      <c r="K784" s="2"/>
      <c r="L784" s="18"/>
      <c r="M784" s="12"/>
      <c r="N784" s="12"/>
      <c r="O784" s="18"/>
      <c r="P784" s="14"/>
      <c r="Q784" s="21"/>
      <c r="R784" s="14"/>
      <c r="S784" s="4"/>
      <c r="T784" s="3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</row>
    <row r="785" spans="1:162" x14ac:dyDescent="0.15">
      <c r="A785" s="44"/>
      <c r="B785" s="96"/>
      <c r="C785" s="14"/>
      <c r="D785" s="13"/>
      <c r="E785" s="14"/>
      <c r="F785" s="14"/>
      <c r="G785" s="14"/>
      <c r="H785" s="14"/>
      <c r="I785" s="13"/>
      <c r="J785" s="35"/>
      <c r="K785" s="2"/>
      <c r="L785" s="18"/>
      <c r="M785" s="12"/>
      <c r="N785" s="12"/>
      <c r="O785" s="18"/>
      <c r="P785" s="14"/>
      <c r="Q785" s="21"/>
      <c r="R785" s="14"/>
      <c r="S785" s="4"/>
      <c r="T785" s="3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</row>
    <row r="786" spans="1:162" x14ac:dyDescent="0.15">
      <c r="A786" s="44"/>
      <c r="B786" s="96"/>
      <c r="C786" s="14"/>
      <c r="D786" s="13"/>
      <c r="E786" s="14"/>
      <c r="F786" s="14"/>
      <c r="G786" s="14"/>
      <c r="H786" s="14"/>
      <c r="I786" s="13"/>
      <c r="J786" s="35"/>
      <c r="K786" s="2"/>
      <c r="L786" s="18"/>
      <c r="M786" s="12"/>
      <c r="N786" s="12"/>
      <c r="O786" s="18"/>
      <c r="P786" s="14"/>
      <c r="Q786" s="21"/>
      <c r="R786" s="14"/>
      <c r="S786" s="4"/>
      <c r="T786" s="3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</row>
    <row r="787" spans="1:162" x14ac:dyDescent="0.15">
      <c r="A787" s="44"/>
      <c r="B787" s="96"/>
      <c r="C787" s="14"/>
      <c r="D787" s="13"/>
      <c r="E787" s="14"/>
      <c r="F787" s="14"/>
      <c r="G787" s="14"/>
      <c r="H787" s="14"/>
      <c r="I787" s="13"/>
      <c r="J787" s="35"/>
      <c r="K787" s="2"/>
      <c r="L787" s="18"/>
      <c r="M787" s="12"/>
      <c r="N787" s="12"/>
      <c r="O787" s="18"/>
      <c r="P787" s="14"/>
      <c r="Q787" s="21"/>
      <c r="R787" s="14"/>
      <c r="S787" s="4"/>
      <c r="T787" s="3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</row>
    <row r="788" spans="1:162" x14ac:dyDescent="0.15">
      <c r="A788" s="44"/>
      <c r="B788" s="96"/>
      <c r="C788" s="14"/>
      <c r="D788" s="13"/>
      <c r="E788" s="14"/>
      <c r="F788" s="14"/>
      <c r="G788" s="14"/>
      <c r="H788" s="14"/>
      <c r="I788" s="13"/>
      <c r="J788" s="35"/>
      <c r="K788" s="2"/>
      <c r="L788" s="18"/>
      <c r="M788" s="12"/>
      <c r="N788" s="12"/>
      <c r="O788" s="18"/>
      <c r="P788" s="14"/>
      <c r="Q788" s="21"/>
      <c r="R788" s="14"/>
      <c r="S788" s="4"/>
      <c r="T788" s="3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</row>
    <row r="789" spans="1:162" x14ac:dyDescent="0.15">
      <c r="A789" s="44"/>
      <c r="B789" s="96"/>
      <c r="C789" s="14"/>
      <c r="D789" s="13"/>
      <c r="E789" s="14"/>
      <c r="F789" s="14"/>
      <c r="G789" s="14"/>
      <c r="H789" s="14"/>
      <c r="I789" s="13"/>
      <c r="J789" s="35"/>
      <c r="K789" s="2"/>
      <c r="L789" s="18"/>
      <c r="M789" s="12"/>
      <c r="N789" s="12"/>
      <c r="O789" s="18"/>
      <c r="P789" s="14"/>
      <c r="Q789" s="21"/>
      <c r="R789" s="14"/>
      <c r="S789" s="4"/>
      <c r="T789" s="3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</row>
    <row r="790" spans="1:162" x14ac:dyDescent="0.15">
      <c r="A790" s="44"/>
      <c r="B790" s="96"/>
      <c r="C790" s="14"/>
      <c r="D790" s="13"/>
      <c r="E790" s="14"/>
      <c r="F790" s="14"/>
      <c r="G790" s="14"/>
      <c r="H790" s="14"/>
      <c r="I790" s="13"/>
      <c r="J790" s="35"/>
      <c r="K790" s="2"/>
      <c r="L790" s="18"/>
      <c r="M790" s="12"/>
      <c r="N790" s="12"/>
      <c r="O790" s="18"/>
      <c r="P790" s="14"/>
      <c r="Q790" s="21"/>
      <c r="R790" s="14"/>
      <c r="S790" s="4"/>
      <c r="T790" s="3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</row>
    <row r="791" spans="1:162" x14ac:dyDescent="0.15">
      <c r="A791" s="44"/>
      <c r="B791" s="96"/>
      <c r="C791" s="14"/>
      <c r="D791" s="13"/>
      <c r="E791" s="14"/>
      <c r="F791" s="14"/>
      <c r="G791" s="14"/>
      <c r="H791" s="14"/>
      <c r="I791" s="13"/>
      <c r="J791" s="35"/>
      <c r="K791" s="2"/>
      <c r="L791" s="18"/>
      <c r="M791" s="12"/>
      <c r="N791" s="12"/>
      <c r="O791" s="18"/>
      <c r="P791" s="14"/>
      <c r="Q791" s="21"/>
      <c r="R791" s="14"/>
      <c r="S791" s="4"/>
      <c r="T791" s="3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</row>
    <row r="792" spans="1:162" x14ac:dyDescent="0.15">
      <c r="A792" s="44"/>
      <c r="B792" s="96"/>
      <c r="C792" s="14"/>
      <c r="D792" s="13"/>
      <c r="E792" s="14"/>
      <c r="F792" s="14"/>
      <c r="G792" s="14"/>
      <c r="H792" s="14"/>
      <c r="I792" s="13"/>
      <c r="J792" s="35"/>
      <c r="K792" s="2"/>
      <c r="L792" s="18"/>
      <c r="M792" s="12"/>
      <c r="N792" s="12"/>
      <c r="O792" s="18"/>
      <c r="P792" s="14"/>
      <c r="Q792" s="21"/>
      <c r="R792" s="14"/>
      <c r="S792" s="4"/>
      <c r="T792" s="3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</row>
    <row r="793" spans="1:162" x14ac:dyDescent="0.15">
      <c r="A793" s="44"/>
      <c r="B793" s="96"/>
      <c r="C793" s="14"/>
      <c r="D793" s="13"/>
      <c r="E793" s="14"/>
      <c r="F793" s="14"/>
      <c r="G793" s="14"/>
      <c r="H793" s="14"/>
      <c r="I793" s="13"/>
      <c r="J793" s="35"/>
      <c r="K793" s="2"/>
      <c r="L793" s="18"/>
      <c r="M793" s="12"/>
      <c r="N793" s="12"/>
      <c r="O793" s="18"/>
      <c r="P793" s="14"/>
      <c r="Q793" s="21"/>
      <c r="R793" s="14"/>
      <c r="S793" s="4"/>
      <c r="T793" s="3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</row>
    <row r="794" spans="1:162" x14ac:dyDescent="0.15">
      <c r="A794" s="44"/>
      <c r="B794" s="96"/>
      <c r="C794" s="14"/>
      <c r="D794" s="13"/>
      <c r="E794" s="14"/>
      <c r="F794" s="14"/>
      <c r="G794" s="14"/>
      <c r="H794" s="14"/>
      <c r="I794" s="13"/>
      <c r="J794" s="35"/>
      <c r="K794" s="2"/>
      <c r="L794" s="18"/>
      <c r="M794" s="12"/>
      <c r="N794" s="12"/>
      <c r="O794" s="18"/>
      <c r="P794" s="14"/>
      <c r="Q794" s="21"/>
      <c r="R794" s="14"/>
      <c r="S794" s="4"/>
      <c r="T794" s="3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</row>
    <row r="795" spans="1:162" x14ac:dyDescent="0.15">
      <c r="A795" s="44"/>
      <c r="B795" s="96"/>
      <c r="C795" s="14"/>
      <c r="D795" s="13"/>
      <c r="E795" s="14"/>
      <c r="F795" s="14"/>
      <c r="G795" s="14"/>
      <c r="H795" s="14"/>
      <c r="I795" s="13"/>
      <c r="J795" s="35"/>
      <c r="K795" s="2"/>
      <c r="L795" s="18"/>
      <c r="M795" s="12"/>
      <c r="N795" s="12"/>
      <c r="O795" s="18"/>
      <c r="P795" s="14"/>
      <c r="Q795" s="21"/>
      <c r="R795" s="14"/>
      <c r="S795" s="4"/>
      <c r="T795" s="3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</row>
    <row r="796" spans="1:162" x14ac:dyDescent="0.15">
      <c r="A796" s="44"/>
      <c r="B796" s="96"/>
      <c r="C796" s="14"/>
      <c r="D796" s="13"/>
      <c r="E796" s="14"/>
      <c r="F796" s="14"/>
      <c r="G796" s="14"/>
      <c r="H796" s="14"/>
      <c r="I796" s="13"/>
      <c r="J796" s="35"/>
      <c r="K796" s="2"/>
      <c r="L796" s="18"/>
      <c r="M796" s="12"/>
      <c r="N796" s="12"/>
      <c r="O796" s="18"/>
      <c r="P796" s="14"/>
      <c r="Q796" s="21"/>
      <c r="R796" s="14"/>
      <c r="S796" s="4"/>
      <c r="T796" s="3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</row>
    <row r="797" spans="1:162" x14ac:dyDescent="0.15">
      <c r="A797" s="44"/>
      <c r="B797" s="96"/>
      <c r="C797" s="14"/>
      <c r="D797" s="13"/>
      <c r="E797" s="14"/>
      <c r="F797" s="14"/>
      <c r="G797" s="14"/>
      <c r="H797" s="14"/>
      <c r="I797" s="13"/>
      <c r="J797" s="35"/>
      <c r="K797" s="2"/>
      <c r="L797" s="18"/>
      <c r="M797" s="12"/>
      <c r="N797" s="12"/>
      <c r="O797" s="18"/>
      <c r="P797" s="14"/>
      <c r="Q797" s="21"/>
      <c r="R797" s="14"/>
      <c r="S797" s="4"/>
      <c r="T797" s="3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</row>
    <row r="798" spans="1:162" x14ac:dyDescent="0.15">
      <c r="A798" s="44"/>
      <c r="B798" s="96"/>
      <c r="C798" s="14"/>
      <c r="D798" s="13"/>
      <c r="E798" s="14"/>
      <c r="F798" s="14"/>
      <c r="G798" s="14"/>
      <c r="H798" s="14"/>
      <c r="I798" s="13"/>
      <c r="J798" s="35"/>
      <c r="K798" s="2"/>
      <c r="L798" s="18"/>
      <c r="M798" s="12"/>
      <c r="N798" s="12"/>
      <c r="O798" s="18"/>
      <c r="P798" s="14"/>
      <c r="Q798" s="21"/>
      <c r="R798" s="14"/>
      <c r="S798" s="4"/>
      <c r="T798" s="3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</row>
    <row r="799" spans="1:162" x14ac:dyDescent="0.15">
      <c r="A799" s="44"/>
      <c r="B799" s="96"/>
      <c r="C799" s="14"/>
      <c r="D799" s="13"/>
      <c r="E799" s="14"/>
      <c r="F799" s="14"/>
      <c r="G799" s="14"/>
      <c r="H799" s="14"/>
      <c r="I799" s="13"/>
      <c r="J799" s="35"/>
      <c r="K799" s="2"/>
      <c r="L799" s="18"/>
      <c r="M799" s="12"/>
      <c r="N799" s="12"/>
      <c r="O799" s="18"/>
      <c r="P799" s="14"/>
      <c r="Q799" s="21"/>
      <c r="R799" s="14"/>
      <c r="S799" s="4"/>
      <c r="T799" s="3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</row>
    <row r="800" spans="1:162" x14ac:dyDescent="0.15">
      <c r="A800" s="44"/>
      <c r="B800" s="96"/>
      <c r="C800" s="14"/>
      <c r="D800" s="13"/>
      <c r="E800" s="14"/>
      <c r="F800" s="14"/>
      <c r="G800" s="14"/>
      <c r="H800" s="14"/>
      <c r="I800" s="13"/>
      <c r="J800" s="35"/>
      <c r="K800" s="2"/>
      <c r="L800" s="18"/>
      <c r="M800" s="12"/>
      <c r="N800" s="12"/>
      <c r="O800" s="18"/>
      <c r="P800" s="14"/>
      <c r="Q800" s="21"/>
      <c r="R800" s="14"/>
      <c r="S800" s="4"/>
      <c r="T800" s="3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</row>
    <row r="801" spans="1:162" x14ac:dyDescent="0.15">
      <c r="A801" s="44"/>
      <c r="B801" s="96"/>
      <c r="C801" s="14"/>
      <c r="D801" s="13"/>
      <c r="E801" s="14"/>
      <c r="F801" s="14"/>
      <c r="G801" s="14"/>
      <c r="H801" s="14"/>
      <c r="I801" s="13"/>
      <c r="J801" s="35"/>
      <c r="K801" s="2"/>
      <c r="L801" s="18"/>
      <c r="M801" s="12"/>
      <c r="N801" s="12"/>
      <c r="O801" s="18"/>
      <c r="P801" s="14"/>
      <c r="Q801" s="21"/>
      <c r="R801" s="14"/>
      <c r="S801" s="4"/>
      <c r="T801" s="3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</row>
    <row r="802" spans="1:162" x14ac:dyDescent="0.15">
      <c r="A802" s="44"/>
      <c r="B802" s="96"/>
      <c r="C802" s="14"/>
      <c r="D802" s="13"/>
      <c r="E802" s="14"/>
      <c r="F802" s="14"/>
      <c r="G802" s="14"/>
      <c r="H802" s="14"/>
      <c r="I802" s="13"/>
      <c r="J802" s="35"/>
      <c r="K802" s="2"/>
      <c r="L802" s="18"/>
      <c r="M802" s="12"/>
      <c r="N802" s="12"/>
      <c r="O802" s="18"/>
      <c r="P802" s="14"/>
      <c r="Q802" s="21"/>
      <c r="R802" s="14"/>
      <c r="S802" s="4"/>
      <c r="T802" s="3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</row>
    <row r="803" spans="1:162" x14ac:dyDescent="0.15">
      <c r="A803" s="44"/>
      <c r="B803" s="96"/>
      <c r="C803" s="14"/>
      <c r="D803" s="13"/>
      <c r="E803" s="14"/>
      <c r="F803" s="14"/>
      <c r="G803" s="14"/>
      <c r="H803" s="14"/>
      <c r="I803" s="13"/>
      <c r="J803" s="35"/>
      <c r="K803" s="2"/>
      <c r="L803" s="18"/>
      <c r="M803" s="12"/>
      <c r="N803" s="12"/>
      <c r="O803" s="18"/>
      <c r="P803" s="14"/>
      <c r="Q803" s="21"/>
      <c r="R803" s="14"/>
      <c r="S803" s="4"/>
      <c r="T803" s="3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</row>
    <row r="804" spans="1:162" x14ac:dyDescent="0.15">
      <c r="A804" s="44"/>
      <c r="B804" s="96"/>
      <c r="C804" s="14"/>
      <c r="D804" s="13"/>
      <c r="E804" s="14"/>
      <c r="F804" s="14"/>
      <c r="G804" s="14"/>
      <c r="H804" s="14"/>
      <c r="I804" s="13"/>
      <c r="J804" s="35"/>
      <c r="K804" s="2"/>
      <c r="L804" s="18"/>
      <c r="M804" s="12"/>
      <c r="N804" s="12"/>
      <c r="O804" s="18"/>
      <c r="P804" s="14"/>
      <c r="Q804" s="21"/>
      <c r="R804" s="14"/>
      <c r="S804" s="4"/>
      <c r="T804" s="3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</row>
    <row r="805" spans="1:162" x14ac:dyDescent="0.15">
      <c r="A805" s="44"/>
      <c r="B805" s="96"/>
      <c r="C805" s="14"/>
      <c r="D805" s="13"/>
      <c r="E805" s="14"/>
      <c r="F805" s="14"/>
      <c r="G805" s="14"/>
      <c r="H805" s="14"/>
      <c r="I805" s="13"/>
      <c r="J805" s="35"/>
      <c r="K805" s="2"/>
      <c r="L805" s="18"/>
      <c r="M805" s="12"/>
      <c r="N805" s="12"/>
      <c r="O805" s="18"/>
      <c r="P805" s="14"/>
      <c r="Q805" s="21"/>
      <c r="R805" s="14"/>
      <c r="S805" s="4"/>
      <c r="T805" s="3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</row>
    <row r="806" spans="1:162" x14ac:dyDescent="0.15">
      <c r="A806" s="44"/>
      <c r="B806" s="96"/>
      <c r="C806" s="14"/>
      <c r="D806" s="13"/>
      <c r="E806" s="14"/>
      <c r="F806" s="14"/>
      <c r="G806" s="14"/>
      <c r="H806" s="14"/>
      <c r="I806" s="13"/>
      <c r="J806" s="35"/>
      <c r="K806" s="2"/>
      <c r="L806" s="18"/>
      <c r="M806" s="12"/>
      <c r="N806" s="12"/>
      <c r="O806" s="18"/>
      <c r="P806" s="14"/>
      <c r="Q806" s="21"/>
      <c r="R806" s="14"/>
      <c r="S806" s="4"/>
      <c r="T806" s="3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</row>
    <row r="807" spans="1:162" x14ac:dyDescent="0.15">
      <c r="A807" s="44"/>
      <c r="B807" s="96"/>
      <c r="C807" s="14"/>
      <c r="D807" s="13"/>
      <c r="E807" s="14"/>
      <c r="F807" s="14"/>
      <c r="G807" s="14"/>
      <c r="H807" s="14"/>
      <c r="I807" s="13"/>
      <c r="J807" s="35"/>
      <c r="K807" s="2"/>
      <c r="L807" s="18"/>
      <c r="M807" s="12"/>
      <c r="N807" s="12"/>
      <c r="O807" s="18"/>
      <c r="P807" s="14"/>
      <c r="Q807" s="21"/>
      <c r="R807" s="14"/>
      <c r="S807" s="4"/>
      <c r="T807" s="3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</row>
    <row r="808" spans="1:162" x14ac:dyDescent="0.15">
      <c r="A808" s="44"/>
      <c r="B808" s="96"/>
      <c r="C808" s="14"/>
      <c r="D808" s="13"/>
      <c r="E808" s="14"/>
      <c r="F808" s="14"/>
      <c r="G808" s="14"/>
      <c r="H808" s="14"/>
      <c r="I808" s="13"/>
      <c r="J808" s="35"/>
      <c r="K808" s="2"/>
      <c r="L808" s="18"/>
      <c r="M808" s="12"/>
      <c r="N808" s="12"/>
      <c r="O808" s="18"/>
      <c r="P808" s="14"/>
      <c r="Q808" s="21"/>
      <c r="R808" s="14"/>
      <c r="S808" s="4"/>
      <c r="T808" s="3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</row>
    <row r="809" spans="1:162" x14ac:dyDescent="0.15">
      <c r="A809" s="44"/>
      <c r="B809" s="96"/>
      <c r="C809" s="14"/>
      <c r="D809" s="13"/>
      <c r="E809" s="14"/>
      <c r="F809" s="14"/>
      <c r="G809" s="14"/>
      <c r="H809" s="14"/>
      <c r="I809" s="13"/>
      <c r="J809" s="35"/>
      <c r="K809" s="2"/>
      <c r="L809" s="18"/>
      <c r="M809" s="12"/>
      <c r="N809" s="12"/>
      <c r="O809" s="18"/>
      <c r="P809" s="14"/>
      <c r="Q809" s="21"/>
      <c r="R809" s="14"/>
      <c r="S809" s="4"/>
      <c r="T809" s="3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</row>
    <row r="810" spans="1:162" x14ac:dyDescent="0.15">
      <c r="A810" s="44"/>
      <c r="B810" s="96"/>
      <c r="C810" s="14"/>
      <c r="D810" s="13"/>
      <c r="E810" s="14"/>
      <c r="F810" s="14"/>
      <c r="G810" s="14"/>
      <c r="H810" s="14"/>
      <c r="I810" s="13"/>
      <c r="J810" s="35"/>
      <c r="K810" s="2"/>
      <c r="L810" s="18"/>
      <c r="M810" s="12"/>
      <c r="N810" s="12"/>
      <c r="O810" s="18"/>
      <c r="P810" s="14"/>
      <c r="Q810" s="21"/>
      <c r="R810" s="14"/>
      <c r="S810" s="4"/>
      <c r="T810" s="3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</row>
    <row r="811" spans="1:162" x14ac:dyDescent="0.15">
      <c r="A811" s="44"/>
      <c r="B811" s="96"/>
      <c r="C811" s="14"/>
      <c r="D811" s="13"/>
      <c r="E811" s="14"/>
      <c r="F811" s="14"/>
      <c r="G811" s="14"/>
      <c r="H811" s="14"/>
      <c r="I811" s="13"/>
      <c r="J811" s="35"/>
      <c r="K811" s="2"/>
      <c r="L811" s="18"/>
      <c r="M811" s="12"/>
      <c r="N811" s="12"/>
      <c r="O811" s="18"/>
      <c r="P811" s="14"/>
      <c r="Q811" s="21"/>
      <c r="R811" s="14"/>
      <c r="S811" s="4"/>
      <c r="T811" s="3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</row>
    <row r="812" spans="1:162" x14ac:dyDescent="0.15">
      <c r="A812" s="44"/>
      <c r="B812" s="96"/>
      <c r="C812" s="14"/>
      <c r="D812" s="13"/>
      <c r="E812" s="14"/>
      <c r="F812" s="14"/>
      <c r="G812" s="14"/>
      <c r="H812" s="14"/>
      <c r="I812" s="13"/>
      <c r="J812" s="35"/>
      <c r="K812" s="2"/>
      <c r="L812" s="18"/>
      <c r="M812" s="12"/>
      <c r="N812" s="12"/>
      <c r="O812" s="18"/>
      <c r="P812" s="14"/>
      <c r="Q812" s="21"/>
      <c r="R812" s="14"/>
      <c r="S812" s="4"/>
      <c r="T812" s="3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</row>
    <row r="813" spans="1:162" x14ac:dyDescent="0.15">
      <c r="A813" s="44"/>
      <c r="B813" s="96"/>
      <c r="C813" s="14"/>
      <c r="D813" s="13"/>
      <c r="E813" s="14"/>
      <c r="F813" s="14"/>
      <c r="G813" s="14"/>
      <c r="H813" s="14"/>
      <c r="I813" s="13"/>
      <c r="J813" s="35"/>
      <c r="K813" s="2"/>
      <c r="L813" s="18"/>
      <c r="M813" s="12"/>
      <c r="N813" s="12"/>
      <c r="O813" s="18"/>
      <c r="P813" s="14"/>
      <c r="Q813" s="21"/>
      <c r="R813" s="14"/>
      <c r="S813" s="4"/>
      <c r="T813" s="3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</row>
    <row r="814" spans="1:162" x14ac:dyDescent="0.15">
      <c r="A814" s="44"/>
      <c r="B814" s="96"/>
      <c r="C814" s="14"/>
      <c r="D814" s="13"/>
      <c r="E814" s="14"/>
      <c r="F814" s="14"/>
      <c r="G814" s="14"/>
      <c r="H814" s="14"/>
      <c r="I814" s="13"/>
      <c r="J814" s="35"/>
      <c r="K814" s="2"/>
      <c r="L814" s="18"/>
      <c r="M814" s="12"/>
      <c r="N814" s="12"/>
      <c r="O814" s="18"/>
      <c r="P814" s="14"/>
      <c r="Q814" s="21"/>
      <c r="R814" s="14"/>
      <c r="S814" s="4"/>
      <c r="T814" s="3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</row>
    <row r="815" spans="1:162" x14ac:dyDescent="0.15">
      <c r="A815" s="44"/>
      <c r="B815" s="96"/>
      <c r="C815" s="14"/>
      <c r="D815" s="13"/>
      <c r="E815" s="14"/>
      <c r="F815" s="14"/>
      <c r="G815" s="14"/>
      <c r="H815" s="14"/>
      <c r="I815" s="13"/>
      <c r="J815" s="35"/>
      <c r="K815" s="2"/>
      <c r="L815" s="18"/>
      <c r="M815" s="12"/>
      <c r="N815" s="12"/>
      <c r="O815" s="18"/>
      <c r="P815" s="14"/>
      <c r="Q815" s="21"/>
      <c r="R815" s="14"/>
      <c r="S815" s="4"/>
      <c r="T815" s="3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</row>
    <row r="816" spans="1:162" x14ac:dyDescent="0.15">
      <c r="A816" s="44"/>
      <c r="B816" s="96"/>
      <c r="C816" s="14"/>
      <c r="D816" s="13"/>
      <c r="E816" s="14"/>
      <c r="F816" s="14"/>
      <c r="G816" s="14"/>
      <c r="H816" s="14"/>
      <c r="I816" s="13"/>
      <c r="J816" s="35"/>
      <c r="K816" s="2"/>
      <c r="L816" s="18"/>
      <c r="M816" s="12"/>
      <c r="N816" s="12"/>
      <c r="O816" s="18"/>
      <c r="P816" s="14"/>
      <c r="Q816" s="21"/>
      <c r="R816" s="14"/>
      <c r="S816" s="4"/>
      <c r="T816" s="3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</row>
    <row r="817" spans="1:162" x14ac:dyDescent="0.15">
      <c r="A817" s="44"/>
      <c r="B817" s="96"/>
      <c r="C817" s="14"/>
      <c r="D817" s="13"/>
      <c r="E817" s="14"/>
      <c r="F817" s="14"/>
      <c r="G817" s="14"/>
      <c r="H817" s="14"/>
      <c r="I817" s="13"/>
      <c r="J817" s="35"/>
      <c r="K817" s="2"/>
      <c r="L817" s="18"/>
      <c r="M817" s="12"/>
      <c r="N817" s="12"/>
      <c r="O817" s="18"/>
      <c r="P817" s="14"/>
      <c r="Q817" s="21"/>
      <c r="R817" s="14"/>
      <c r="S817" s="4"/>
      <c r="T817" s="3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</row>
    <row r="818" spans="1:162" x14ac:dyDescent="0.15">
      <c r="A818" s="44"/>
      <c r="B818" s="96"/>
      <c r="C818" s="14"/>
      <c r="D818" s="13"/>
      <c r="E818" s="14"/>
      <c r="F818" s="14"/>
      <c r="G818" s="14"/>
      <c r="H818" s="14"/>
      <c r="I818" s="13"/>
      <c r="J818" s="35"/>
      <c r="K818" s="2"/>
      <c r="L818" s="18"/>
      <c r="M818" s="12"/>
      <c r="N818" s="12"/>
      <c r="O818" s="18"/>
      <c r="P818" s="14"/>
      <c r="Q818" s="21"/>
      <c r="R818" s="14"/>
      <c r="S818" s="4"/>
      <c r="T818" s="3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</row>
    <row r="819" spans="1:162" x14ac:dyDescent="0.15">
      <c r="A819" s="44"/>
      <c r="B819" s="96"/>
      <c r="C819" s="14"/>
      <c r="D819" s="13"/>
      <c r="E819" s="14"/>
      <c r="F819" s="14"/>
      <c r="G819" s="14"/>
      <c r="H819" s="14"/>
      <c r="I819" s="13"/>
      <c r="J819" s="35"/>
      <c r="K819" s="2"/>
      <c r="L819" s="18"/>
      <c r="M819" s="12"/>
      <c r="N819" s="12"/>
      <c r="O819" s="18"/>
      <c r="P819" s="14"/>
      <c r="Q819" s="21"/>
      <c r="R819" s="14"/>
      <c r="S819" s="4"/>
      <c r="T819" s="3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</row>
    <row r="820" spans="1:162" x14ac:dyDescent="0.15">
      <c r="A820" s="44"/>
      <c r="B820" s="96"/>
      <c r="C820" s="14"/>
      <c r="D820" s="13"/>
      <c r="E820" s="14"/>
      <c r="F820" s="14"/>
      <c r="G820" s="14"/>
      <c r="H820" s="14"/>
      <c r="I820" s="13"/>
      <c r="J820" s="35"/>
      <c r="K820" s="2"/>
      <c r="L820" s="18"/>
      <c r="M820" s="12"/>
      <c r="N820" s="12"/>
      <c r="O820" s="18"/>
      <c r="P820" s="14"/>
      <c r="Q820" s="21"/>
      <c r="R820" s="14"/>
      <c r="S820" s="4"/>
      <c r="T820" s="3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</row>
    <row r="821" spans="1:162" x14ac:dyDescent="0.15">
      <c r="A821" s="44"/>
      <c r="B821" s="96"/>
      <c r="C821" s="14"/>
      <c r="D821" s="13"/>
      <c r="E821" s="14"/>
      <c r="F821" s="14"/>
      <c r="G821" s="14"/>
      <c r="H821" s="14"/>
      <c r="I821" s="13"/>
      <c r="J821" s="35"/>
      <c r="K821" s="2"/>
      <c r="L821" s="18"/>
      <c r="M821" s="12"/>
      <c r="N821" s="12"/>
      <c r="O821" s="18"/>
      <c r="P821" s="14"/>
      <c r="Q821" s="21"/>
      <c r="R821" s="14"/>
      <c r="S821" s="4"/>
      <c r="T821" s="3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</row>
    <row r="822" spans="1:162" x14ac:dyDescent="0.15">
      <c r="A822" s="44"/>
      <c r="B822" s="96"/>
      <c r="C822" s="14"/>
      <c r="D822" s="13"/>
      <c r="E822" s="14"/>
      <c r="F822" s="14"/>
      <c r="G822" s="14"/>
      <c r="H822" s="14"/>
      <c r="I822" s="13"/>
      <c r="J822" s="35"/>
      <c r="K822" s="2"/>
      <c r="L822" s="18"/>
      <c r="M822" s="12"/>
      <c r="N822" s="12"/>
      <c r="O822" s="18"/>
      <c r="P822" s="14"/>
      <c r="Q822" s="21"/>
      <c r="R822" s="14"/>
      <c r="S822" s="4"/>
      <c r="T822" s="3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</row>
    <row r="823" spans="1:162" x14ac:dyDescent="0.15">
      <c r="A823" s="44"/>
      <c r="B823" s="96"/>
      <c r="C823" s="14"/>
      <c r="D823" s="13"/>
      <c r="E823" s="14"/>
      <c r="F823" s="14"/>
      <c r="G823" s="14"/>
      <c r="H823" s="14"/>
      <c r="I823" s="13"/>
      <c r="J823" s="35"/>
      <c r="K823" s="2"/>
      <c r="L823" s="18"/>
      <c r="M823" s="12"/>
      <c r="N823" s="12"/>
      <c r="O823" s="18"/>
      <c r="P823" s="14"/>
      <c r="Q823" s="21"/>
      <c r="R823" s="14"/>
      <c r="S823" s="4"/>
      <c r="T823" s="3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</row>
    <row r="824" spans="1:162" x14ac:dyDescent="0.15">
      <c r="A824" s="44"/>
      <c r="B824" s="96"/>
      <c r="C824" s="14"/>
      <c r="D824" s="13"/>
      <c r="E824" s="14"/>
      <c r="F824" s="14"/>
      <c r="G824" s="14"/>
      <c r="H824" s="14"/>
      <c r="I824" s="13"/>
      <c r="J824" s="35"/>
      <c r="K824" s="2"/>
      <c r="L824" s="18"/>
      <c r="M824" s="12"/>
      <c r="N824" s="12"/>
      <c r="O824" s="18"/>
      <c r="P824" s="14"/>
      <c r="Q824" s="21"/>
      <c r="R824" s="14"/>
      <c r="S824" s="4"/>
      <c r="T824" s="3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</row>
    <row r="825" spans="1:162" x14ac:dyDescent="0.15">
      <c r="A825" s="44"/>
      <c r="B825" s="96"/>
      <c r="C825" s="14"/>
      <c r="D825" s="13"/>
      <c r="E825" s="14"/>
      <c r="F825" s="14"/>
      <c r="G825" s="14"/>
      <c r="H825" s="14"/>
      <c r="I825" s="13"/>
      <c r="J825" s="35"/>
      <c r="K825" s="2"/>
      <c r="L825" s="18"/>
      <c r="M825" s="12"/>
      <c r="N825" s="12"/>
      <c r="O825" s="18"/>
      <c r="P825" s="14"/>
      <c r="Q825" s="21"/>
      <c r="R825" s="14"/>
      <c r="S825" s="4"/>
      <c r="T825" s="3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</row>
    <row r="826" spans="1:162" x14ac:dyDescent="0.15">
      <c r="A826" s="44"/>
      <c r="B826" s="96"/>
      <c r="C826" s="14"/>
      <c r="D826" s="13"/>
      <c r="E826" s="14"/>
      <c r="F826" s="14"/>
      <c r="G826" s="14"/>
      <c r="H826" s="14"/>
      <c r="I826" s="13"/>
      <c r="J826" s="35"/>
      <c r="K826" s="2"/>
      <c r="L826" s="18"/>
      <c r="M826" s="12"/>
      <c r="N826" s="12"/>
      <c r="O826" s="18"/>
      <c r="P826" s="14"/>
      <c r="Q826" s="21"/>
      <c r="R826" s="14"/>
      <c r="S826" s="4"/>
      <c r="T826" s="3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</row>
    <row r="827" spans="1:162" x14ac:dyDescent="0.15">
      <c r="A827" s="44"/>
      <c r="B827" s="96"/>
      <c r="C827" s="14"/>
      <c r="D827" s="13"/>
      <c r="E827" s="14"/>
      <c r="F827" s="14"/>
      <c r="G827" s="14"/>
      <c r="H827" s="14"/>
      <c r="I827" s="13"/>
      <c r="J827" s="35"/>
      <c r="K827" s="2"/>
      <c r="L827" s="18"/>
      <c r="M827" s="12"/>
      <c r="N827" s="12"/>
      <c r="O827" s="18"/>
      <c r="P827" s="14"/>
      <c r="Q827" s="21"/>
      <c r="R827" s="14"/>
      <c r="S827" s="4"/>
      <c r="T827" s="3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</row>
    <row r="828" spans="1:162" x14ac:dyDescent="0.15">
      <c r="A828" s="44"/>
      <c r="B828" s="96"/>
      <c r="C828" s="14"/>
      <c r="D828" s="13"/>
      <c r="E828" s="14"/>
      <c r="F828" s="14"/>
      <c r="G828" s="14"/>
      <c r="H828" s="14"/>
      <c r="I828" s="13"/>
      <c r="J828" s="35"/>
      <c r="K828" s="2"/>
      <c r="L828" s="18"/>
      <c r="M828" s="12"/>
      <c r="N828" s="12"/>
      <c r="O828" s="18"/>
      <c r="P828" s="14"/>
      <c r="Q828" s="21"/>
      <c r="R828" s="14"/>
      <c r="S828" s="4"/>
      <c r="T828" s="3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</row>
    <row r="829" spans="1:162" x14ac:dyDescent="0.15">
      <c r="A829" s="44"/>
      <c r="B829" s="96"/>
      <c r="C829" s="14"/>
      <c r="D829" s="13"/>
      <c r="E829" s="14"/>
      <c r="F829" s="14"/>
      <c r="G829" s="14"/>
      <c r="H829" s="14"/>
      <c r="I829" s="13"/>
      <c r="J829" s="35"/>
      <c r="K829" s="2"/>
      <c r="L829" s="18"/>
      <c r="M829" s="12"/>
      <c r="N829" s="12"/>
      <c r="O829" s="18"/>
      <c r="P829" s="14"/>
      <c r="Q829" s="21"/>
      <c r="R829" s="14"/>
      <c r="S829" s="4"/>
      <c r="T829" s="3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</row>
    <row r="830" spans="1:162" x14ac:dyDescent="0.15">
      <c r="A830" s="44"/>
      <c r="B830" s="96"/>
      <c r="C830" s="14"/>
      <c r="D830" s="13"/>
      <c r="E830" s="14"/>
      <c r="F830" s="14"/>
      <c r="G830" s="14"/>
      <c r="H830" s="14"/>
      <c r="I830" s="13"/>
      <c r="J830" s="35"/>
      <c r="K830" s="2"/>
      <c r="L830" s="18"/>
      <c r="M830" s="12"/>
      <c r="N830" s="12"/>
      <c r="O830" s="18"/>
      <c r="P830" s="14"/>
      <c r="Q830" s="21"/>
      <c r="R830" s="14"/>
      <c r="S830" s="4"/>
      <c r="T830" s="3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</row>
    <row r="831" spans="1:162" x14ac:dyDescent="0.15">
      <c r="A831" s="44"/>
      <c r="B831" s="96"/>
      <c r="C831" s="14"/>
      <c r="D831" s="13"/>
      <c r="E831" s="14"/>
      <c r="F831" s="14"/>
      <c r="G831" s="14"/>
      <c r="H831" s="14"/>
      <c r="I831" s="13"/>
      <c r="J831" s="35"/>
      <c r="K831" s="2"/>
      <c r="L831" s="18"/>
      <c r="M831" s="12"/>
      <c r="N831" s="12"/>
      <c r="O831" s="18"/>
      <c r="P831" s="14"/>
      <c r="Q831" s="21"/>
      <c r="R831" s="14"/>
      <c r="S831" s="4"/>
      <c r="T831" s="3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</row>
    <row r="832" spans="1:162" x14ac:dyDescent="0.15">
      <c r="A832" s="44"/>
      <c r="B832" s="96"/>
      <c r="C832" s="14"/>
      <c r="D832" s="13"/>
      <c r="E832" s="14"/>
      <c r="F832" s="14"/>
      <c r="G832" s="14"/>
      <c r="H832" s="14"/>
      <c r="I832" s="13"/>
      <c r="J832" s="35"/>
      <c r="K832" s="2"/>
      <c r="L832" s="18"/>
      <c r="M832" s="12"/>
      <c r="N832" s="12"/>
      <c r="O832" s="18"/>
      <c r="P832" s="14"/>
      <c r="Q832" s="21"/>
      <c r="R832" s="14"/>
      <c r="S832" s="4"/>
      <c r="T832" s="3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</row>
    <row r="833" spans="1:162" x14ac:dyDescent="0.15">
      <c r="A833" s="44"/>
      <c r="B833" s="96"/>
      <c r="C833" s="14"/>
      <c r="D833" s="13"/>
      <c r="E833" s="14"/>
      <c r="F833" s="14"/>
      <c r="G833" s="14"/>
      <c r="H833" s="14"/>
      <c r="I833" s="13"/>
      <c r="J833" s="35"/>
      <c r="K833" s="2"/>
      <c r="L833" s="18"/>
      <c r="M833" s="12"/>
      <c r="N833" s="12"/>
      <c r="O833" s="18"/>
      <c r="P833" s="14"/>
      <c r="Q833" s="21"/>
      <c r="R833" s="14"/>
      <c r="S833" s="4"/>
      <c r="T833" s="3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</row>
    <row r="834" spans="1:162" x14ac:dyDescent="0.15">
      <c r="A834" s="44"/>
      <c r="B834" s="96"/>
      <c r="C834" s="14"/>
      <c r="D834" s="13"/>
      <c r="E834" s="14"/>
      <c r="F834" s="14"/>
      <c r="G834" s="14"/>
      <c r="H834" s="14"/>
      <c r="I834" s="13"/>
      <c r="J834" s="35"/>
      <c r="K834" s="2"/>
      <c r="L834" s="18"/>
      <c r="M834" s="12"/>
      <c r="N834" s="12"/>
      <c r="O834" s="18"/>
      <c r="P834" s="14"/>
      <c r="Q834" s="21"/>
      <c r="R834" s="14"/>
      <c r="S834" s="4"/>
      <c r="T834" s="3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</row>
    <row r="835" spans="1:162" x14ac:dyDescent="0.15">
      <c r="A835" s="44"/>
      <c r="B835" s="96"/>
      <c r="C835" s="14"/>
      <c r="D835" s="13"/>
      <c r="E835" s="14"/>
      <c r="F835" s="14"/>
      <c r="G835" s="14"/>
      <c r="H835" s="14"/>
      <c r="I835" s="13"/>
      <c r="J835" s="35"/>
      <c r="K835" s="2"/>
      <c r="L835" s="18"/>
      <c r="M835" s="12"/>
      <c r="N835" s="12"/>
      <c r="O835" s="18"/>
      <c r="P835" s="14"/>
      <c r="Q835" s="21"/>
      <c r="R835" s="14"/>
      <c r="S835" s="4"/>
      <c r="T835" s="3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</row>
    <row r="836" spans="1:162" x14ac:dyDescent="0.15">
      <c r="A836" s="44"/>
      <c r="B836" s="96"/>
      <c r="C836" s="14"/>
      <c r="D836" s="13"/>
      <c r="E836" s="14"/>
      <c r="F836" s="14"/>
      <c r="G836" s="14"/>
      <c r="H836" s="14"/>
      <c r="I836" s="13"/>
      <c r="J836" s="35"/>
      <c r="K836" s="2"/>
      <c r="L836" s="18"/>
      <c r="M836" s="12"/>
      <c r="N836" s="12"/>
      <c r="O836" s="18"/>
      <c r="P836" s="14"/>
      <c r="Q836" s="21"/>
      <c r="R836" s="14"/>
      <c r="S836" s="4"/>
      <c r="T836" s="3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</row>
    <row r="837" spans="1:162" x14ac:dyDescent="0.15">
      <c r="A837" s="44"/>
      <c r="B837" s="96"/>
      <c r="C837" s="14"/>
      <c r="D837" s="13"/>
      <c r="E837" s="14"/>
      <c r="F837" s="14"/>
      <c r="G837" s="14"/>
      <c r="H837" s="14"/>
      <c r="I837" s="13"/>
      <c r="J837" s="35"/>
      <c r="K837" s="2"/>
      <c r="L837" s="18"/>
      <c r="M837" s="12"/>
      <c r="N837" s="12"/>
      <c r="O837" s="18"/>
      <c r="P837" s="14"/>
      <c r="Q837" s="21"/>
      <c r="R837" s="14"/>
      <c r="S837" s="4"/>
      <c r="T837" s="3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</row>
    <row r="838" spans="1:162" x14ac:dyDescent="0.15">
      <c r="A838" s="44"/>
      <c r="B838" s="96"/>
      <c r="C838" s="14"/>
      <c r="D838" s="13"/>
      <c r="E838" s="14"/>
      <c r="F838" s="14"/>
      <c r="G838" s="14"/>
      <c r="H838" s="14"/>
      <c r="I838" s="13"/>
      <c r="J838" s="35"/>
      <c r="K838" s="2"/>
      <c r="L838" s="18"/>
      <c r="M838" s="12"/>
      <c r="N838" s="12"/>
      <c r="O838" s="18"/>
      <c r="P838" s="14"/>
      <c r="Q838" s="21"/>
      <c r="R838" s="14"/>
      <c r="S838" s="4"/>
      <c r="T838" s="3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</row>
    <row r="839" spans="1:162" x14ac:dyDescent="0.15">
      <c r="A839" s="44"/>
      <c r="B839" s="96"/>
      <c r="C839" s="14"/>
      <c r="D839" s="13"/>
      <c r="E839" s="14"/>
      <c r="F839" s="14"/>
      <c r="G839" s="14"/>
      <c r="H839" s="14"/>
      <c r="I839" s="13"/>
      <c r="J839" s="35"/>
      <c r="K839" s="2"/>
      <c r="L839" s="18"/>
      <c r="M839" s="12"/>
      <c r="N839" s="12"/>
      <c r="O839" s="18"/>
      <c r="P839" s="14"/>
      <c r="Q839" s="21"/>
      <c r="R839" s="14"/>
      <c r="S839" s="4"/>
      <c r="T839" s="3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</row>
    <row r="840" spans="1:162" x14ac:dyDescent="0.15">
      <c r="A840" s="44"/>
      <c r="B840" s="96"/>
      <c r="C840" s="14"/>
      <c r="D840" s="13"/>
      <c r="E840" s="14"/>
      <c r="F840" s="14"/>
      <c r="G840" s="14"/>
      <c r="H840" s="14"/>
      <c r="I840" s="13"/>
      <c r="J840" s="35"/>
      <c r="K840" s="2"/>
      <c r="L840" s="18"/>
      <c r="M840" s="12"/>
      <c r="N840" s="12"/>
      <c r="O840" s="18"/>
      <c r="P840" s="14"/>
      <c r="Q840" s="21"/>
      <c r="R840" s="14"/>
      <c r="S840" s="4"/>
      <c r="T840" s="3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</row>
    <row r="841" spans="1:162" x14ac:dyDescent="0.15">
      <c r="A841" s="44"/>
      <c r="B841" s="96"/>
      <c r="C841" s="14"/>
      <c r="D841" s="13"/>
      <c r="E841" s="14"/>
      <c r="F841" s="14"/>
      <c r="G841" s="14"/>
      <c r="H841" s="14"/>
      <c r="I841" s="13"/>
      <c r="J841" s="35"/>
      <c r="K841" s="2"/>
      <c r="L841" s="18"/>
      <c r="M841" s="12"/>
      <c r="N841" s="12"/>
      <c r="O841" s="18"/>
      <c r="P841" s="14"/>
      <c r="Q841" s="21"/>
      <c r="R841" s="14"/>
      <c r="S841" s="4"/>
      <c r="T841" s="3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</row>
    <row r="842" spans="1:162" x14ac:dyDescent="0.15">
      <c r="A842" s="44"/>
      <c r="B842" s="96"/>
      <c r="C842" s="14"/>
      <c r="D842" s="13"/>
      <c r="E842" s="14"/>
      <c r="F842" s="14"/>
      <c r="G842" s="14"/>
      <c r="H842" s="14"/>
      <c r="I842" s="13"/>
      <c r="J842" s="35"/>
      <c r="K842" s="2"/>
      <c r="L842" s="18"/>
      <c r="M842" s="12"/>
      <c r="N842" s="12"/>
      <c r="O842" s="18"/>
      <c r="P842" s="14"/>
      <c r="Q842" s="21"/>
      <c r="R842" s="14"/>
      <c r="S842" s="4"/>
      <c r="T842" s="3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</row>
    <row r="843" spans="1:162" x14ac:dyDescent="0.15">
      <c r="A843" s="44"/>
      <c r="B843" s="96"/>
      <c r="C843" s="14"/>
      <c r="D843" s="13"/>
      <c r="E843" s="14"/>
      <c r="F843" s="14"/>
      <c r="G843" s="14"/>
      <c r="H843" s="14"/>
      <c r="I843" s="13"/>
      <c r="J843" s="35"/>
      <c r="K843" s="2"/>
      <c r="L843" s="18"/>
      <c r="M843" s="12"/>
      <c r="N843" s="12"/>
      <c r="O843" s="18"/>
      <c r="P843" s="14"/>
      <c r="Q843" s="21"/>
      <c r="R843" s="14"/>
      <c r="S843" s="4"/>
      <c r="T843" s="3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</row>
    <row r="844" spans="1:162" x14ac:dyDescent="0.15">
      <c r="A844" s="44"/>
      <c r="B844" s="96"/>
      <c r="C844" s="14"/>
      <c r="D844" s="13"/>
      <c r="E844" s="14"/>
      <c r="F844" s="14"/>
      <c r="G844" s="14"/>
      <c r="H844" s="14"/>
      <c r="I844" s="13"/>
      <c r="J844" s="35"/>
      <c r="K844" s="2"/>
      <c r="L844" s="18"/>
      <c r="M844" s="12"/>
      <c r="N844" s="12"/>
      <c r="O844" s="18"/>
      <c r="P844" s="14"/>
      <c r="Q844" s="21"/>
      <c r="R844" s="14"/>
      <c r="S844" s="4"/>
      <c r="T844" s="3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</row>
    <row r="845" spans="1:162" x14ac:dyDescent="0.15">
      <c r="A845" s="44"/>
      <c r="B845" s="96"/>
      <c r="C845" s="14"/>
      <c r="D845" s="13"/>
      <c r="E845" s="14"/>
      <c r="F845" s="14"/>
      <c r="G845" s="14"/>
      <c r="H845" s="14"/>
      <c r="I845" s="13"/>
      <c r="J845" s="35"/>
      <c r="K845" s="2"/>
      <c r="L845" s="18"/>
      <c r="M845" s="12"/>
      <c r="N845" s="12"/>
      <c r="O845" s="18"/>
      <c r="P845" s="14"/>
      <c r="Q845" s="21"/>
      <c r="R845" s="14"/>
      <c r="S845" s="4"/>
      <c r="T845" s="3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</row>
    <row r="846" spans="1:162" x14ac:dyDescent="0.15">
      <c r="A846" s="44"/>
      <c r="B846" s="96"/>
      <c r="C846" s="14"/>
      <c r="D846" s="13"/>
      <c r="E846" s="14"/>
      <c r="F846" s="14"/>
      <c r="G846" s="14"/>
      <c r="H846" s="14"/>
      <c r="I846" s="13"/>
      <c r="J846" s="35"/>
      <c r="K846" s="2"/>
      <c r="L846" s="18"/>
      <c r="M846" s="12"/>
      <c r="N846" s="12"/>
      <c r="O846" s="18"/>
      <c r="P846" s="14"/>
      <c r="Q846" s="21"/>
      <c r="R846" s="14"/>
      <c r="S846" s="4"/>
      <c r="T846" s="3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</row>
    <row r="847" spans="1:162" x14ac:dyDescent="0.15">
      <c r="A847" s="44"/>
      <c r="B847" s="96"/>
      <c r="C847" s="14"/>
      <c r="D847" s="13"/>
      <c r="E847" s="14"/>
      <c r="F847" s="14"/>
      <c r="G847" s="14"/>
      <c r="H847" s="14"/>
      <c r="I847" s="13"/>
      <c r="J847" s="35"/>
      <c r="K847" s="2"/>
      <c r="L847" s="18"/>
      <c r="M847" s="12"/>
      <c r="N847" s="12"/>
      <c r="O847" s="18"/>
      <c r="P847" s="14"/>
      <c r="Q847" s="21"/>
      <c r="R847" s="14"/>
      <c r="S847" s="4"/>
      <c r="T847" s="3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</row>
    <row r="848" spans="1:162" x14ac:dyDescent="0.15">
      <c r="A848" s="44"/>
      <c r="B848" s="96"/>
      <c r="C848" s="14"/>
      <c r="D848" s="13"/>
      <c r="E848" s="14"/>
      <c r="F848" s="14"/>
      <c r="G848" s="14"/>
      <c r="H848" s="14"/>
      <c r="I848" s="13"/>
      <c r="J848" s="35"/>
      <c r="K848" s="2"/>
      <c r="L848" s="18"/>
      <c r="M848" s="12"/>
      <c r="N848" s="12"/>
      <c r="O848" s="18"/>
      <c r="P848" s="14"/>
      <c r="Q848" s="21"/>
      <c r="R848" s="14"/>
      <c r="S848" s="4"/>
      <c r="T848" s="3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</row>
    <row r="849" spans="1:162" x14ac:dyDescent="0.15">
      <c r="A849" s="44"/>
      <c r="B849" s="96"/>
      <c r="C849" s="14"/>
      <c r="D849" s="13"/>
      <c r="E849" s="14"/>
      <c r="F849" s="14"/>
      <c r="G849" s="14"/>
      <c r="H849" s="14"/>
      <c r="I849" s="13"/>
      <c r="J849" s="35"/>
      <c r="K849" s="2"/>
      <c r="L849" s="18"/>
      <c r="M849" s="12"/>
      <c r="N849" s="12"/>
      <c r="O849" s="18"/>
      <c r="P849" s="14"/>
      <c r="Q849" s="21"/>
      <c r="R849" s="14"/>
      <c r="S849" s="4"/>
      <c r="T849" s="3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</row>
    <row r="850" spans="1:162" x14ac:dyDescent="0.15">
      <c r="A850" s="44"/>
      <c r="B850" s="96"/>
      <c r="C850" s="14"/>
      <c r="D850" s="13"/>
      <c r="E850" s="14"/>
      <c r="F850" s="14"/>
      <c r="G850" s="14"/>
      <c r="H850" s="14"/>
      <c r="I850" s="13"/>
      <c r="J850" s="35"/>
      <c r="K850" s="2"/>
      <c r="L850" s="18"/>
      <c r="M850" s="12"/>
      <c r="N850" s="12"/>
      <c r="O850" s="18"/>
      <c r="P850" s="14"/>
      <c r="Q850" s="21"/>
      <c r="R850" s="14"/>
      <c r="S850" s="4"/>
      <c r="T850" s="3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</row>
    <row r="851" spans="1:162" x14ac:dyDescent="0.15">
      <c r="A851" s="44"/>
      <c r="B851" s="96"/>
      <c r="C851" s="14"/>
      <c r="D851" s="13"/>
      <c r="E851" s="14"/>
      <c r="F851" s="14"/>
      <c r="G851" s="14"/>
      <c r="H851" s="14"/>
      <c r="I851" s="13"/>
      <c r="J851" s="35"/>
      <c r="K851" s="2"/>
      <c r="L851" s="18"/>
      <c r="M851" s="12"/>
      <c r="N851" s="12"/>
      <c r="O851" s="18"/>
      <c r="P851" s="14"/>
      <c r="Q851" s="21"/>
      <c r="R851" s="14"/>
      <c r="S851" s="4"/>
      <c r="T851" s="3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</row>
    <row r="852" spans="1:162" x14ac:dyDescent="0.15">
      <c r="A852" s="44"/>
      <c r="B852" s="96"/>
      <c r="C852" s="14"/>
      <c r="D852" s="13"/>
      <c r="E852" s="14"/>
      <c r="F852" s="14"/>
      <c r="G852" s="14"/>
      <c r="H852" s="14"/>
      <c r="I852" s="13"/>
      <c r="J852" s="35"/>
      <c r="K852" s="2"/>
      <c r="L852" s="18"/>
      <c r="M852" s="12"/>
      <c r="N852" s="12"/>
      <c r="O852" s="18"/>
      <c r="P852" s="14"/>
      <c r="Q852" s="21"/>
      <c r="R852" s="14"/>
      <c r="S852" s="4"/>
      <c r="T852" s="3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</row>
    <row r="853" spans="1:162" x14ac:dyDescent="0.15">
      <c r="A853" s="44"/>
      <c r="B853" s="96"/>
      <c r="C853" s="14"/>
      <c r="D853" s="13"/>
      <c r="E853" s="14"/>
      <c r="F853" s="14"/>
      <c r="G853" s="14"/>
      <c r="H853" s="14"/>
      <c r="I853" s="13"/>
      <c r="J853" s="35"/>
      <c r="K853" s="2"/>
      <c r="L853" s="18"/>
      <c r="M853" s="12"/>
      <c r="N853" s="12"/>
      <c r="O853" s="18"/>
      <c r="P853" s="14"/>
      <c r="Q853" s="21"/>
      <c r="R853" s="14"/>
      <c r="S853" s="4"/>
      <c r="T853" s="3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</row>
    <row r="854" spans="1:162" x14ac:dyDescent="0.15">
      <c r="A854" s="44"/>
      <c r="B854" s="96"/>
      <c r="C854" s="14"/>
      <c r="D854" s="13"/>
      <c r="E854" s="14"/>
      <c r="F854" s="14"/>
      <c r="G854" s="14"/>
      <c r="H854" s="14"/>
      <c r="I854" s="13"/>
      <c r="J854" s="35"/>
      <c r="K854" s="2"/>
      <c r="L854" s="18"/>
      <c r="M854" s="12"/>
      <c r="N854" s="12"/>
      <c r="O854" s="18"/>
      <c r="P854" s="14"/>
      <c r="Q854" s="21"/>
      <c r="R854" s="14"/>
      <c r="S854" s="4"/>
      <c r="T854" s="3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</row>
    <row r="855" spans="1:162" x14ac:dyDescent="0.15">
      <c r="A855" s="44"/>
      <c r="B855" s="96"/>
      <c r="C855" s="14"/>
      <c r="D855" s="13"/>
      <c r="E855" s="14"/>
      <c r="F855" s="14"/>
      <c r="G855" s="14"/>
      <c r="H855" s="14"/>
      <c r="I855" s="13"/>
      <c r="J855" s="35"/>
      <c r="K855" s="2"/>
      <c r="L855" s="18"/>
      <c r="M855" s="12"/>
      <c r="N855" s="12"/>
      <c r="O855" s="18"/>
      <c r="P855" s="14"/>
      <c r="Q855" s="21"/>
      <c r="R855" s="14"/>
      <c r="S855" s="4"/>
      <c r="T855" s="3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</row>
    <row r="856" spans="1:162" x14ac:dyDescent="0.15">
      <c r="A856" s="44"/>
      <c r="B856" s="96"/>
      <c r="C856" s="14"/>
      <c r="D856" s="13"/>
      <c r="E856" s="14"/>
      <c r="F856" s="14"/>
      <c r="G856" s="14"/>
      <c r="H856" s="14"/>
      <c r="I856" s="13"/>
      <c r="J856" s="35"/>
      <c r="K856" s="2"/>
      <c r="L856" s="18"/>
      <c r="M856" s="12"/>
      <c r="N856" s="12"/>
      <c r="O856" s="18"/>
      <c r="P856" s="14"/>
      <c r="Q856" s="21"/>
      <c r="R856" s="14"/>
      <c r="S856" s="4"/>
      <c r="T856" s="3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</row>
    <row r="857" spans="1:162" x14ac:dyDescent="0.15">
      <c r="A857" s="44"/>
      <c r="B857" s="96"/>
      <c r="C857" s="14"/>
      <c r="D857" s="13"/>
      <c r="E857" s="14"/>
      <c r="F857" s="14"/>
      <c r="G857" s="14"/>
      <c r="H857" s="14"/>
      <c r="I857" s="13"/>
      <c r="J857" s="35"/>
      <c r="K857" s="2"/>
      <c r="L857" s="18"/>
      <c r="M857" s="12"/>
      <c r="N857" s="12"/>
      <c r="O857" s="18"/>
      <c r="P857" s="14"/>
      <c r="Q857" s="21"/>
      <c r="R857" s="14"/>
      <c r="S857" s="4"/>
      <c r="T857" s="3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</row>
    <row r="858" spans="1:162" x14ac:dyDescent="0.15">
      <c r="A858" s="44"/>
      <c r="B858" s="96"/>
      <c r="C858" s="14"/>
      <c r="D858" s="13"/>
      <c r="E858" s="14"/>
      <c r="F858" s="14"/>
      <c r="G858" s="14"/>
      <c r="H858" s="14"/>
      <c r="I858" s="13"/>
      <c r="J858" s="35"/>
      <c r="K858" s="2"/>
      <c r="L858" s="18"/>
      <c r="M858" s="12"/>
      <c r="N858" s="12"/>
      <c r="O858" s="18"/>
      <c r="P858" s="14"/>
      <c r="Q858" s="21"/>
      <c r="R858" s="14"/>
      <c r="S858" s="4"/>
      <c r="T858" s="3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</row>
    <row r="859" spans="1:162" x14ac:dyDescent="0.15">
      <c r="A859" s="44"/>
      <c r="B859" s="96"/>
      <c r="C859" s="14"/>
      <c r="D859" s="13"/>
      <c r="E859" s="14"/>
      <c r="F859" s="14"/>
      <c r="G859" s="14"/>
      <c r="H859" s="14"/>
      <c r="I859" s="13"/>
      <c r="J859" s="35"/>
      <c r="K859" s="2"/>
      <c r="L859" s="18"/>
      <c r="M859" s="12"/>
      <c r="N859" s="12"/>
      <c r="O859" s="18"/>
      <c r="P859" s="14"/>
      <c r="Q859" s="21"/>
      <c r="R859" s="14"/>
      <c r="S859" s="4"/>
      <c r="T859" s="3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</row>
    <row r="860" spans="1:162" x14ac:dyDescent="0.15">
      <c r="A860" s="44"/>
      <c r="B860" s="96"/>
      <c r="C860" s="14"/>
      <c r="D860" s="13"/>
      <c r="E860" s="14"/>
      <c r="F860" s="14"/>
      <c r="G860" s="14"/>
      <c r="H860" s="14"/>
      <c r="I860" s="13"/>
      <c r="J860" s="35"/>
      <c r="K860" s="2"/>
      <c r="L860" s="18"/>
      <c r="M860" s="12"/>
      <c r="N860" s="12"/>
      <c r="O860" s="18"/>
      <c r="P860" s="14"/>
      <c r="Q860" s="21"/>
      <c r="R860" s="14"/>
      <c r="S860" s="4"/>
      <c r="T860" s="3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</row>
    <row r="861" spans="1:162" x14ac:dyDescent="0.15">
      <c r="A861" s="44"/>
      <c r="B861" s="96"/>
      <c r="C861" s="14"/>
      <c r="D861" s="13"/>
      <c r="E861" s="14"/>
      <c r="F861" s="14"/>
      <c r="G861" s="14"/>
      <c r="H861" s="14"/>
      <c r="I861" s="13"/>
      <c r="J861" s="35"/>
      <c r="K861" s="2"/>
      <c r="L861" s="18"/>
      <c r="M861" s="12"/>
      <c r="N861" s="12"/>
      <c r="O861" s="18"/>
      <c r="P861" s="14"/>
      <c r="Q861" s="21"/>
      <c r="R861" s="14"/>
      <c r="S861" s="4"/>
      <c r="T861" s="3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</row>
    <row r="862" spans="1:162" x14ac:dyDescent="0.15">
      <c r="A862" s="44"/>
      <c r="B862" s="96"/>
      <c r="C862" s="14"/>
      <c r="D862" s="13"/>
      <c r="E862" s="14"/>
      <c r="F862" s="14"/>
      <c r="G862" s="14"/>
      <c r="H862" s="14"/>
      <c r="I862" s="13"/>
      <c r="J862" s="35"/>
      <c r="K862" s="2"/>
      <c r="L862" s="18"/>
      <c r="M862" s="12"/>
      <c r="N862" s="12"/>
      <c r="O862" s="18"/>
      <c r="P862" s="14"/>
      <c r="Q862" s="21"/>
      <c r="R862" s="14"/>
      <c r="S862" s="4"/>
      <c r="T862" s="3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</row>
    <row r="863" spans="1:162" x14ac:dyDescent="0.15">
      <c r="A863" s="44"/>
      <c r="B863" s="96"/>
      <c r="C863" s="14"/>
      <c r="D863" s="13"/>
      <c r="E863" s="14"/>
      <c r="F863" s="14"/>
      <c r="G863" s="14"/>
      <c r="H863" s="14"/>
      <c r="I863" s="13"/>
      <c r="J863" s="35"/>
      <c r="K863" s="2"/>
      <c r="L863" s="18"/>
      <c r="M863" s="12"/>
      <c r="N863" s="12"/>
      <c r="O863" s="18"/>
      <c r="P863" s="14"/>
      <c r="Q863" s="21"/>
      <c r="R863" s="14"/>
      <c r="S863" s="4"/>
      <c r="T863" s="3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</row>
    <row r="864" spans="1:162" x14ac:dyDescent="0.15">
      <c r="A864" s="44"/>
      <c r="B864" s="96"/>
      <c r="C864" s="14"/>
      <c r="D864" s="13"/>
      <c r="E864" s="14"/>
      <c r="F864" s="14"/>
      <c r="G864" s="14"/>
      <c r="H864" s="14"/>
      <c r="I864" s="13"/>
      <c r="J864" s="35"/>
      <c r="K864" s="2"/>
      <c r="L864" s="18"/>
      <c r="M864" s="12"/>
      <c r="N864" s="12"/>
      <c r="O864" s="18"/>
      <c r="P864" s="14"/>
      <c r="Q864" s="21"/>
      <c r="R864" s="14"/>
      <c r="S864" s="4"/>
      <c r="T864" s="3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</row>
    <row r="865" spans="1:162" x14ac:dyDescent="0.15">
      <c r="A865" s="44"/>
      <c r="B865" s="96"/>
      <c r="C865" s="14"/>
      <c r="D865" s="13"/>
      <c r="E865" s="14"/>
      <c r="F865" s="14"/>
      <c r="G865" s="14"/>
      <c r="H865" s="14"/>
      <c r="I865" s="13"/>
      <c r="J865" s="35"/>
      <c r="K865" s="2"/>
      <c r="L865" s="18"/>
      <c r="M865" s="12"/>
      <c r="N865" s="12"/>
      <c r="O865" s="18"/>
      <c r="P865" s="14"/>
      <c r="Q865" s="21"/>
      <c r="R865" s="14"/>
      <c r="S865" s="4"/>
      <c r="T865" s="3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</row>
    <row r="866" spans="1:162" x14ac:dyDescent="0.15">
      <c r="A866" s="44"/>
      <c r="B866" s="96"/>
      <c r="C866" s="14"/>
      <c r="D866" s="13"/>
      <c r="E866" s="14"/>
      <c r="F866" s="14"/>
      <c r="G866" s="14"/>
      <c r="H866" s="14"/>
      <c r="I866" s="13"/>
      <c r="J866" s="35"/>
      <c r="K866" s="2"/>
      <c r="L866" s="18"/>
      <c r="M866" s="12"/>
      <c r="N866" s="12"/>
      <c r="O866" s="18"/>
      <c r="P866" s="14"/>
      <c r="Q866" s="21"/>
      <c r="R866" s="14"/>
      <c r="S866" s="4"/>
      <c r="T866" s="3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</row>
    <row r="867" spans="1:162" x14ac:dyDescent="0.15">
      <c r="A867" s="44"/>
      <c r="B867" s="96"/>
      <c r="C867" s="14"/>
      <c r="D867" s="13"/>
      <c r="E867" s="14"/>
      <c r="F867" s="14"/>
      <c r="G867" s="14"/>
      <c r="H867" s="14"/>
      <c r="I867" s="13"/>
      <c r="J867" s="35"/>
      <c r="K867" s="2"/>
      <c r="L867" s="18"/>
      <c r="M867" s="12"/>
      <c r="N867" s="12"/>
      <c r="O867" s="18"/>
      <c r="P867" s="14"/>
      <c r="Q867" s="21"/>
      <c r="R867" s="14"/>
      <c r="S867" s="4"/>
      <c r="T867" s="3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</row>
    <row r="868" spans="1:162" x14ac:dyDescent="0.15">
      <c r="A868" s="44"/>
      <c r="B868" s="96"/>
      <c r="C868" s="14"/>
      <c r="D868" s="13"/>
      <c r="E868" s="14"/>
      <c r="F868" s="14"/>
      <c r="G868" s="14"/>
      <c r="H868" s="14"/>
      <c r="I868" s="13"/>
      <c r="J868" s="35"/>
      <c r="K868" s="2"/>
      <c r="L868" s="18"/>
      <c r="M868" s="12"/>
      <c r="N868" s="12"/>
      <c r="O868" s="18"/>
      <c r="P868" s="14"/>
      <c r="Q868" s="21"/>
      <c r="R868" s="14"/>
      <c r="S868" s="4"/>
      <c r="T868" s="3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</row>
    <row r="869" spans="1:162" x14ac:dyDescent="0.15">
      <c r="A869" s="44"/>
      <c r="B869" s="96"/>
      <c r="C869" s="14"/>
      <c r="D869" s="13"/>
      <c r="E869" s="14"/>
      <c r="F869" s="14"/>
      <c r="G869" s="14"/>
      <c r="H869" s="14"/>
      <c r="I869" s="13"/>
      <c r="J869" s="35"/>
      <c r="K869" s="2"/>
      <c r="L869" s="18"/>
      <c r="M869" s="12"/>
      <c r="N869" s="12"/>
      <c r="O869" s="18"/>
      <c r="P869" s="14"/>
      <c r="Q869" s="21"/>
      <c r="R869" s="14"/>
      <c r="S869" s="4"/>
      <c r="T869" s="3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</row>
    <row r="870" spans="1:162" x14ac:dyDescent="0.15">
      <c r="A870" s="44"/>
      <c r="B870" s="96"/>
      <c r="C870" s="14"/>
      <c r="D870" s="13"/>
      <c r="E870" s="14"/>
      <c r="F870" s="14"/>
      <c r="G870" s="14"/>
      <c r="H870" s="14"/>
      <c r="I870" s="13"/>
      <c r="J870" s="35"/>
      <c r="K870" s="2"/>
      <c r="L870" s="18"/>
      <c r="M870" s="12"/>
      <c r="N870" s="12"/>
      <c r="O870" s="18"/>
      <c r="P870" s="14"/>
      <c r="Q870" s="21"/>
      <c r="R870" s="14"/>
      <c r="S870" s="4"/>
      <c r="T870" s="3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</row>
    <row r="871" spans="1:162" x14ac:dyDescent="0.15">
      <c r="A871" s="44"/>
      <c r="B871" s="96"/>
      <c r="C871" s="14"/>
      <c r="D871" s="13"/>
      <c r="E871" s="14"/>
      <c r="F871" s="14"/>
      <c r="G871" s="14"/>
      <c r="H871" s="14"/>
      <c r="I871" s="13"/>
      <c r="J871" s="35"/>
      <c r="K871" s="2"/>
      <c r="L871" s="18"/>
      <c r="M871" s="12"/>
      <c r="N871" s="12"/>
      <c r="O871" s="18"/>
      <c r="P871" s="14"/>
      <c r="Q871" s="21"/>
      <c r="R871" s="14"/>
      <c r="S871" s="4"/>
      <c r="T871" s="3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</row>
    <row r="872" spans="1:162" x14ac:dyDescent="0.15">
      <c r="A872" s="44"/>
      <c r="B872" s="96"/>
      <c r="C872" s="14"/>
      <c r="D872" s="13"/>
      <c r="E872" s="14"/>
      <c r="F872" s="14"/>
      <c r="G872" s="14"/>
      <c r="H872" s="14"/>
      <c r="I872" s="13"/>
      <c r="J872" s="35"/>
      <c r="K872" s="2"/>
      <c r="L872" s="18"/>
      <c r="M872" s="12"/>
      <c r="N872" s="12"/>
      <c r="O872" s="18"/>
      <c r="P872" s="14"/>
      <c r="Q872" s="21"/>
      <c r="R872" s="14"/>
      <c r="S872" s="4"/>
      <c r="T872" s="3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</row>
    <row r="873" spans="1:162" x14ac:dyDescent="0.15">
      <c r="A873" s="44"/>
      <c r="B873" s="96"/>
      <c r="C873" s="14"/>
      <c r="D873" s="13"/>
      <c r="E873" s="14"/>
      <c r="F873" s="14"/>
      <c r="G873" s="14"/>
      <c r="H873" s="14"/>
      <c r="I873" s="13"/>
      <c r="J873" s="35"/>
      <c r="K873" s="2"/>
      <c r="L873" s="18"/>
      <c r="M873" s="12"/>
      <c r="N873" s="12"/>
      <c r="O873" s="18"/>
      <c r="P873" s="14"/>
      <c r="Q873" s="21"/>
      <c r="R873" s="14"/>
      <c r="S873" s="4"/>
      <c r="T873" s="3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</row>
    <row r="874" spans="1:162" x14ac:dyDescent="0.15">
      <c r="A874" s="44"/>
      <c r="B874" s="96"/>
      <c r="C874" s="14"/>
      <c r="D874" s="13"/>
      <c r="E874" s="14"/>
      <c r="F874" s="14"/>
      <c r="G874" s="14"/>
      <c r="H874" s="14"/>
      <c r="I874" s="13"/>
      <c r="J874" s="35"/>
      <c r="K874" s="2"/>
      <c r="L874" s="18"/>
      <c r="M874" s="12"/>
      <c r="N874" s="12"/>
      <c r="O874" s="18"/>
      <c r="P874" s="14"/>
      <c r="Q874" s="21"/>
      <c r="R874" s="14"/>
      <c r="S874" s="4"/>
      <c r="T874" s="3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</row>
    <row r="875" spans="1:162" x14ac:dyDescent="0.15">
      <c r="A875" s="44"/>
      <c r="B875" s="96"/>
      <c r="C875" s="14"/>
      <c r="D875" s="13"/>
      <c r="E875" s="14"/>
      <c r="F875" s="14"/>
      <c r="G875" s="14"/>
      <c r="H875" s="14"/>
      <c r="I875" s="13"/>
      <c r="J875" s="35"/>
      <c r="K875" s="2"/>
      <c r="L875" s="18"/>
      <c r="M875" s="12"/>
      <c r="N875" s="12"/>
      <c r="O875" s="18"/>
      <c r="P875" s="14"/>
      <c r="Q875" s="21"/>
      <c r="R875" s="14"/>
      <c r="S875" s="4"/>
      <c r="T875" s="3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</row>
    <row r="876" spans="1:162" x14ac:dyDescent="0.15">
      <c r="A876" s="44"/>
      <c r="B876" s="96"/>
      <c r="C876" s="14"/>
      <c r="D876" s="13"/>
      <c r="E876" s="14"/>
      <c r="F876" s="14"/>
      <c r="G876" s="14"/>
      <c r="H876" s="14"/>
      <c r="I876" s="13"/>
      <c r="J876" s="35"/>
      <c r="K876" s="2"/>
      <c r="L876" s="18"/>
      <c r="M876" s="12"/>
      <c r="N876" s="12"/>
      <c r="O876" s="18"/>
      <c r="P876" s="14"/>
      <c r="Q876" s="21"/>
      <c r="R876" s="14"/>
      <c r="S876" s="4"/>
      <c r="T876" s="3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</row>
    <row r="877" spans="1:162" x14ac:dyDescent="0.15">
      <c r="A877" s="44"/>
      <c r="B877" s="96"/>
      <c r="C877" s="14"/>
      <c r="D877" s="13"/>
      <c r="E877" s="14"/>
      <c r="F877" s="14"/>
      <c r="G877" s="14"/>
      <c r="H877" s="14"/>
      <c r="I877" s="13"/>
      <c r="J877" s="35"/>
      <c r="K877" s="2"/>
      <c r="L877" s="18"/>
      <c r="M877" s="12"/>
      <c r="N877" s="12"/>
      <c r="O877" s="18"/>
      <c r="P877" s="14"/>
      <c r="Q877" s="21"/>
      <c r="R877" s="14"/>
      <c r="S877" s="4"/>
      <c r="T877" s="3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</row>
    <row r="878" spans="1:162" x14ac:dyDescent="0.15">
      <c r="A878" s="44"/>
      <c r="B878" s="96"/>
      <c r="C878" s="14"/>
      <c r="D878" s="13"/>
      <c r="E878" s="14"/>
      <c r="F878" s="14"/>
      <c r="G878" s="14"/>
      <c r="H878" s="14"/>
      <c r="I878" s="13"/>
      <c r="J878" s="35"/>
      <c r="K878" s="2"/>
      <c r="L878" s="18"/>
      <c r="M878" s="12"/>
      <c r="N878" s="12"/>
      <c r="O878" s="18"/>
      <c r="P878" s="14"/>
      <c r="Q878" s="21"/>
      <c r="R878" s="14"/>
      <c r="S878" s="4"/>
      <c r="T878" s="3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</row>
    <row r="879" spans="1:162" x14ac:dyDescent="0.15">
      <c r="A879" s="44"/>
      <c r="B879" s="96"/>
      <c r="C879" s="7"/>
      <c r="D879" s="13"/>
      <c r="E879" s="14"/>
      <c r="F879" s="14"/>
      <c r="G879" s="14"/>
      <c r="H879" s="14"/>
      <c r="I879" s="13"/>
      <c r="J879" s="35"/>
      <c r="K879" s="2"/>
      <c r="L879" s="18"/>
      <c r="M879" s="12"/>
      <c r="N879" s="12"/>
      <c r="O879" s="18"/>
      <c r="P879" s="14"/>
      <c r="Q879" s="21"/>
      <c r="R879" s="14"/>
      <c r="S879" s="4"/>
      <c r="T879" s="3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</row>
    <row r="880" spans="1:162" x14ac:dyDescent="0.15">
      <c r="A880" s="44"/>
      <c r="B880" s="96"/>
      <c r="C880" s="7"/>
      <c r="D880" s="13"/>
      <c r="E880" s="14"/>
      <c r="F880" s="14"/>
      <c r="G880" s="14"/>
      <c r="H880" s="14"/>
      <c r="I880" s="13"/>
      <c r="J880" s="35"/>
      <c r="K880" s="2"/>
      <c r="L880" s="18"/>
      <c r="M880" s="12"/>
      <c r="N880" s="12"/>
      <c r="O880" s="18"/>
      <c r="P880" s="14"/>
      <c r="Q880" s="21"/>
      <c r="R880" s="14"/>
      <c r="S880" s="4"/>
      <c r="T880" s="35"/>
      <c r="U880" s="3"/>
      <c r="V880" s="3"/>
      <c r="W880" s="3"/>
      <c r="X880" s="35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</row>
    <row r="881" spans="1:162" x14ac:dyDescent="0.15">
      <c r="A881" s="44"/>
      <c r="B881" s="96"/>
      <c r="C881" s="7"/>
      <c r="D881" s="13"/>
      <c r="E881" s="14"/>
      <c r="F881" s="14"/>
      <c r="G881" s="14"/>
      <c r="H881" s="14"/>
      <c r="I881" s="13"/>
      <c r="J881" s="35"/>
      <c r="K881" s="2"/>
      <c r="L881" s="18"/>
      <c r="M881" s="12"/>
      <c r="N881" s="12"/>
      <c r="O881" s="18"/>
      <c r="P881" s="14"/>
      <c r="Q881" s="21"/>
      <c r="R881" s="14"/>
      <c r="S881" s="4"/>
      <c r="T881" s="35"/>
      <c r="U881" s="3"/>
      <c r="V881" s="3"/>
      <c r="W881" s="3"/>
      <c r="X881" s="35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</row>
    <row r="882" spans="1:162" x14ac:dyDescent="0.15">
      <c r="A882" s="44"/>
      <c r="B882" s="96"/>
      <c r="C882" s="7"/>
      <c r="D882" s="13"/>
      <c r="E882" s="14"/>
      <c r="F882" s="14"/>
      <c r="G882" s="14"/>
      <c r="H882" s="14"/>
      <c r="I882" s="13"/>
      <c r="J882" s="35"/>
      <c r="K882" s="2"/>
      <c r="L882" s="18"/>
      <c r="M882" s="12"/>
      <c r="N882" s="12"/>
      <c r="O882" s="18"/>
      <c r="P882" s="14"/>
      <c r="Q882" s="21"/>
      <c r="R882" s="14"/>
      <c r="S882" s="4"/>
      <c r="T882" s="35"/>
      <c r="U882" s="3"/>
      <c r="V882" s="3"/>
      <c r="W882" s="3"/>
      <c r="X882" s="35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</row>
    <row r="883" spans="1:162" x14ac:dyDescent="0.15">
      <c r="A883" s="44"/>
      <c r="B883" s="96"/>
      <c r="C883" s="7"/>
      <c r="D883" s="13"/>
      <c r="E883" s="14"/>
      <c r="F883" s="14"/>
      <c r="G883" s="14"/>
      <c r="H883" s="14"/>
      <c r="I883" s="13"/>
      <c r="J883" s="35"/>
      <c r="K883" s="2"/>
      <c r="L883" s="18"/>
      <c r="M883" s="12"/>
      <c r="N883" s="12"/>
      <c r="O883" s="18"/>
      <c r="P883" s="14"/>
      <c r="Q883" s="21"/>
      <c r="R883" s="14"/>
      <c r="S883" s="4"/>
      <c r="T883" s="35"/>
      <c r="U883" s="3"/>
      <c r="V883" s="3"/>
      <c r="W883" s="3"/>
      <c r="X883" s="35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</row>
    <row r="884" spans="1:162" x14ac:dyDescent="0.15">
      <c r="A884" s="44"/>
      <c r="B884" s="96"/>
      <c r="C884" s="7"/>
      <c r="D884" s="13"/>
      <c r="E884" s="14"/>
      <c r="F884" s="14"/>
      <c r="G884" s="14"/>
      <c r="H884" s="14"/>
      <c r="I884" s="13"/>
      <c r="J884" s="35"/>
      <c r="K884" s="2"/>
      <c r="L884" s="18"/>
      <c r="M884" s="12"/>
      <c r="N884" s="12"/>
      <c r="O884" s="18"/>
      <c r="P884" s="14"/>
      <c r="Q884" s="21"/>
      <c r="R884" s="14"/>
      <c r="S884" s="4"/>
      <c r="T884" s="35"/>
      <c r="U884" s="3"/>
      <c r="V884" s="3"/>
      <c r="W884" s="3"/>
      <c r="X884" s="35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</row>
    <row r="885" spans="1:162" x14ac:dyDescent="0.15">
      <c r="A885" s="44"/>
      <c r="B885" s="96"/>
      <c r="C885" s="7"/>
      <c r="D885" s="13"/>
      <c r="E885" s="14"/>
      <c r="F885" s="14"/>
      <c r="G885" s="14"/>
      <c r="H885" s="14"/>
      <c r="I885" s="13"/>
      <c r="J885" s="35"/>
      <c r="K885" s="2"/>
      <c r="L885" s="18"/>
      <c r="M885" s="12"/>
      <c r="N885" s="12"/>
      <c r="O885" s="18"/>
      <c r="P885" s="14"/>
      <c r="Q885" s="21"/>
      <c r="R885" s="14"/>
      <c r="S885" s="4"/>
      <c r="T885" s="35"/>
      <c r="U885" s="3"/>
      <c r="V885" s="3"/>
      <c r="W885" s="3"/>
      <c r="X885" s="35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</row>
    <row r="886" spans="1:162" x14ac:dyDescent="0.15">
      <c r="A886" s="44"/>
      <c r="B886" s="96"/>
      <c r="C886" s="7"/>
      <c r="D886" s="13"/>
      <c r="E886" s="14"/>
      <c r="F886" s="14"/>
      <c r="G886" s="14"/>
      <c r="H886" s="14"/>
      <c r="I886" s="13"/>
      <c r="J886" s="35"/>
      <c r="K886" s="2"/>
      <c r="L886" s="18"/>
      <c r="M886" s="12"/>
      <c r="N886" s="12"/>
      <c r="O886" s="18"/>
      <c r="P886" s="14"/>
      <c r="Q886" s="21"/>
      <c r="R886" s="14"/>
      <c r="S886" s="4"/>
      <c r="T886" s="35"/>
      <c r="U886" s="3"/>
      <c r="V886" s="3"/>
      <c r="W886" s="3"/>
      <c r="X886" s="35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</row>
    <row r="887" spans="1:162" x14ac:dyDescent="0.15">
      <c r="A887" s="44"/>
      <c r="B887" s="96"/>
      <c r="C887" s="7"/>
      <c r="D887" s="13"/>
      <c r="E887" s="14"/>
      <c r="F887" s="14"/>
      <c r="G887" s="14"/>
      <c r="H887" s="14"/>
      <c r="I887" s="13"/>
      <c r="J887" s="35"/>
      <c r="K887" s="2"/>
      <c r="L887" s="18"/>
      <c r="M887" s="12"/>
      <c r="N887" s="12"/>
      <c r="O887" s="18"/>
      <c r="P887" s="14"/>
      <c r="Q887" s="21"/>
      <c r="R887" s="14"/>
      <c r="S887" s="4"/>
      <c r="T887" s="35"/>
      <c r="U887" s="3"/>
      <c r="V887" s="3"/>
      <c r="W887" s="3"/>
      <c r="X887" s="35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</row>
    <row r="888" spans="1:162" x14ac:dyDescent="0.15">
      <c r="A888" s="44"/>
      <c r="B888" s="96"/>
      <c r="C888" s="7"/>
      <c r="D888" s="13"/>
      <c r="E888" s="14"/>
      <c r="F888" s="14"/>
      <c r="G888" s="14"/>
      <c r="H888" s="14"/>
      <c r="I888" s="13"/>
      <c r="J888" s="35"/>
      <c r="K888" s="2"/>
      <c r="L888" s="18"/>
      <c r="M888" s="12"/>
      <c r="N888" s="12"/>
      <c r="O888" s="18"/>
      <c r="P888" s="14"/>
      <c r="Q888" s="21"/>
      <c r="R888" s="14"/>
      <c r="S888" s="4"/>
      <c r="T888" s="35"/>
      <c r="U888" s="3"/>
      <c r="V888" s="3"/>
      <c r="W888" s="3"/>
      <c r="X888" s="35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</row>
    <row r="889" spans="1:162" x14ac:dyDescent="0.15">
      <c r="A889" s="44"/>
      <c r="B889" s="96"/>
      <c r="C889" s="7"/>
      <c r="D889" s="13"/>
      <c r="E889" s="14"/>
      <c r="F889" s="14"/>
      <c r="G889" s="14"/>
      <c r="H889" s="14"/>
      <c r="I889" s="13"/>
      <c r="J889" s="35"/>
      <c r="K889" s="2"/>
      <c r="L889" s="18"/>
      <c r="M889" s="12"/>
      <c r="N889" s="12"/>
      <c r="O889" s="18"/>
      <c r="P889" s="14"/>
      <c r="Q889" s="21"/>
      <c r="R889" s="14"/>
      <c r="S889" s="4"/>
      <c r="T889" s="35"/>
      <c r="U889" s="3"/>
      <c r="V889" s="3"/>
      <c r="W889" s="3"/>
      <c r="X889" s="35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</row>
    <row r="890" spans="1:162" x14ac:dyDescent="0.15">
      <c r="A890" s="44"/>
      <c r="B890" s="96"/>
      <c r="C890" s="7"/>
      <c r="D890" s="13"/>
      <c r="E890" s="14"/>
      <c r="F890" s="14"/>
      <c r="G890" s="14"/>
      <c r="H890" s="14"/>
      <c r="I890" s="13"/>
      <c r="J890" s="35"/>
      <c r="K890" s="2"/>
      <c r="L890" s="18"/>
      <c r="M890" s="12"/>
      <c r="N890" s="12"/>
      <c r="O890" s="18"/>
      <c r="P890" s="14"/>
      <c r="Q890" s="21"/>
      <c r="R890" s="14"/>
      <c r="S890" s="4"/>
      <c r="T890" s="35"/>
      <c r="U890" s="3"/>
      <c r="V890" s="3"/>
      <c r="W890" s="3"/>
      <c r="X890" s="35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</row>
    <row r="891" spans="1:162" x14ac:dyDescent="0.15">
      <c r="A891" s="44"/>
      <c r="B891" s="96"/>
      <c r="C891" s="7"/>
      <c r="D891" s="13"/>
      <c r="E891" s="14"/>
      <c r="F891" s="14"/>
      <c r="G891" s="14"/>
      <c r="H891" s="14"/>
      <c r="I891" s="13"/>
      <c r="J891" s="35"/>
      <c r="K891" s="2"/>
      <c r="L891" s="18"/>
      <c r="M891" s="12"/>
      <c r="N891" s="12"/>
      <c r="O891" s="18"/>
      <c r="P891" s="14"/>
      <c r="Q891" s="21"/>
      <c r="R891" s="14"/>
      <c r="S891" s="4"/>
      <c r="T891" s="35"/>
      <c r="U891" s="3"/>
      <c r="V891" s="3"/>
      <c r="W891" s="3"/>
      <c r="X891" s="35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</row>
    <row r="892" spans="1:162" x14ac:dyDescent="0.15">
      <c r="A892" s="44"/>
      <c r="B892" s="96"/>
      <c r="C892" s="7"/>
      <c r="D892" s="13"/>
      <c r="E892" s="14"/>
      <c r="F892" s="14"/>
      <c r="G892" s="14"/>
      <c r="H892" s="14"/>
      <c r="I892" s="13"/>
      <c r="J892" s="35"/>
      <c r="K892" s="2"/>
      <c r="L892" s="18"/>
      <c r="M892" s="12"/>
      <c r="N892" s="12"/>
      <c r="O892" s="18"/>
      <c r="P892" s="14"/>
      <c r="Q892" s="21"/>
      <c r="R892" s="14"/>
      <c r="S892" s="4"/>
      <c r="T892" s="35"/>
      <c r="U892" s="3"/>
      <c r="V892" s="3"/>
      <c r="W892" s="3"/>
      <c r="X892" s="35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</row>
    <row r="893" spans="1:162" x14ac:dyDescent="0.15">
      <c r="A893" s="44"/>
      <c r="B893" s="96"/>
      <c r="C893" s="7"/>
      <c r="D893" s="13"/>
      <c r="E893" s="14"/>
      <c r="F893" s="14"/>
      <c r="G893" s="14"/>
      <c r="H893" s="14"/>
      <c r="I893" s="13"/>
      <c r="J893" s="35"/>
      <c r="K893" s="2"/>
      <c r="L893" s="18"/>
      <c r="M893" s="12"/>
      <c r="N893" s="12"/>
      <c r="O893" s="18"/>
      <c r="P893" s="14"/>
      <c r="Q893" s="21"/>
      <c r="R893" s="14"/>
      <c r="S893" s="4"/>
      <c r="T893" s="35"/>
      <c r="U893" s="3"/>
      <c r="V893" s="3"/>
      <c r="W893" s="3"/>
      <c r="X893" s="35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</row>
    <row r="894" spans="1:162" x14ac:dyDescent="0.15">
      <c r="A894" s="44"/>
      <c r="B894" s="96"/>
      <c r="C894" s="7"/>
      <c r="D894" s="13"/>
      <c r="E894" s="14"/>
      <c r="F894" s="14"/>
      <c r="G894" s="14"/>
      <c r="H894" s="14"/>
      <c r="I894" s="13"/>
      <c r="J894" s="35"/>
      <c r="K894" s="2"/>
      <c r="L894" s="18"/>
      <c r="M894" s="12"/>
      <c r="N894" s="12"/>
      <c r="O894" s="18"/>
      <c r="P894" s="14"/>
      <c r="Q894" s="21"/>
      <c r="R894" s="14"/>
      <c r="S894" s="4"/>
      <c r="T894" s="35"/>
      <c r="U894" s="3"/>
      <c r="V894" s="3"/>
      <c r="W894" s="3"/>
      <c r="X894" s="35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</row>
    <row r="895" spans="1:162" x14ac:dyDescent="0.15">
      <c r="A895" s="44"/>
      <c r="B895" s="96"/>
      <c r="C895" s="7"/>
      <c r="D895" s="13"/>
      <c r="E895" s="14"/>
      <c r="F895" s="14"/>
      <c r="G895" s="14"/>
      <c r="H895" s="14"/>
      <c r="I895" s="13"/>
      <c r="J895" s="35"/>
      <c r="K895" s="2"/>
      <c r="L895" s="18"/>
      <c r="M895" s="12"/>
      <c r="N895" s="12"/>
      <c r="O895" s="18"/>
      <c r="P895" s="14"/>
      <c r="Q895" s="21"/>
      <c r="R895" s="14"/>
      <c r="S895" s="4"/>
      <c r="T895" s="35"/>
      <c r="U895" s="3"/>
      <c r="V895" s="3"/>
      <c r="W895" s="3"/>
      <c r="X895" s="35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</row>
    <row r="896" spans="1:162" x14ac:dyDescent="0.15">
      <c r="A896" s="44"/>
      <c r="B896" s="96"/>
      <c r="C896" s="7"/>
      <c r="D896" s="13"/>
      <c r="E896" s="14"/>
      <c r="F896" s="14"/>
      <c r="G896" s="14"/>
      <c r="H896" s="14"/>
      <c r="I896" s="13"/>
      <c r="J896" s="35"/>
      <c r="K896" s="2"/>
      <c r="L896" s="18"/>
      <c r="M896" s="12"/>
      <c r="N896" s="12"/>
      <c r="O896" s="18"/>
      <c r="P896" s="14"/>
      <c r="Q896" s="21"/>
      <c r="R896" s="14"/>
      <c r="S896" s="4"/>
      <c r="T896" s="35"/>
      <c r="U896" s="3"/>
      <c r="V896" s="3"/>
      <c r="W896" s="3"/>
      <c r="X896" s="35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</row>
    <row r="897" spans="1:162" x14ac:dyDescent="0.15">
      <c r="A897" s="44"/>
      <c r="B897" s="96"/>
      <c r="C897" s="7"/>
      <c r="D897" s="13"/>
      <c r="E897" s="14"/>
      <c r="F897" s="14"/>
      <c r="G897" s="14"/>
      <c r="H897" s="14"/>
      <c r="I897" s="13"/>
      <c r="J897" s="35"/>
      <c r="K897" s="2"/>
      <c r="L897" s="18"/>
      <c r="M897" s="12"/>
      <c r="N897" s="12"/>
      <c r="O897" s="18"/>
      <c r="P897" s="14"/>
      <c r="Q897" s="21"/>
      <c r="R897" s="14"/>
      <c r="S897" s="4"/>
      <c r="T897" s="35"/>
      <c r="U897" s="3"/>
      <c r="V897" s="3"/>
      <c r="W897" s="3"/>
      <c r="X897" s="35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</row>
    <row r="898" spans="1:162" x14ac:dyDescent="0.15">
      <c r="A898" s="44"/>
      <c r="B898" s="96"/>
      <c r="C898" s="7"/>
      <c r="D898" s="13"/>
      <c r="E898" s="14"/>
      <c r="F898" s="14"/>
      <c r="G898" s="14"/>
      <c r="H898" s="14"/>
      <c r="I898" s="13"/>
      <c r="J898" s="35"/>
      <c r="K898" s="2"/>
      <c r="L898" s="18"/>
      <c r="M898" s="12"/>
      <c r="N898" s="12"/>
      <c r="O898" s="18"/>
      <c r="P898" s="14"/>
      <c r="Q898" s="21"/>
      <c r="R898" s="14"/>
      <c r="S898" s="4"/>
      <c r="T898" s="35"/>
      <c r="U898" s="3"/>
      <c r="V898" s="3"/>
      <c r="W898" s="3"/>
      <c r="X898" s="35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</row>
    <row r="899" spans="1:162" x14ac:dyDescent="0.15">
      <c r="A899" s="44"/>
      <c r="B899" s="96"/>
      <c r="C899" s="7"/>
      <c r="D899" s="13"/>
      <c r="E899" s="14"/>
      <c r="F899" s="14"/>
      <c r="G899" s="14"/>
      <c r="H899" s="14"/>
      <c r="I899" s="13"/>
      <c r="J899" s="35"/>
      <c r="K899" s="2"/>
      <c r="L899" s="18"/>
      <c r="M899" s="12"/>
      <c r="N899" s="12"/>
      <c r="O899" s="18"/>
      <c r="P899" s="14"/>
      <c r="Q899" s="21"/>
      <c r="R899" s="14"/>
      <c r="S899" s="4"/>
      <c r="T899" s="35"/>
      <c r="U899" s="3"/>
      <c r="V899" s="3"/>
      <c r="W899" s="3"/>
      <c r="X899" s="35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</row>
    <row r="900" spans="1:162" x14ac:dyDescent="0.15">
      <c r="A900" s="44"/>
      <c r="B900" s="96"/>
      <c r="C900" s="7"/>
      <c r="D900" s="13"/>
      <c r="E900" s="14"/>
      <c r="F900" s="14"/>
      <c r="G900" s="14"/>
      <c r="H900" s="14"/>
      <c r="I900" s="13"/>
      <c r="J900" s="35"/>
      <c r="K900" s="2"/>
      <c r="L900" s="18"/>
      <c r="M900" s="12"/>
      <c r="N900" s="12"/>
      <c r="O900" s="18"/>
      <c r="P900" s="14"/>
      <c r="Q900" s="21"/>
      <c r="R900" s="14"/>
      <c r="S900" s="4"/>
      <c r="T900" s="35"/>
      <c r="U900" s="3"/>
      <c r="V900" s="3"/>
      <c r="W900" s="3"/>
      <c r="X900" s="35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</row>
    <row r="901" spans="1:162" x14ac:dyDescent="0.15">
      <c r="A901" s="44"/>
      <c r="B901" s="96"/>
      <c r="C901" s="7"/>
      <c r="D901" s="13"/>
      <c r="E901" s="14"/>
      <c r="F901" s="14"/>
      <c r="G901" s="14"/>
      <c r="H901" s="14"/>
      <c r="I901" s="13"/>
      <c r="J901" s="35"/>
      <c r="K901" s="2"/>
      <c r="L901" s="18"/>
      <c r="M901" s="12"/>
      <c r="N901" s="12"/>
      <c r="O901" s="18"/>
      <c r="P901" s="14"/>
      <c r="Q901" s="21"/>
      <c r="R901" s="14"/>
      <c r="S901" s="4"/>
      <c r="T901" s="35"/>
      <c r="U901" s="3"/>
      <c r="V901" s="3"/>
      <c r="W901" s="3"/>
      <c r="X901" s="35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</row>
    <row r="902" spans="1:162" x14ac:dyDescent="0.15">
      <c r="A902" s="44"/>
      <c r="B902" s="96"/>
      <c r="C902" s="7"/>
      <c r="D902" s="13"/>
      <c r="E902" s="14"/>
      <c r="F902" s="14"/>
      <c r="G902" s="14"/>
      <c r="H902" s="14"/>
      <c r="I902" s="13"/>
      <c r="J902" s="35"/>
      <c r="K902" s="2"/>
      <c r="L902" s="18"/>
      <c r="M902" s="12"/>
      <c r="N902" s="12"/>
      <c r="O902" s="18"/>
      <c r="P902" s="14"/>
      <c r="Q902" s="21"/>
      <c r="R902" s="14"/>
      <c r="S902" s="4"/>
      <c r="T902" s="35"/>
      <c r="U902" s="3"/>
      <c r="V902" s="3"/>
      <c r="W902" s="3"/>
      <c r="X902" s="35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</row>
    <row r="903" spans="1:162" x14ac:dyDescent="0.15">
      <c r="A903" s="44"/>
      <c r="B903" s="96"/>
      <c r="C903" s="7"/>
      <c r="D903" s="13"/>
      <c r="E903" s="14"/>
      <c r="F903" s="14"/>
      <c r="G903" s="14"/>
      <c r="H903" s="14"/>
      <c r="I903" s="13"/>
      <c r="J903" s="35"/>
      <c r="K903" s="2"/>
      <c r="L903" s="18"/>
      <c r="M903" s="12"/>
      <c r="N903" s="12"/>
      <c r="O903" s="18"/>
      <c r="P903" s="14"/>
      <c r="Q903" s="21"/>
      <c r="R903" s="14"/>
      <c r="S903" s="4"/>
      <c r="T903" s="35"/>
      <c r="U903" s="3"/>
      <c r="V903" s="3"/>
      <c r="W903" s="3"/>
      <c r="X903" s="35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</row>
    <row r="904" spans="1:162" x14ac:dyDescent="0.15">
      <c r="A904" s="44"/>
      <c r="B904" s="96"/>
      <c r="C904" s="7"/>
      <c r="D904" s="13"/>
      <c r="E904" s="14"/>
      <c r="F904" s="14"/>
      <c r="G904" s="14"/>
      <c r="H904" s="14"/>
      <c r="I904" s="13"/>
      <c r="J904" s="35"/>
      <c r="K904" s="2"/>
      <c r="L904" s="18"/>
      <c r="M904" s="12"/>
      <c r="N904" s="12"/>
      <c r="O904" s="18"/>
      <c r="P904" s="14"/>
      <c r="Q904" s="21"/>
      <c r="R904" s="14"/>
      <c r="S904" s="4"/>
      <c r="T904" s="35"/>
      <c r="U904" s="3"/>
      <c r="V904" s="3"/>
      <c r="W904" s="3"/>
      <c r="X904" s="35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</row>
    <row r="905" spans="1:162" x14ac:dyDescent="0.15">
      <c r="A905" s="44"/>
      <c r="B905" s="96"/>
      <c r="C905" s="7"/>
      <c r="D905" s="13"/>
      <c r="E905" s="14"/>
      <c r="F905" s="14"/>
      <c r="G905" s="14"/>
      <c r="H905" s="14"/>
      <c r="I905" s="13"/>
      <c r="J905" s="35"/>
      <c r="K905" s="2"/>
      <c r="L905" s="18"/>
      <c r="M905" s="12"/>
      <c r="N905" s="12"/>
      <c r="O905" s="18"/>
      <c r="P905" s="14"/>
      <c r="Q905" s="21"/>
      <c r="R905" s="14"/>
      <c r="S905" s="4"/>
      <c r="T905" s="35"/>
      <c r="U905" s="3"/>
      <c r="V905" s="3"/>
      <c r="W905" s="3"/>
      <c r="X905" s="35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</row>
    <row r="906" spans="1:162" x14ac:dyDescent="0.15">
      <c r="A906" s="44"/>
      <c r="B906" s="96"/>
      <c r="C906" s="7"/>
      <c r="D906" s="13"/>
      <c r="E906" s="14"/>
      <c r="F906" s="14"/>
      <c r="G906" s="14"/>
      <c r="H906" s="14"/>
      <c r="I906" s="13"/>
      <c r="J906" s="35"/>
      <c r="K906" s="2"/>
      <c r="L906" s="18"/>
      <c r="M906" s="12"/>
      <c r="N906" s="12"/>
      <c r="O906" s="18"/>
      <c r="P906" s="14"/>
      <c r="Q906" s="21"/>
      <c r="R906" s="14"/>
      <c r="S906" s="4"/>
      <c r="T906" s="35"/>
      <c r="U906" s="3"/>
      <c r="V906" s="3"/>
      <c r="W906" s="3"/>
      <c r="X906" s="35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</row>
    <row r="907" spans="1:162" x14ac:dyDescent="0.15">
      <c r="A907" s="44"/>
      <c r="B907" s="96"/>
      <c r="C907" s="7"/>
      <c r="D907" s="13"/>
      <c r="E907" s="14"/>
      <c r="F907" s="14"/>
      <c r="G907" s="14"/>
      <c r="H907" s="14"/>
      <c r="I907" s="13"/>
      <c r="J907" s="35"/>
      <c r="K907" s="2"/>
      <c r="L907" s="18"/>
      <c r="M907" s="12"/>
      <c r="N907" s="12"/>
      <c r="O907" s="18"/>
      <c r="P907" s="14"/>
      <c r="Q907" s="21"/>
      <c r="R907" s="14"/>
      <c r="S907" s="4"/>
      <c r="T907" s="35"/>
      <c r="U907" s="3"/>
      <c r="V907" s="3"/>
      <c r="W907" s="3"/>
      <c r="X907" s="35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</row>
    <row r="908" spans="1:162" x14ac:dyDescent="0.15">
      <c r="A908" s="44"/>
      <c r="B908" s="96"/>
      <c r="C908" s="7"/>
      <c r="D908" s="13"/>
      <c r="E908" s="14"/>
      <c r="F908" s="14"/>
      <c r="G908" s="14"/>
      <c r="H908" s="14"/>
      <c r="I908" s="13"/>
      <c r="J908" s="35"/>
      <c r="K908" s="2"/>
      <c r="L908" s="18"/>
      <c r="M908" s="12"/>
      <c r="N908" s="12"/>
      <c r="O908" s="18"/>
      <c r="P908" s="14"/>
      <c r="Q908" s="21"/>
      <c r="R908" s="14"/>
      <c r="S908" s="4"/>
      <c r="T908" s="35"/>
      <c r="U908" s="3"/>
      <c r="V908" s="3"/>
      <c r="W908" s="3"/>
      <c r="X908" s="35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</row>
    <row r="909" spans="1:162" x14ac:dyDescent="0.15">
      <c r="A909" s="44"/>
      <c r="B909" s="96"/>
      <c r="C909" s="7"/>
      <c r="D909" s="13"/>
      <c r="E909" s="14"/>
      <c r="F909" s="14"/>
      <c r="G909" s="14"/>
      <c r="H909" s="14"/>
      <c r="I909" s="13"/>
      <c r="J909" s="35"/>
      <c r="K909" s="2"/>
      <c r="L909" s="18"/>
      <c r="M909" s="12"/>
      <c r="N909" s="12"/>
      <c r="O909" s="18"/>
      <c r="P909" s="14"/>
      <c r="Q909" s="21"/>
      <c r="R909" s="14"/>
      <c r="S909" s="4"/>
      <c r="T909" s="35"/>
      <c r="U909" s="3"/>
      <c r="V909" s="3"/>
      <c r="W909" s="3"/>
      <c r="X909" s="35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</row>
    <row r="910" spans="1:162" x14ac:dyDescent="0.15">
      <c r="A910" s="44"/>
      <c r="B910" s="96"/>
      <c r="C910" s="7"/>
      <c r="D910" s="13"/>
      <c r="E910" s="14"/>
      <c r="F910" s="14"/>
      <c r="G910" s="14"/>
      <c r="H910" s="14"/>
      <c r="I910" s="13"/>
      <c r="J910" s="35"/>
      <c r="K910" s="2"/>
      <c r="L910" s="18"/>
      <c r="M910" s="12"/>
      <c r="N910" s="12"/>
      <c r="O910" s="18"/>
      <c r="P910" s="14"/>
      <c r="Q910" s="21"/>
      <c r="R910" s="14"/>
      <c r="S910" s="4"/>
      <c r="T910" s="35"/>
      <c r="U910" s="3"/>
      <c r="V910" s="3"/>
      <c r="W910" s="3"/>
      <c r="X910" s="35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</row>
    <row r="911" spans="1:162" x14ac:dyDescent="0.15">
      <c r="A911" s="44"/>
      <c r="B911" s="96"/>
      <c r="C911" s="7"/>
      <c r="D911" s="13"/>
      <c r="E911" s="14"/>
      <c r="F911" s="14"/>
      <c r="G911" s="14"/>
      <c r="H911" s="14"/>
      <c r="I911" s="13"/>
      <c r="J911" s="35"/>
      <c r="K911" s="2"/>
      <c r="L911" s="18"/>
      <c r="M911" s="12"/>
      <c r="N911" s="12"/>
      <c r="O911" s="18"/>
      <c r="P911" s="14"/>
      <c r="Q911" s="21"/>
      <c r="R911" s="14"/>
      <c r="S911" s="4"/>
      <c r="T911" s="35"/>
      <c r="U911" s="3"/>
      <c r="V911" s="3"/>
      <c r="W911" s="3"/>
      <c r="X911" s="35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</row>
    <row r="912" spans="1:162" x14ac:dyDescent="0.15">
      <c r="A912" s="44"/>
      <c r="B912" s="96"/>
      <c r="C912" s="7"/>
      <c r="D912" s="13"/>
      <c r="E912" s="14"/>
      <c r="F912" s="14"/>
      <c r="G912" s="14"/>
      <c r="H912" s="14"/>
      <c r="I912" s="13"/>
      <c r="J912" s="35"/>
      <c r="K912" s="2"/>
      <c r="L912" s="18"/>
      <c r="M912" s="12"/>
      <c r="N912" s="12"/>
      <c r="O912" s="18"/>
      <c r="P912" s="14"/>
      <c r="Q912" s="21"/>
      <c r="R912" s="14"/>
      <c r="S912" s="4"/>
      <c r="T912" s="35"/>
      <c r="U912" s="3"/>
      <c r="V912" s="3"/>
      <c r="W912" s="3"/>
      <c r="X912" s="35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</row>
    <row r="913" spans="1:162" x14ac:dyDescent="0.15">
      <c r="A913" s="44"/>
      <c r="B913" s="96"/>
      <c r="C913" s="7"/>
      <c r="D913" s="13"/>
      <c r="E913" s="14"/>
      <c r="F913" s="14"/>
      <c r="G913" s="14"/>
      <c r="H913" s="14"/>
      <c r="I913" s="13"/>
      <c r="J913" s="35"/>
      <c r="K913" s="2"/>
      <c r="L913" s="18"/>
      <c r="M913" s="12"/>
      <c r="N913" s="12"/>
      <c r="O913" s="18"/>
      <c r="P913" s="14"/>
      <c r="Q913" s="21"/>
      <c r="R913" s="14"/>
      <c r="S913" s="4"/>
      <c r="T913" s="35"/>
      <c r="U913" s="3"/>
      <c r="V913" s="3"/>
      <c r="W913" s="3"/>
      <c r="X913" s="35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</row>
    <row r="914" spans="1:162" x14ac:dyDescent="0.15">
      <c r="A914" s="44"/>
      <c r="B914" s="96"/>
      <c r="C914" s="7"/>
      <c r="D914" s="13"/>
      <c r="E914" s="14"/>
      <c r="F914" s="14"/>
      <c r="G914" s="14"/>
      <c r="H914" s="14"/>
      <c r="I914" s="13"/>
      <c r="J914" s="35"/>
      <c r="K914" s="2"/>
      <c r="L914" s="18"/>
      <c r="M914" s="12"/>
      <c r="N914" s="12"/>
      <c r="O914" s="18"/>
      <c r="P914" s="14"/>
      <c r="Q914" s="21"/>
      <c r="R914" s="14"/>
      <c r="S914" s="4"/>
      <c r="T914" s="35"/>
      <c r="U914" s="3"/>
      <c r="V914" s="3"/>
      <c r="W914" s="3"/>
      <c r="X914" s="35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</row>
    <row r="915" spans="1:162" x14ac:dyDescent="0.15">
      <c r="A915" s="44"/>
      <c r="B915" s="96"/>
      <c r="C915" s="7"/>
      <c r="D915" s="13"/>
      <c r="E915" s="14"/>
      <c r="F915" s="14"/>
      <c r="G915" s="14"/>
      <c r="H915" s="14"/>
      <c r="I915" s="13"/>
      <c r="J915" s="35"/>
      <c r="K915" s="2"/>
      <c r="L915" s="18"/>
      <c r="M915" s="12"/>
      <c r="N915" s="12"/>
      <c r="O915" s="18"/>
      <c r="P915" s="14"/>
      <c r="Q915" s="21"/>
      <c r="R915" s="14"/>
      <c r="S915" s="4"/>
      <c r="T915" s="35"/>
      <c r="U915" s="3"/>
      <c r="V915" s="3"/>
      <c r="W915" s="3"/>
      <c r="X915" s="35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</row>
    <row r="916" spans="1:162" x14ac:dyDescent="0.15">
      <c r="A916" s="44"/>
      <c r="B916" s="96"/>
      <c r="C916" s="7"/>
      <c r="D916" s="13"/>
      <c r="E916" s="14"/>
      <c r="F916" s="14"/>
      <c r="G916" s="14"/>
      <c r="H916" s="14"/>
      <c r="I916" s="13"/>
      <c r="J916" s="35"/>
      <c r="K916" s="2"/>
      <c r="L916" s="18"/>
      <c r="M916" s="12"/>
      <c r="N916" s="12"/>
      <c r="O916" s="18"/>
      <c r="P916" s="14"/>
      <c r="Q916" s="21"/>
      <c r="R916" s="14"/>
      <c r="S916" s="4"/>
      <c r="T916" s="35"/>
      <c r="U916" s="3"/>
      <c r="V916" s="3"/>
      <c r="W916" s="3"/>
      <c r="X916" s="35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</row>
    <row r="917" spans="1:162" x14ac:dyDescent="0.15">
      <c r="A917" s="44"/>
      <c r="B917" s="96"/>
      <c r="C917" s="7"/>
      <c r="D917" s="13"/>
      <c r="E917" s="14"/>
      <c r="F917" s="14"/>
      <c r="G917" s="14"/>
      <c r="H917" s="14"/>
      <c r="I917" s="13"/>
      <c r="J917" s="35"/>
      <c r="K917" s="2"/>
      <c r="L917" s="18"/>
      <c r="M917" s="12"/>
      <c r="N917" s="12"/>
      <c r="O917" s="18"/>
      <c r="P917" s="14"/>
      <c r="Q917" s="21"/>
      <c r="R917" s="14"/>
      <c r="S917" s="4"/>
      <c r="T917" s="35"/>
      <c r="U917" s="3"/>
      <c r="V917" s="3"/>
      <c r="W917" s="3"/>
      <c r="X917" s="35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</row>
    <row r="918" spans="1:162" x14ac:dyDescent="0.15">
      <c r="A918" s="44"/>
      <c r="B918" s="96"/>
      <c r="C918" s="7"/>
      <c r="D918" s="13"/>
      <c r="E918" s="14"/>
      <c r="F918" s="14"/>
      <c r="G918" s="14"/>
      <c r="H918" s="14"/>
      <c r="I918" s="13"/>
      <c r="J918" s="35"/>
      <c r="K918" s="2"/>
      <c r="L918" s="18"/>
      <c r="M918" s="12"/>
      <c r="N918" s="12"/>
      <c r="O918" s="18"/>
      <c r="P918" s="14"/>
      <c r="Q918" s="21"/>
      <c r="R918" s="14"/>
      <c r="S918" s="4"/>
      <c r="T918" s="35"/>
      <c r="U918" s="3"/>
      <c r="V918" s="3"/>
      <c r="W918" s="3"/>
      <c r="X918" s="35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</row>
    <row r="919" spans="1:162" x14ac:dyDescent="0.15">
      <c r="A919" s="44"/>
      <c r="B919" s="96"/>
      <c r="C919" s="7"/>
      <c r="D919" s="13"/>
      <c r="E919" s="14"/>
      <c r="F919" s="14"/>
      <c r="G919" s="14"/>
      <c r="H919" s="14"/>
      <c r="I919" s="13"/>
      <c r="J919" s="35"/>
      <c r="K919" s="2"/>
      <c r="L919" s="18"/>
      <c r="M919" s="12"/>
      <c r="N919" s="12"/>
      <c r="O919" s="18"/>
      <c r="P919" s="14"/>
      <c r="Q919" s="21"/>
      <c r="R919" s="14"/>
      <c r="S919" s="4"/>
      <c r="T919" s="35"/>
      <c r="U919" s="3"/>
      <c r="V919" s="3"/>
      <c r="W919" s="3"/>
      <c r="X919" s="35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</row>
    <row r="920" spans="1:162" x14ac:dyDescent="0.15">
      <c r="A920" s="44"/>
      <c r="B920" s="96"/>
      <c r="C920" s="7"/>
      <c r="D920" s="13"/>
      <c r="E920" s="14"/>
      <c r="F920" s="14"/>
      <c r="G920" s="14"/>
      <c r="H920" s="14"/>
      <c r="I920" s="13"/>
      <c r="J920" s="35"/>
      <c r="K920" s="2"/>
      <c r="L920" s="18"/>
      <c r="M920" s="12"/>
      <c r="N920" s="12"/>
      <c r="O920" s="18"/>
      <c r="P920" s="14"/>
      <c r="Q920" s="21"/>
      <c r="R920" s="14"/>
      <c r="S920" s="4"/>
      <c r="T920" s="35"/>
      <c r="U920" s="3"/>
      <c r="V920" s="3"/>
      <c r="W920" s="3"/>
      <c r="X920" s="35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</row>
    <row r="921" spans="1:162" x14ac:dyDescent="0.15">
      <c r="A921" s="44"/>
      <c r="B921" s="96"/>
      <c r="C921" s="7"/>
      <c r="D921" s="13"/>
      <c r="E921" s="14"/>
      <c r="F921" s="14"/>
      <c r="G921" s="14"/>
      <c r="H921" s="14"/>
      <c r="I921" s="13"/>
      <c r="J921" s="35"/>
      <c r="K921" s="2"/>
      <c r="L921" s="18"/>
      <c r="M921" s="12"/>
      <c r="N921" s="12"/>
      <c r="O921" s="18"/>
      <c r="P921" s="14"/>
      <c r="Q921" s="21"/>
      <c r="R921" s="14"/>
      <c r="S921" s="4"/>
      <c r="T921" s="35"/>
      <c r="U921" s="3"/>
      <c r="V921" s="3"/>
      <c r="W921" s="3"/>
      <c r="X921" s="35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</row>
    <row r="922" spans="1:162" x14ac:dyDescent="0.15">
      <c r="A922" s="44"/>
      <c r="B922" s="96"/>
      <c r="C922" s="7"/>
      <c r="D922" s="13"/>
      <c r="E922" s="14"/>
      <c r="F922" s="14"/>
      <c r="G922" s="14"/>
      <c r="H922" s="14"/>
      <c r="I922" s="13"/>
      <c r="J922" s="35"/>
      <c r="K922" s="2"/>
      <c r="L922" s="18"/>
      <c r="M922" s="12"/>
      <c r="N922" s="12"/>
      <c r="O922" s="18"/>
      <c r="P922" s="14"/>
      <c r="Q922" s="21"/>
      <c r="R922" s="14"/>
      <c r="S922" s="4"/>
      <c r="T922" s="35"/>
      <c r="U922" s="3"/>
      <c r="V922" s="3"/>
      <c r="W922" s="3"/>
      <c r="X922" s="35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</row>
    <row r="923" spans="1:162" x14ac:dyDescent="0.15">
      <c r="A923" s="44"/>
      <c r="B923" s="96"/>
      <c r="C923" s="7"/>
      <c r="D923" s="13"/>
      <c r="E923" s="14"/>
      <c r="F923" s="14"/>
      <c r="G923" s="14"/>
      <c r="H923" s="14"/>
      <c r="I923" s="13"/>
      <c r="J923" s="35"/>
      <c r="K923" s="2"/>
      <c r="L923" s="18"/>
      <c r="M923" s="12"/>
      <c r="N923" s="12"/>
      <c r="O923" s="18"/>
      <c r="P923" s="14"/>
      <c r="Q923" s="21"/>
      <c r="R923" s="14"/>
      <c r="S923" s="4"/>
      <c r="T923" s="35"/>
      <c r="U923" s="3"/>
      <c r="V923" s="3"/>
      <c r="W923" s="3"/>
      <c r="X923" s="35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</row>
    <row r="924" spans="1:162" x14ac:dyDescent="0.15">
      <c r="A924" s="44"/>
      <c r="B924" s="96"/>
      <c r="C924" s="7"/>
      <c r="D924" s="13"/>
      <c r="E924" s="14"/>
      <c r="F924" s="14"/>
      <c r="G924" s="14"/>
      <c r="H924" s="14"/>
      <c r="I924" s="13"/>
      <c r="J924" s="35"/>
      <c r="K924" s="2"/>
      <c r="L924" s="18"/>
      <c r="M924" s="12"/>
      <c r="N924" s="12"/>
      <c r="O924" s="18"/>
      <c r="P924" s="14"/>
      <c r="Q924" s="21"/>
      <c r="R924" s="14"/>
      <c r="S924" s="4"/>
      <c r="T924" s="35"/>
      <c r="U924" s="22"/>
      <c r="V924" s="22"/>
      <c r="W924" s="22"/>
      <c r="X924" s="34"/>
      <c r="Y924" s="22"/>
      <c r="Z924" s="27"/>
      <c r="AA924" s="22"/>
      <c r="AB924" s="22"/>
      <c r="AC924" s="22"/>
      <c r="AD924" s="22"/>
      <c r="AE924" s="22"/>
      <c r="AF924" s="23"/>
      <c r="AG924" s="22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  <c r="FD924" s="25"/>
      <c r="FE924" s="25"/>
      <c r="FF924" s="25"/>
    </row>
    <row r="925" spans="1:162" x14ac:dyDescent="0.15">
      <c r="A925" s="44"/>
      <c r="B925" s="96"/>
      <c r="C925" s="7"/>
      <c r="D925" s="13"/>
      <c r="E925" s="14"/>
      <c r="F925" s="14"/>
      <c r="G925" s="14"/>
      <c r="H925" s="14"/>
      <c r="I925" s="13"/>
      <c r="J925" s="35"/>
      <c r="K925" s="2"/>
      <c r="L925" s="18"/>
      <c r="M925" s="12"/>
      <c r="N925" s="12"/>
      <c r="O925" s="18"/>
      <c r="P925" s="14"/>
      <c r="Q925" s="21"/>
      <c r="R925" s="14"/>
      <c r="S925" s="4"/>
      <c r="T925" s="35"/>
      <c r="U925" s="3"/>
      <c r="V925" s="3"/>
      <c r="W925" s="3"/>
      <c r="X925" s="35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</row>
    <row r="926" spans="1:162" x14ac:dyDescent="0.15">
      <c r="A926" s="44"/>
      <c r="B926" s="96"/>
      <c r="C926" s="7"/>
      <c r="D926" s="13"/>
      <c r="E926" s="14"/>
      <c r="F926" s="14"/>
      <c r="G926" s="14"/>
      <c r="H926" s="14"/>
      <c r="I926" s="13"/>
      <c r="J926" s="35"/>
      <c r="K926" s="2"/>
      <c r="L926" s="18"/>
      <c r="M926" s="12"/>
      <c r="N926" s="12"/>
      <c r="O926" s="18"/>
      <c r="P926" s="14"/>
      <c r="Q926" s="21"/>
      <c r="R926" s="14"/>
      <c r="S926" s="4"/>
      <c r="T926" s="35"/>
      <c r="U926" s="22"/>
      <c r="V926" s="22"/>
      <c r="W926" s="22"/>
      <c r="X926" s="34"/>
      <c r="Y926" s="22"/>
      <c r="Z926" s="27"/>
      <c r="AA926" s="22"/>
      <c r="AB926" s="22"/>
      <c r="AC926" s="22"/>
      <c r="AD926" s="22"/>
      <c r="AE926" s="22"/>
      <c r="AF926" s="23"/>
      <c r="AG926" s="22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  <c r="FE926" s="25"/>
      <c r="FF926" s="25"/>
    </row>
    <row r="927" spans="1:162" x14ac:dyDescent="0.15">
      <c r="A927" s="44"/>
      <c r="B927" s="96"/>
      <c r="C927" s="7"/>
      <c r="D927" s="13"/>
      <c r="E927" s="14"/>
      <c r="F927" s="14"/>
      <c r="G927" s="14"/>
      <c r="H927" s="14"/>
      <c r="I927" s="13"/>
      <c r="J927" s="35"/>
      <c r="K927" s="2"/>
      <c r="L927" s="18"/>
      <c r="M927" s="12"/>
      <c r="N927" s="12"/>
      <c r="O927" s="18"/>
      <c r="P927" s="14"/>
      <c r="Q927" s="21"/>
      <c r="R927" s="14"/>
      <c r="S927" s="4"/>
      <c r="T927" s="35"/>
      <c r="U927" s="3"/>
      <c r="V927" s="3"/>
      <c r="W927" s="3"/>
      <c r="X927" s="35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</row>
    <row r="928" spans="1:162" x14ac:dyDescent="0.15">
      <c r="A928" s="44"/>
      <c r="B928" s="96"/>
      <c r="C928" s="7"/>
      <c r="D928" s="13"/>
      <c r="E928" s="14"/>
      <c r="F928" s="14"/>
      <c r="G928" s="14"/>
      <c r="H928" s="14"/>
      <c r="I928" s="13"/>
      <c r="J928" s="35"/>
      <c r="K928" s="2"/>
      <c r="L928" s="18"/>
      <c r="M928" s="12"/>
      <c r="N928" s="12"/>
      <c r="O928" s="18"/>
      <c r="P928" s="14"/>
      <c r="Q928" s="21"/>
      <c r="R928" s="14"/>
      <c r="S928" s="4"/>
      <c r="T928" s="35"/>
      <c r="U928" s="3"/>
      <c r="V928" s="3"/>
      <c r="W928" s="3"/>
      <c r="X928" s="35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</row>
    <row r="929" spans="1:162" x14ac:dyDescent="0.15">
      <c r="A929" s="44"/>
      <c r="B929" s="96"/>
      <c r="C929" s="7"/>
      <c r="D929" s="13"/>
      <c r="E929" s="14"/>
      <c r="F929" s="14"/>
      <c r="G929" s="14"/>
      <c r="H929" s="14"/>
      <c r="I929" s="13"/>
      <c r="J929" s="35"/>
      <c r="K929" s="2"/>
      <c r="L929" s="18"/>
      <c r="M929" s="12"/>
      <c r="N929" s="12"/>
      <c r="O929" s="18"/>
      <c r="P929" s="14"/>
      <c r="Q929" s="21"/>
      <c r="R929" s="14"/>
      <c r="S929" s="4"/>
      <c r="T929" s="35"/>
      <c r="U929" s="3"/>
      <c r="V929" s="3"/>
      <c r="W929" s="3"/>
      <c r="X929" s="35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</row>
    <row r="930" spans="1:162" x14ac:dyDescent="0.15">
      <c r="A930" s="44"/>
      <c r="B930" s="96"/>
      <c r="C930" s="7"/>
      <c r="D930" s="13"/>
      <c r="E930" s="14"/>
      <c r="F930" s="14"/>
      <c r="G930" s="14"/>
      <c r="H930" s="14"/>
      <c r="I930" s="13"/>
      <c r="J930" s="35"/>
      <c r="K930" s="2"/>
      <c r="L930" s="18"/>
      <c r="M930" s="12"/>
      <c r="N930" s="12"/>
      <c r="O930" s="18"/>
      <c r="P930" s="14"/>
      <c r="Q930" s="21"/>
      <c r="R930" s="14"/>
      <c r="S930" s="4"/>
      <c r="T930" s="35"/>
      <c r="U930" s="3"/>
      <c r="V930" s="3"/>
      <c r="W930" s="3"/>
      <c r="X930" s="35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</row>
    <row r="931" spans="1:162" x14ac:dyDescent="0.15">
      <c r="A931" s="44"/>
      <c r="B931" s="96"/>
      <c r="C931" s="7"/>
      <c r="D931" s="13"/>
      <c r="E931" s="14"/>
      <c r="F931" s="14"/>
      <c r="G931" s="14"/>
      <c r="H931" s="14"/>
      <c r="I931" s="13"/>
      <c r="J931" s="35"/>
      <c r="K931" s="2"/>
      <c r="L931" s="18"/>
      <c r="M931" s="12"/>
      <c r="N931" s="12"/>
      <c r="O931" s="18"/>
      <c r="P931" s="14"/>
      <c r="Q931" s="21"/>
      <c r="R931" s="14"/>
      <c r="S931" s="4"/>
      <c r="T931" s="35"/>
      <c r="U931" s="3"/>
      <c r="V931" s="3"/>
      <c r="W931" s="3"/>
      <c r="X931" s="35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</row>
    <row r="932" spans="1:162" x14ac:dyDescent="0.15">
      <c r="A932" s="44"/>
      <c r="B932" s="96"/>
      <c r="C932" s="7"/>
      <c r="D932" s="13"/>
      <c r="E932" s="14"/>
      <c r="F932" s="14"/>
      <c r="G932" s="14"/>
      <c r="H932" s="14"/>
      <c r="I932" s="13"/>
      <c r="J932" s="35"/>
      <c r="K932" s="2"/>
      <c r="L932" s="18"/>
      <c r="M932" s="12"/>
      <c r="N932" s="12"/>
      <c r="O932" s="18"/>
      <c r="P932" s="14"/>
      <c r="Q932" s="21"/>
      <c r="R932" s="14"/>
      <c r="S932" s="4"/>
      <c r="T932" s="35"/>
      <c r="U932" s="3"/>
      <c r="V932" s="3"/>
      <c r="W932" s="3"/>
      <c r="X932" s="35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</row>
    <row r="933" spans="1:162" x14ac:dyDescent="0.15">
      <c r="A933" s="44"/>
      <c r="B933" s="96"/>
      <c r="C933" s="7"/>
      <c r="D933" s="13"/>
      <c r="E933" s="14"/>
      <c r="F933" s="14"/>
      <c r="G933" s="14"/>
      <c r="H933" s="14"/>
      <c r="I933" s="13"/>
      <c r="J933" s="35"/>
      <c r="K933" s="2"/>
      <c r="L933" s="18"/>
      <c r="M933" s="12"/>
      <c r="N933" s="12"/>
      <c r="O933" s="18"/>
      <c r="P933" s="14"/>
      <c r="Q933" s="21"/>
      <c r="R933" s="14"/>
      <c r="S933" s="4"/>
      <c r="T933" s="35"/>
      <c r="U933" s="3"/>
      <c r="V933" s="3"/>
      <c r="W933" s="3"/>
      <c r="X933" s="35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</row>
    <row r="934" spans="1:162" x14ac:dyDescent="0.15">
      <c r="A934" s="44"/>
      <c r="B934" s="96"/>
      <c r="C934" s="7"/>
      <c r="D934" s="13"/>
      <c r="E934" s="14"/>
      <c r="F934" s="14"/>
      <c r="G934" s="14"/>
      <c r="H934" s="14"/>
      <c r="I934" s="13"/>
      <c r="J934" s="35"/>
      <c r="K934" s="2"/>
      <c r="L934" s="18"/>
      <c r="M934" s="12"/>
      <c r="N934" s="12"/>
      <c r="O934" s="18"/>
      <c r="P934" s="14"/>
      <c r="Q934" s="21"/>
      <c r="R934" s="14"/>
      <c r="S934" s="4"/>
      <c r="T934" s="35"/>
      <c r="U934" s="3"/>
      <c r="V934" s="3"/>
      <c r="W934" s="3"/>
      <c r="X934" s="35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</row>
    <row r="935" spans="1:162" x14ac:dyDescent="0.15">
      <c r="A935" s="44"/>
      <c r="B935" s="96"/>
      <c r="C935" s="7"/>
      <c r="D935" s="13"/>
      <c r="E935" s="14"/>
      <c r="F935" s="14"/>
      <c r="G935" s="14"/>
      <c r="H935" s="14"/>
      <c r="I935" s="13"/>
      <c r="J935" s="35"/>
      <c r="K935" s="2"/>
      <c r="L935" s="18"/>
      <c r="M935" s="12"/>
      <c r="N935" s="12"/>
      <c r="O935" s="18"/>
      <c r="P935" s="14"/>
      <c r="Q935" s="21"/>
      <c r="R935" s="14"/>
      <c r="S935" s="4"/>
      <c r="T935" s="35"/>
      <c r="U935" s="3"/>
      <c r="V935" s="3"/>
      <c r="W935" s="3"/>
      <c r="X935" s="35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</row>
    <row r="936" spans="1:162" x14ac:dyDescent="0.15">
      <c r="A936" s="44"/>
      <c r="B936" s="96"/>
      <c r="C936" s="7"/>
      <c r="D936" s="13"/>
      <c r="E936" s="14"/>
      <c r="F936" s="14"/>
      <c r="G936" s="14"/>
      <c r="H936" s="14"/>
      <c r="I936" s="13"/>
      <c r="J936" s="35"/>
      <c r="K936" s="2"/>
      <c r="L936" s="18"/>
      <c r="M936" s="12"/>
      <c r="N936" s="12"/>
      <c r="O936" s="18"/>
      <c r="P936" s="14"/>
      <c r="Q936" s="21"/>
      <c r="R936" s="14"/>
      <c r="S936" s="4"/>
      <c r="T936" s="35"/>
      <c r="U936" s="3"/>
      <c r="V936" s="3"/>
      <c r="W936" s="3"/>
      <c r="X936" s="35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</row>
    <row r="937" spans="1:162" x14ac:dyDescent="0.15">
      <c r="A937" s="44"/>
      <c r="B937" s="96"/>
      <c r="C937" s="7"/>
      <c r="D937" s="13"/>
      <c r="E937" s="14"/>
      <c r="F937" s="14"/>
      <c r="G937" s="14"/>
      <c r="H937" s="14"/>
      <c r="I937" s="13"/>
      <c r="J937" s="35"/>
      <c r="K937" s="2"/>
      <c r="L937" s="18"/>
      <c r="M937" s="12"/>
      <c r="N937" s="12"/>
      <c r="O937" s="18"/>
      <c r="P937" s="14"/>
      <c r="Q937" s="21"/>
      <c r="R937" s="14"/>
      <c r="S937" s="4"/>
      <c r="T937" s="35"/>
      <c r="U937" s="3"/>
      <c r="V937" s="3"/>
      <c r="W937" s="3"/>
      <c r="X937" s="35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</row>
    <row r="938" spans="1:162" x14ac:dyDescent="0.15">
      <c r="A938" s="44"/>
      <c r="B938" s="96"/>
      <c r="C938" s="7"/>
      <c r="D938" s="13"/>
      <c r="E938" s="14"/>
      <c r="F938" s="14"/>
      <c r="G938" s="14"/>
      <c r="H938" s="14"/>
      <c r="I938" s="13"/>
      <c r="J938" s="35"/>
      <c r="K938" s="2"/>
      <c r="L938" s="18"/>
      <c r="M938" s="12"/>
      <c r="N938" s="12"/>
      <c r="O938" s="18"/>
      <c r="P938" s="14"/>
      <c r="Q938" s="21"/>
      <c r="R938" s="14"/>
      <c r="S938" s="4"/>
      <c r="T938" s="35"/>
      <c r="U938" s="3"/>
      <c r="V938" s="3"/>
      <c r="W938" s="3"/>
      <c r="X938" s="35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</row>
    <row r="939" spans="1:162" x14ac:dyDescent="0.15">
      <c r="A939" s="44"/>
      <c r="B939" s="96"/>
      <c r="C939" s="7"/>
      <c r="D939" s="13"/>
      <c r="E939" s="14"/>
      <c r="F939" s="14"/>
      <c r="G939" s="14"/>
      <c r="H939" s="14"/>
      <c r="I939" s="13"/>
      <c r="J939" s="35"/>
      <c r="K939" s="2"/>
      <c r="L939" s="18"/>
      <c r="M939" s="12"/>
      <c r="N939" s="12"/>
      <c r="O939" s="18"/>
      <c r="P939" s="14"/>
      <c r="Q939" s="21"/>
      <c r="R939" s="14"/>
      <c r="S939" s="4"/>
      <c r="T939" s="35"/>
      <c r="U939" s="3"/>
      <c r="V939" s="3"/>
      <c r="W939" s="3"/>
      <c r="X939" s="35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</row>
    <row r="940" spans="1:162" x14ac:dyDescent="0.15">
      <c r="A940" s="44"/>
      <c r="B940" s="96"/>
      <c r="C940" s="7"/>
      <c r="D940" s="13"/>
      <c r="E940" s="14"/>
      <c r="F940" s="14"/>
      <c r="G940" s="14"/>
      <c r="H940" s="14"/>
      <c r="I940" s="13"/>
      <c r="J940" s="35"/>
      <c r="K940" s="2"/>
      <c r="L940" s="18"/>
      <c r="M940" s="12"/>
      <c r="N940" s="12"/>
      <c r="O940" s="18"/>
      <c r="P940" s="14"/>
      <c r="Q940" s="21"/>
      <c r="R940" s="14"/>
      <c r="S940" s="4"/>
      <c r="T940" s="35"/>
      <c r="U940" s="3"/>
      <c r="V940" s="3"/>
      <c r="W940" s="3"/>
      <c r="X940" s="35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</row>
    <row r="941" spans="1:162" x14ac:dyDescent="0.15">
      <c r="A941" s="44"/>
      <c r="B941" s="96"/>
      <c r="C941" s="7"/>
      <c r="D941" s="13"/>
      <c r="E941" s="14"/>
      <c r="F941" s="14"/>
      <c r="G941" s="14"/>
      <c r="H941" s="14"/>
      <c r="I941" s="13"/>
      <c r="J941" s="35"/>
      <c r="K941" s="2"/>
      <c r="L941" s="18"/>
      <c r="M941" s="12"/>
      <c r="N941" s="12"/>
      <c r="O941" s="18"/>
      <c r="P941" s="14"/>
      <c r="Q941" s="21"/>
      <c r="R941" s="14"/>
      <c r="S941" s="4"/>
      <c r="T941" s="35"/>
      <c r="U941" s="3"/>
      <c r="V941" s="3"/>
      <c r="W941" s="3"/>
      <c r="X941" s="35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</row>
    <row r="942" spans="1:162" x14ac:dyDescent="0.15">
      <c r="A942" s="44"/>
      <c r="B942" s="96"/>
      <c r="C942" s="7"/>
      <c r="D942" s="13"/>
      <c r="E942" s="14"/>
      <c r="F942" s="14"/>
      <c r="G942" s="14"/>
      <c r="H942" s="14"/>
      <c r="I942" s="13"/>
      <c r="J942" s="35"/>
      <c r="K942" s="2"/>
      <c r="L942" s="18"/>
      <c r="M942" s="12"/>
      <c r="N942" s="12"/>
      <c r="O942" s="18"/>
      <c r="P942" s="14"/>
      <c r="Q942" s="21"/>
      <c r="R942" s="14"/>
      <c r="S942" s="4"/>
      <c r="T942" s="35"/>
      <c r="U942" s="3"/>
      <c r="V942" s="3"/>
      <c r="W942" s="3"/>
      <c r="X942" s="35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</row>
    <row r="943" spans="1:162" x14ac:dyDescent="0.15">
      <c r="A943" s="44"/>
      <c r="B943" s="96"/>
      <c r="C943" s="7"/>
      <c r="D943" s="13"/>
      <c r="E943" s="14"/>
      <c r="F943" s="14"/>
      <c r="G943" s="14"/>
      <c r="H943" s="14"/>
      <c r="I943" s="13"/>
      <c r="J943" s="35"/>
      <c r="K943" s="2"/>
      <c r="L943" s="18"/>
      <c r="M943" s="12"/>
      <c r="N943" s="12"/>
      <c r="O943" s="18"/>
      <c r="P943" s="14"/>
      <c r="Q943" s="21"/>
      <c r="R943" s="14"/>
      <c r="S943" s="4"/>
      <c r="T943" s="35"/>
      <c r="U943" s="3"/>
      <c r="V943" s="3"/>
      <c r="W943" s="3"/>
      <c r="X943" s="35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</row>
    <row r="944" spans="1:162" x14ac:dyDescent="0.15">
      <c r="A944" s="44"/>
      <c r="B944" s="96"/>
      <c r="C944" s="7"/>
      <c r="D944" s="13"/>
      <c r="E944" s="14"/>
      <c r="F944" s="14"/>
      <c r="G944" s="14"/>
      <c r="H944" s="14"/>
      <c r="I944" s="13"/>
      <c r="J944" s="35"/>
      <c r="K944" s="2"/>
      <c r="L944" s="18"/>
      <c r="M944" s="12"/>
      <c r="N944" s="12"/>
      <c r="O944" s="18"/>
      <c r="P944" s="14"/>
      <c r="Q944" s="21"/>
      <c r="R944" s="14"/>
      <c r="S944" s="4"/>
      <c r="T944" s="35"/>
      <c r="U944" s="3"/>
      <c r="V944" s="3"/>
      <c r="W944" s="3"/>
      <c r="X944" s="35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</row>
    <row r="945" spans="1:162" x14ac:dyDescent="0.15">
      <c r="A945" s="44"/>
      <c r="B945" s="96"/>
      <c r="C945" s="7"/>
      <c r="D945" s="13"/>
      <c r="E945" s="14"/>
      <c r="F945" s="14"/>
      <c r="G945" s="14"/>
      <c r="H945" s="14"/>
      <c r="I945" s="13"/>
      <c r="J945" s="35"/>
      <c r="K945" s="2"/>
      <c r="L945" s="18"/>
      <c r="M945" s="12"/>
      <c r="N945" s="12"/>
      <c r="O945" s="18"/>
      <c r="P945" s="14"/>
      <c r="Q945" s="21"/>
      <c r="R945" s="14"/>
      <c r="S945" s="4"/>
      <c r="T945" s="35"/>
      <c r="U945" s="3"/>
      <c r="V945" s="3"/>
      <c r="W945" s="3"/>
      <c r="X945" s="35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</row>
    <row r="946" spans="1:162" x14ac:dyDescent="0.15">
      <c r="A946" s="44"/>
      <c r="B946" s="96"/>
      <c r="C946" s="7"/>
      <c r="D946" s="13"/>
      <c r="E946" s="14"/>
      <c r="F946" s="14"/>
      <c r="G946" s="14"/>
      <c r="H946" s="14"/>
      <c r="I946" s="13"/>
      <c r="J946" s="35"/>
      <c r="K946" s="2"/>
      <c r="L946" s="18"/>
      <c r="M946" s="12"/>
      <c r="N946" s="12"/>
      <c r="O946" s="18"/>
      <c r="P946" s="14"/>
      <c r="Q946" s="21"/>
      <c r="R946" s="14"/>
      <c r="S946" s="4"/>
      <c r="T946" s="35"/>
      <c r="U946" s="3"/>
      <c r="V946" s="3"/>
      <c r="W946" s="3"/>
      <c r="X946" s="35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</row>
    <row r="947" spans="1:162" x14ac:dyDescent="0.15">
      <c r="A947" s="44"/>
      <c r="B947" s="96"/>
      <c r="C947" s="7"/>
      <c r="D947" s="13"/>
      <c r="E947" s="14"/>
      <c r="F947" s="14"/>
      <c r="G947" s="14"/>
      <c r="H947" s="14"/>
      <c r="I947" s="13"/>
      <c r="J947" s="35"/>
      <c r="K947" s="2"/>
      <c r="L947" s="18"/>
      <c r="M947" s="12"/>
      <c r="N947" s="12"/>
      <c r="O947" s="18"/>
      <c r="P947" s="14"/>
      <c r="Q947" s="21"/>
      <c r="R947" s="14"/>
      <c r="S947" s="4"/>
      <c r="T947" s="35"/>
      <c r="U947" s="3"/>
      <c r="V947" s="3"/>
      <c r="W947" s="3"/>
      <c r="X947" s="35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</row>
    <row r="948" spans="1:162" x14ac:dyDescent="0.15">
      <c r="A948" s="44"/>
      <c r="B948" s="96"/>
      <c r="C948" s="7"/>
      <c r="D948" s="13"/>
      <c r="E948" s="14"/>
      <c r="F948" s="14"/>
      <c r="G948" s="14"/>
      <c r="H948" s="14"/>
      <c r="I948" s="13"/>
      <c r="J948" s="35"/>
      <c r="K948" s="2"/>
      <c r="L948" s="18"/>
      <c r="M948" s="12"/>
      <c r="N948" s="12"/>
      <c r="O948" s="18"/>
      <c r="P948" s="14"/>
      <c r="Q948" s="21"/>
      <c r="R948" s="14"/>
      <c r="S948" s="4"/>
      <c r="T948" s="35"/>
      <c r="U948" s="3"/>
      <c r="V948" s="3"/>
      <c r="W948" s="3"/>
      <c r="X948" s="35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</row>
    <row r="949" spans="1:162" x14ac:dyDescent="0.15">
      <c r="A949" s="44"/>
      <c r="B949" s="96"/>
      <c r="C949" s="7"/>
      <c r="D949" s="13"/>
      <c r="E949" s="14"/>
      <c r="F949" s="14"/>
      <c r="G949" s="14"/>
      <c r="H949" s="14"/>
      <c r="I949" s="13"/>
      <c r="J949" s="35"/>
      <c r="K949" s="2"/>
      <c r="L949" s="18"/>
      <c r="M949" s="12"/>
      <c r="N949" s="12"/>
      <c r="O949" s="18"/>
      <c r="P949" s="14"/>
      <c r="Q949" s="21"/>
      <c r="R949" s="14"/>
      <c r="S949" s="4"/>
      <c r="T949" s="35"/>
      <c r="U949" s="3"/>
      <c r="V949" s="3"/>
      <c r="W949" s="3"/>
      <c r="X949" s="35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</row>
    <row r="950" spans="1:162" x14ac:dyDescent="0.15">
      <c r="A950" s="44"/>
      <c r="B950" s="96"/>
      <c r="C950" s="7"/>
      <c r="D950" s="13"/>
      <c r="E950" s="14"/>
      <c r="F950" s="14"/>
      <c r="G950" s="14"/>
      <c r="H950" s="14"/>
      <c r="I950" s="13"/>
      <c r="J950" s="35"/>
      <c r="K950" s="2"/>
      <c r="L950" s="18"/>
      <c r="M950" s="12"/>
      <c r="N950" s="12"/>
      <c r="O950" s="18"/>
      <c r="P950" s="14"/>
      <c r="Q950" s="21"/>
      <c r="R950" s="14"/>
      <c r="S950" s="4"/>
      <c r="T950" s="35"/>
      <c r="U950" s="3"/>
      <c r="V950" s="3"/>
      <c r="W950" s="3"/>
      <c r="X950" s="35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</row>
    <row r="951" spans="1:162" x14ac:dyDescent="0.15">
      <c r="A951" s="44"/>
      <c r="B951" s="96"/>
      <c r="C951" s="7"/>
      <c r="D951" s="13"/>
      <c r="E951" s="14"/>
      <c r="F951" s="14"/>
      <c r="G951" s="14"/>
      <c r="H951" s="14"/>
      <c r="I951" s="13"/>
      <c r="J951" s="35"/>
      <c r="K951" s="2"/>
      <c r="L951" s="18"/>
      <c r="M951" s="12"/>
      <c r="N951" s="12"/>
      <c r="O951" s="18"/>
      <c r="P951" s="14"/>
      <c r="Q951" s="21"/>
      <c r="R951" s="14"/>
      <c r="S951" s="4"/>
      <c r="T951" s="35"/>
      <c r="U951" s="3"/>
      <c r="V951" s="3"/>
      <c r="W951" s="3"/>
      <c r="X951" s="35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</row>
    <row r="952" spans="1:162" x14ac:dyDescent="0.15">
      <c r="A952" s="44"/>
      <c r="B952" s="96"/>
      <c r="C952" s="7"/>
      <c r="D952" s="13"/>
      <c r="E952" s="14"/>
      <c r="F952" s="14"/>
      <c r="G952" s="14"/>
      <c r="H952" s="14"/>
      <c r="I952" s="13"/>
      <c r="J952" s="35"/>
      <c r="K952" s="2"/>
      <c r="L952" s="18"/>
      <c r="M952" s="12"/>
      <c r="N952" s="12"/>
      <c r="O952" s="18"/>
      <c r="P952" s="14"/>
      <c r="Q952" s="21"/>
      <c r="R952" s="14"/>
      <c r="S952" s="4"/>
      <c r="T952" s="35"/>
      <c r="U952" s="3"/>
      <c r="V952" s="3"/>
      <c r="W952" s="3"/>
      <c r="X952" s="35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</row>
    <row r="953" spans="1:162" x14ac:dyDescent="0.15">
      <c r="A953" s="44"/>
      <c r="B953" s="96"/>
      <c r="C953" s="7"/>
      <c r="D953" s="13"/>
      <c r="E953" s="14"/>
      <c r="F953" s="14"/>
      <c r="G953" s="14"/>
      <c r="H953" s="14"/>
      <c r="I953" s="13"/>
      <c r="J953" s="35"/>
      <c r="K953" s="2"/>
      <c r="L953" s="18"/>
      <c r="M953" s="12"/>
      <c r="N953" s="12"/>
      <c r="O953" s="18"/>
      <c r="P953" s="14"/>
      <c r="Q953" s="21"/>
      <c r="R953" s="14"/>
      <c r="S953" s="4"/>
      <c r="T953" s="35"/>
      <c r="U953" s="3"/>
      <c r="V953" s="3"/>
      <c r="W953" s="3"/>
      <c r="X953" s="35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</row>
    <row r="954" spans="1:162" x14ac:dyDescent="0.15">
      <c r="A954" s="44"/>
      <c r="B954" s="96"/>
      <c r="C954" s="7"/>
      <c r="D954" s="13"/>
      <c r="E954" s="14"/>
      <c r="F954" s="14"/>
      <c r="G954" s="14"/>
      <c r="H954" s="14"/>
      <c r="I954" s="13"/>
      <c r="J954" s="35"/>
      <c r="K954" s="2"/>
      <c r="L954" s="18"/>
      <c r="M954" s="12"/>
      <c r="N954" s="12"/>
      <c r="O954" s="18"/>
      <c r="P954" s="14"/>
      <c r="Q954" s="21"/>
      <c r="R954" s="14"/>
      <c r="S954" s="4"/>
      <c r="T954" s="35"/>
      <c r="U954" s="3"/>
      <c r="V954" s="3"/>
      <c r="W954" s="3"/>
      <c r="X954" s="35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</row>
    <row r="955" spans="1:162" x14ac:dyDescent="0.15">
      <c r="A955" s="44"/>
      <c r="B955" s="96"/>
      <c r="C955" s="7"/>
      <c r="D955" s="13"/>
      <c r="E955" s="14"/>
      <c r="F955" s="14"/>
      <c r="G955" s="14"/>
      <c r="H955" s="14"/>
      <c r="I955" s="13"/>
      <c r="J955" s="35"/>
      <c r="K955" s="2"/>
      <c r="L955" s="18"/>
      <c r="M955" s="12"/>
      <c r="N955" s="12"/>
      <c r="O955" s="18"/>
      <c r="P955" s="14"/>
      <c r="Q955" s="21"/>
      <c r="R955" s="14"/>
      <c r="S955" s="4"/>
      <c r="T955" s="35"/>
      <c r="U955" s="3"/>
      <c r="V955" s="3"/>
      <c r="W955" s="3"/>
      <c r="X955" s="35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</row>
    <row r="956" spans="1:162" x14ac:dyDescent="0.15">
      <c r="A956" s="44"/>
      <c r="B956" s="96"/>
      <c r="C956" s="7"/>
      <c r="D956" s="13"/>
      <c r="E956" s="14"/>
      <c r="F956" s="14"/>
      <c r="G956" s="14"/>
      <c r="H956" s="14"/>
      <c r="I956" s="13"/>
      <c r="J956" s="35"/>
      <c r="K956" s="2"/>
      <c r="L956" s="18"/>
      <c r="M956" s="12"/>
      <c r="N956" s="12"/>
      <c r="O956" s="18"/>
      <c r="P956" s="14"/>
      <c r="Q956" s="21"/>
      <c r="R956" s="14"/>
      <c r="S956" s="4"/>
      <c r="T956" s="35"/>
      <c r="U956" s="3"/>
      <c r="V956" s="3"/>
      <c r="W956" s="3"/>
      <c r="X956" s="35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</row>
    <row r="957" spans="1:162" x14ac:dyDescent="0.15">
      <c r="A957" s="44"/>
      <c r="B957" s="96"/>
      <c r="C957" s="7"/>
      <c r="D957" s="13"/>
      <c r="E957" s="14"/>
      <c r="F957" s="14"/>
      <c r="G957" s="14"/>
      <c r="H957" s="14"/>
      <c r="I957" s="13"/>
      <c r="J957" s="35"/>
      <c r="K957" s="2"/>
      <c r="L957" s="18"/>
      <c r="M957" s="12"/>
      <c r="N957" s="12"/>
      <c r="O957" s="18"/>
      <c r="P957" s="14"/>
      <c r="Q957" s="21"/>
      <c r="R957" s="14"/>
      <c r="S957" s="4"/>
      <c r="T957" s="35"/>
      <c r="U957" s="3"/>
      <c r="V957" s="3"/>
      <c r="W957" s="3"/>
      <c r="X957" s="35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</row>
    <row r="958" spans="1:162" x14ac:dyDescent="0.15">
      <c r="A958" s="44"/>
      <c r="B958" s="96"/>
      <c r="C958" s="7"/>
      <c r="D958" s="13"/>
      <c r="E958" s="14"/>
      <c r="F958" s="14"/>
      <c r="G958" s="14"/>
      <c r="H958" s="14"/>
      <c r="I958" s="13"/>
      <c r="J958" s="35"/>
      <c r="K958" s="2"/>
      <c r="L958" s="18"/>
      <c r="M958" s="12"/>
      <c r="N958" s="12"/>
      <c r="O958" s="18"/>
      <c r="P958" s="14"/>
      <c r="Q958" s="21"/>
      <c r="R958" s="14"/>
      <c r="S958" s="4"/>
      <c r="T958" s="35"/>
      <c r="U958" s="3"/>
      <c r="V958" s="3"/>
      <c r="W958" s="3"/>
      <c r="X958" s="35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</row>
    <row r="959" spans="1:162" x14ac:dyDescent="0.15">
      <c r="A959" s="44"/>
      <c r="B959" s="96"/>
      <c r="C959" s="7"/>
      <c r="D959" s="13"/>
      <c r="E959" s="14"/>
      <c r="F959" s="14"/>
      <c r="G959" s="14"/>
      <c r="H959" s="14"/>
      <c r="I959" s="13"/>
      <c r="J959" s="35"/>
      <c r="K959" s="2"/>
      <c r="L959" s="18"/>
      <c r="M959" s="12"/>
      <c r="N959" s="12"/>
      <c r="O959" s="18"/>
      <c r="P959" s="14"/>
      <c r="Q959" s="21"/>
      <c r="R959" s="14"/>
      <c r="S959" s="4"/>
      <c r="T959" s="35"/>
      <c r="U959" s="3"/>
      <c r="V959" s="3"/>
      <c r="W959" s="3"/>
      <c r="X959" s="35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</row>
    <row r="960" spans="1:162" x14ac:dyDescent="0.15">
      <c r="A960" s="44"/>
      <c r="B960" s="96"/>
      <c r="C960" s="7"/>
      <c r="D960" s="13"/>
      <c r="E960" s="14"/>
      <c r="F960" s="14"/>
      <c r="G960" s="14"/>
      <c r="H960" s="14"/>
      <c r="I960" s="13"/>
      <c r="J960" s="35"/>
      <c r="K960" s="2"/>
      <c r="L960" s="18"/>
      <c r="M960" s="12"/>
      <c r="N960" s="12"/>
      <c r="O960" s="18"/>
      <c r="P960" s="14"/>
      <c r="Q960" s="21"/>
      <c r="R960" s="14"/>
      <c r="S960" s="4"/>
      <c r="T960" s="35"/>
      <c r="U960" s="3"/>
      <c r="V960" s="3"/>
      <c r="W960" s="3"/>
      <c r="X960" s="35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</row>
    <row r="961" spans="1:162" x14ac:dyDescent="0.15">
      <c r="A961" s="44"/>
      <c r="B961" s="96"/>
      <c r="C961" s="7"/>
      <c r="D961" s="13"/>
      <c r="E961" s="14"/>
      <c r="F961" s="14"/>
      <c r="G961" s="14"/>
      <c r="H961" s="14"/>
      <c r="I961" s="13"/>
      <c r="J961" s="35"/>
      <c r="K961" s="2"/>
      <c r="L961" s="18"/>
      <c r="M961" s="12"/>
      <c r="N961" s="12"/>
      <c r="O961" s="18"/>
      <c r="P961" s="14"/>
      <c r="Q961" s="21"/>
      <c r="R961" s="14"/>
      <c r="S961" s="4"/>
      <c r="T961" s="35"/>
      <c r="U961" s="3"/>
      <c r="V961" s="3"/>
      <c r="W961" s="3"/>
      <c r="X961" s="35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</row>
    <row r="962" spans="1:162" x14ac:dyDescent="0.15">
      <c r="A962" s="44"/>
      <c r="B962" s="96"/>
      <c r="C962" s="7"/>
      <c r="D962" s="13"/>
      <c r="E962" s="14"/>
      <c r="F962" s="14"/>
      <c r="G962" s="14"/>
      <c r="H962" s="14"/>
      <c r="I962" s="13"/>
      <c r="J962" s="35"/>
      <c r="K962" s="2"/>
      <c r="L962" s="18"/>
      <c r="M962" s="12"/>
      <c r="N962" s="12"/>
      <c r="O962" s="18"/>
      <c r="P962" s="14"/>
      <c r="Q962" s="21"/>
      <c r="R962" s="14"/>
      <c r="S962" s="4"/>
      <c r="T962" s="35"/>
      <c r="U962" s="3"/>
      <c r="V962" s="3"/>
      <c r="W962" s="3"/>
      <c r="X962" s="35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</row>
    <row r="963" spans="1:162" x14ac:dyDescent="0.15">
      <c r="A963" s="44"/>
      <c r="B963" s="96"/>
      <c r="C963" s="7"/>
      <c r="D963" s="13"/>
      <c r="E963" s="14"/>
      <c r="F963" s="14"/>
      <c r="G963" s="14"/>
      <c r="H963" s="14"/>
      <c r="I963" s="13"/>
      <c r="J963" s="35"/>
      <c r="K963" s="2"/>
      <c r="L963" s="18"/>
      <c r="M963" s="12"/>
      <c r="N963" s="12"/>
      <c r="O963" s="18"/>
      <c r="P963" s="14"/>
      <c r="Q963" s="21"/>
      <c r="R963" s="14"/>
      <c r="S963" s="4"/>
      <c r="T963" s="35"/>
      <c r="U963" s="3"/>
      <c r="V963" s="3"/>
      <c r="W963" s="3"/>
      <c r="X963" s="35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</row>
    <row r="964" spans="1:162" x14ac:dyDescent="0.15">
      <c r="A964" s="44"/>
      <c r="B964" s="96"/>
      <c r="C964" s="7"/>
      <c r="D964" s="13"/>
      <c r="E964" s="14"/>
      <c r="F964" s="14"/>
      <c r="G964" s="14"/>
      <c r="H964" s="14"/>
      <c r="I964" s="13"/>
      <c r="J964" s="35"/>
      <c r="K964" s="2"/>
      <c r="L964" s="18"/>
      <c r="M964" s="12"/>
      <c r="N964" s="12"/>
      <c r="O964" s="18"/>
      <c r="P964" s="14"/>
      <c r="Q964" s="21"/>
      <c r="R964" s="14"/>
      <c r="S964" s="4"/>
      <c r="T964" s="35"/>
      <c r="U964" s="3"/>
      <c r="V964" s="3"/>
      <c r="W964" s="3"/>
      <c r="X964" s="35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</row>
    <row r="965" spans="1:162" x14ac:dyDescent="0.15">
      <c r="A965" s="44"/>
      <c r="B965" s="96"/>
      <c r="C965" s="7"/>
      <c r="D965" s="13"/>
      <c r="E965" s="14"/>
      <c r="F965" s="14"/>
      <c r="G965" s="14"/>
      <c r="H965" s="14"/>
      <c r="I965" s="13"/>
      <c r="J965" s="35"/>
      <c r="K965" s="2"/>
      <c r="L965" s="18"/>
      <c r="M965" s="12"/>
      <c r="N965" s="12"/>
      <c r="O965" s="18"/>
      <c r="P965" s="14"/>
      <c r="Q965" s="21"/>
      <c r="R965" s="14"/>
      <c r="S965" s="4"/>
      <c r="T965" s="35"/>
      <c r="U965" s="3"/>
      <c r="V965" s="3"/>
      <c r="W965" s="3"/>
      <c r="X965" s="35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</row>
    <row r="966" spans="1:162" x14ac:dyDescent="0.15">
      <c r="A966" s="44"/>
      <c r="B966" s="96"/>
      <c r="C966" s="7"/>
      <c r="D966" s="13"/>
      <c r="E966" s="14"/>
      <c r="F966" s="14"/>
      <c r="G966" s="14"/>
      <c r="H966" s="14"/>
      <c r="I966" s="13"/>
      <c r="J966" s="35"/>
      <c r="K966" s="2"/>
      <c r="L966" s="18"/>
      <c r="M966" s="12"/>
      <c r="N966" s="12"/>
      <c r="O966" s="18"/>
      <c r="P966" s="14"/>
      <c r="Q966" s="21"/>
      <c r="R966" s="14"/>
      <c r="S966" s="4"/>
      <c r="T966" s="35"/>
      <c r="U966" s="3"/>
      <c r="V966" s="3"/>
      <c r="W966" s="3"/>
      <c r="X966" s="35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</row>
    <row r="967" spans="1:162" x14ac:dyDescent="0.15">
      <c r="A967" s="44"/>
      <c r="B967" s="96"/>
      <c r="C967" s="7"/>
      <c r="D967" s="13"/>
      <c r="E967" s="14"/>
      <c r="F967" s="14"/>
      <c r="G967" s="14"/>
      <c r="H967" s="14"/>
      <c r="I967" s="13"/>
      <c r="J967" s="35"/>
      <c r="K967" s="2"/>
      <c r="L967" s="18"/>
      <c r="M967" s="12"/>
      <c r="N967" s="12"/>
      <c r="O967" s="18"/>
      <c r="P967" s="14"/>
      <c r="Q967" s="21"/>
      <c r="R967" s="14"/>
      <c r="S967" s="4"/>
      <c r="T967" s="35"/>
      <c r="U967" s="3"/>
      <c r="V967" s="3"/>
      <c r="W967" s="3"/>
      <c r="X967" s="35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</row>
    <row r="968" spans="1:162" x14ac:dyDescent="0.15">
      <c r="A968" s="44"/>
      <c r="B968" s="96"/>
      <c r="C968" s="7"/>
      <c r="D968" s="13"/>
      <c r="E968" s="14"/>
      <c r="F968" s="14"/>
      <c r="G968" s="14"/>
      <c r="H968" s="14"/>
      <c r="I968" s="13"/>
      <c r="J968" s="35"/>
      <c r="K968" s="2"/>
      <c r="L968" s="18"/>
      <c r="M968" s="12"/>
      <c r="N968" s="12"/>
      <c r="O968" s="18"/>
      <c r="P968" s="14"/>
      <c r="Q968" s="21"/>
      <c r="R968" s="14"/>
      <c r="S968" s="4"/>
      <c r="T968" s="35"/>
      <c r="U968" s="3"/>
      <c r="V968" s="3"/>
      <c r="W968" s="3"/>
      <c r="X968" s="35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</row>
    <row r="969" spans="1:162" x14ac:dyDescent="0.15">
      <c r="A969" s="44"/>
      <c r="B969" s="96"/>
      <c r="C969" s="7"/>
      <c r="D969" s="13"/>
      <c r="E969" s="14"/>
      <c r="F969" s="14"/>
      <c r="G969" s="14"/>
      <c r="H969" s="14"/>
      <c r="I969" s="13"/>
      <c r="J969" s="35"/>
      <c r="K969" s="2"/>
      <c r="L969" s="18"/>
      <c r="M969" s="12"/>
      <c r="N969" s="12"/>
      <c r="O969" s="18"/>
      <c r="P969" s="14"/>
      <c r="Q969" s="21"/>
      <c r="R969" s="14"/>
      <c r="S969" s="4"/>
      <c r="T969" s="35"/>
      <c r="U969" s="3"/>
      <c r="V969" s="3"/>
      <c r="W969" s="3"/>
      <c r="X969" s="35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</row>
    <row r="970" spans="1:162" x14ac:dyDescent="0.15">
      <c r="A970" s="44"/>
      <c r="B970" s="96"/>
      <c r="C970" s="7"/>
      <c r="D970" s="13"/>
      <c r="E970" s="14"/>
      <c r="F970" s="14"/>
      <c r="G970" s="14"/>
      <c r="H970" s="14"/>
      <c r="I970" s="13"/>
      <c r="J970" s="35"/>
      <c r="K970" s="2"/>
      <c r="L970" s="18"/>
      <c r="M970" s="12"/>
      <c r="N970" s="12"/>
      <c r="O970" s="18"/>
      <c r="P970" s="14"/>
      <c r="Q970" s="21"/>
      <c r="R970" s="14"/>
      <c r="S970" s="4"/>
      <c r="T970" s="35"/>
      <c r="U970" s="3"/>
      <c r="V970" s="3"/>
      <c r="W970" s="3"/>
      <c r="X970" s="35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</row>
    <row r="971" spans="1:162" x14ac:dyDescent="0.15">
      <c r="A971" s="44"/>
      <c r="B971" s="96"/>
      <c r="C971" s="7"/>
      <c r="D971" s="13"/>
      <c r="E971" s="14"/>
      <c r="F971" s="14"/>
      <c r="G971" s="14"/>
      <c r="H971" s="14"/>
      <c r="I971" s="13"/>
      <c r="J971" s="35"/>
      <c r="K971" s="2"/>
      <c r="L971" s="18"/>
      <c r="M971" s="12"/>
      <c r="N971" s="12"/>
      <c r="O971" s="18"/>
      <c r="P971" s="14"/>
      <c r="Q971" s="21"/>
      <c r="R971" s="14"/>
      <c r="S971" s="4"/>
      <c r="T971" s="35"/>
      <c r="U971" s="3"/>
      <c r="V971" s="3"/>
      <c r="W971" s="3"/>
      <c r="X971" s="35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</row>
    <row r="972" spans="1:162" x14ac:dyDescent="0.15">
      <c r="A972" s="44"/>
      <c r="B972" s="96"/>
      <c r="C972" s="7"/>
      <c r="D972" s="13"/>
      <c r="E972" s="14"/>
      <c r="F972" s="14"/>
      <c r="G972" s="14"/>
      <c r="H972" s="14"/>
      <c r="I972" s="13"/>
      <c r="J972" s="35"/>
      <c r="K972" s="2"/>
      <c r="L972" s="18"/>
      <c r="M972" s="12"/>
      <c r="N972" s="12"/>
      <c r="O972" s="18"/>
      <c r="P972" s="14"/>
      <c r="Q972" s="21"/>
      <c r="R972" s="14"/>
      <c r="S972" s="4"/>
      <c r="T972" s="35"/>
      <c r="U972" s="3"/>
      <c r="V972" s="3"/>
      <c r="W972" s="3"/>
      <c r="X972" s="35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</row>
    <row r="973" spans="1:162" x14ac:dyDescent="0.15">
      <c r="A973" s="44"/>
      <c r="B973" s="96"/>
      <c r="C973" s="7"/>
      <c r="D973" s="13"/>
      <c r="E973" s="14"/>
      <c r="F973" s="14"/>
      <c r="G973" s="14"/>
      <c r="H973" s="14"/>
      <c r="I973" s="13"/>
      <c r="J973" s="35"/>
      <c r="K973" s="2"/>
      <c r="L973" s="18"/>
      <c r="M973" s="12"/>
      <c r="N973" s="12"/>
      <c r="O973" s="18"/>
      <c r="P973" s="14"/>
      <c r="Q973" s="21"/>
      <c r="R973" s="14"/>
      <c r="S973" s="4"/>
      <c r="T973" s="35"/>
      <c r="U973" s="3"/>
      <c r="V973" s="3"/>
      <c r="W973" s="3"/>
      <c r="X973" s="35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</row>
    <row r="974" spans="1:162" x14ac:dyDescent="0.15">
      <c r="A974" s="44"/>
      <c r="B974" s="96"/>
      <c r="C974" s="7"/>
      <c r="D974" s="13"/>
      <c r="E974" s="14"/>
      <c r="F974" s="14"/>
      <c r="G974" s="14"/>
      <c r="H974" s="14"/>
      <c r="I974" s="13"/>
      <c r="J974" s="35"/>
      <c r="K974" s="2"/>
      <c r="L974" s="18"/>
      <c r="M974" s="12"/>
      <c r="N974" s="12"/>
      <c r="O974" s="18"/>
      <c r="P974" s="14"/>
      <c r="Q974" s="21"/>
      <c r="R974" s="14"/>
      <c r="S974" s="4"/>
      <c r="T974" s="35"/>
      <c r="U974" s="3"/>
      <c r="V974" s="3"/>
      <c r="W974" s="3"/>
      <c r="X974" s="35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</row>
    <row r="975" spans="1:162" x14ac:dyDescent="0.15">
      <c r="A975" s="44"/>
      <c r="B975" s="96"/>
      <c r="C975" s="7"/>
      <c r="D975" s="13"/>
      <c r="E975" s="14"/>
      <c r="F975" s="14"/>
      <c r="G975" s="14"/>
      <c r="H975" s="14"/>
      <c r="I975" s="13"/>
      <c r="J975" s="35"/>
      <c r="K975" s="2"/>
      <c r="L975" s="18"/>
      <c r="M975" s="12"/>
      <c r="N975" s="12"/>
      <c r="O975" s="18"/>
      <c r="P975" s="14"/>
      <c r="Q975" s="21"/>
      <c r="R975" s="14"/>
      <c r="S975" s="4"/>
      <c r="T975" s="35"/>
      <c r="U975" s="3"/>
      <c r="V975" s="3"/>
      <c r="W975" s="3"/>
      <c r="X975" s="35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</row>
    <row r="976" spans="1:162" x14ac:dyDescent="0.15">
      <c r="A976" s="44"/>
      <c r="B976" s="96"/>
      <c r="C976" s="7"/>
      <c r="D976" s="13"/>
      <c r="E976" s="14"/>
      <c r="F976" s="14"/>
      <c r="G976" s="14"/>
      <c r="H976" s="14"/>
      <c r="I976" s="13"/>
      <c r="J976" s="35"/>
      <c r="K976" s="2"/>
      <c r="L976" s="18"/>
      <c r="M976" s="12"/>
      <c r="N976" s="12"/>
      <c r="O976" s="18"/>
      <c r="P976" s="14"/>
      <c r="Q976" s="21"/>
      <c r="R976" s="14"/>
      <c r="S976" s="4"/>
      <c r="T976" s="35"/>
      <c r="U976" s="3"/>
      <c r="V976" s="3"/>
      <c r="W976" s="3"/>
      <c r="X976" s="35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</row>
    <row r="977" spans="1:162" x14ac:dyDescent="0.15">
      <c r="A977" s="44"/>
      <c r="B977" s="96"/>
      <c r="C977" s="7"/>
      <c r="D977" s="13"/>
      <c r="E977" s="14"/>
      <c r="F977" s="14"/>
      <c r="G977" s="14"/>
      <c r="H977" s="14"/>
      <c r="I977" s="13"/>
      <c r="J977" s="35"/>
      <c r="K977" s="2"/>
      <c r="L977" s="18"/>
      <c r="M977" s="12"/>
      <c r="N977" s="12"/>
      <c r="O977" s="18"/>
      <c r="P977" s="14"/>
      <c r="Q977" s="21"/>
      <c r="R977" s="14"/>
      <c r="S977" s="4"/>
      <c r="T977" s="35"/>
      <c r="U977" s="3"/>
      <c r="V977" s="3"/>
      <c r="W977" s="3"/>
      <c r="X977" s="35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</row>
    <row r="978" spans="1:162" x14ac:dyDescent="0.15">
      <c r="A978" s="44"/>
      <c r="B978" s="96"/>
      <c r="C978" s="7"/>
      <c r="D978" s="13"/>
      <c r="E978" s="14"/>
      <c r="F978" s="14"/>
      <c r="G978" s="14"/>
      <c r="H978" s="14"/>
      <c r="I978" s="13"/>
      <c r="J978" s="35"/>
      <c r="K978" s="2"/>
      <c r="L978" s="18"/>
      <c r="M978" s="12"/>
      <c r="N978" s="12"/>
      <c r="O978" s="18"/>
      <c r="P978" s="14"/>
      <c r="Q978" s="21"/>
      <c r="R978" s="14"/>
      <c r="S978" s="4"/>
      <c r="T978" s="35"/>
      <c r="U978" s="3"/>
      <c r="V978" s="3"/>
      <c r="W978" s="3"/>
      <c r="X978" s="35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</row>
    <row r="979" spans="1:162" x14ac:dyDescent="0.15">
      <c r="A979" s="44"/>
      <c r="B979" s="96"/>
      <c r="C979" s="7"/>
      <c r="D979" s="13"/>
      <c r="E979" s="14"/>
      <c r="F979" s="14"/>
      <c r="G979" s="14"/>
      <c r="H979" s="14"/>
      <c r="I979" s="13"/>
      <c r="J979" s="35"/>
      <c r="K979" s="2"/>
      <c r="L979" s="18"/>
      <c r="M979" s="12"/>
      <c r="N979" s="12"/>
      <c r="O979" s="18"/>
      <c r="P979" s="14"/>
      <c r="Q979" s="21"/>
      <c r="R979" s="14"/>
      <c r="S979" s="4"/>
      <c r="T979" s="35"/>
      <c r="U979" s="3"/>
      <c r="V979" s="3"/>
      <c r="W979" s="3"/>
      <c r="X979" s="35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</row>
    <row r="980" spans="1:162" x14ac:dyDescent="0.15">
      <c r="A980" s="44"/>
      <c r="B980" s="96"/>
      <c r="C980" s="7"/>
      <c r="D980" s="13"/>
      <c r="E980" s="14"/>
      <c r="F980" s="14"/>
      <c r="G980" s="14"/>
      <c r="H980" s="14"/>
      <c r="I980" s="13"/>
      <c r="J980" s="35"/>
      <c r="K980" s="2"/>
      <c r="L980" s="18"/>
      <c r="M980" s="12"/>
      <c r="N980" s="12"/>
      <c r="O980" s="18"/>
      <c r="P980" s="14"/>
      <c r="Q980" s="21"/>
      <c r="R980" s="14"/>
      <c r="S980" s="4"/>
      <c r="T980" s="35"/>
      <c r="U980" s="3"/>
      <c r="V980" s="3"/>
      <c r="W980" s="3"/>
      <c r="X980" s="35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</row>
    <row r="981" spans="1:162" x14ac:dyDescent="0.15">
      <c r="A981" s="44"/>
      <c r="B981" s="96"/>
      <c r="C981" s="7"/>
      <c r="D981" s="13"/>
      <c r="E981" s="14"/>
      <c r="F981" s="14"/>
      <c r="G981" s="14"/>
      <c r="H981" s="14"/>
      <c r="I981" s="13"/>
      <c r="J981" s="35"/>
      <c r="K981" s="2"/>
      <c r="L981" s="18"/>
      <c r="M981" s="12"/>
      <c r="N981" s="12"/>
      <c r="O981" s="18"/>
      <c r="P981" s="14"/>
      <c r="Q981" s="21"/>
      <c r="R981" s="14"/>
      <c r="S981" s="4"/>
      <c r="T981" s="35"/>
      <c r="U981" s="3"/>
      <c r="V981" s="3"/>
      <c r="W981" s="3"/>
      <c r="X981" s="35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</row>
    <row r="982" spans="1:162" x14ac:dyDescent="0.15">
      <c r="A982" s="44"/>
      <c r="B982" s="96"/>
      <c r="C982" s="7"/>
      <c r="D982" s="13"/>
      <c r="E982" s="14"/>
      <c r="F982" s="14"/>
      <c r="G982" s="14"/>
      <c r="H982" s="14"/>
      <c r="I982" s="13"/>
      <c r="J982" s="35"/>
      <c r="K982" s="2"/>
      <c r="L982" s="18"/>
      <c r="M982" s="12"/>
      <c r="N982" s="12"/>
      <c r="O982" s="18"/>
      <c r="P982" s="14"/>
      <c r="Q982" s="21"/>
      <c r="R982" s="14"/>
      <c r="S982" s="4"/>
      <c r="T982" s="35"/>
      <c r="U982" s="3"/>
      <c r="V982" s="3"/>
      <c r="W982" s="3"/>
      <c r="X982" s="35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</row>
    <row r="983" spans="1:162" x14ac:dyDescent="0.15">
      <c r="A983" s="44"/>
      <c r="B983" s="96"/>
      <c r="C983" s="7"/>
      <c r="D983" s="13"/>
      <c r="E983" s="14"/>
      <c r="F983" s="14"/>
      <c r="G983" s="14"/>
      <c r="H983" s="14"/>
      <c r="I983" s="13"/>
      <c r="J983" s="35"/>
      <c r="K983" s="2"/>
      <c r="L983" s="18"/>
      <c r="M983" s="12"/>
      <c r="N983" s="12"/>
      <c r="O983" s="18"/>
      <c r="P983" s="14"/>
      <c r="Q983" s="21"/>
      <c r="R983" s="14"/>
      <c r="S983" s="4"/>
      <c r="T983" s="35"/>
      <c r="U983" s="3"/>
      <c r="V983" s="3"/>
      <c r="W983" s="3"/>
      <c r="X983" s="35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</row>
    <row r="984" spans="1:162" x14ac:dyDescent="0.15">
      <c r="A984" s="44"/>
      <c r="B984" s="96"/>
      <c r="C984" s="7"/>
      <c r="D984" s="13"/>
      <c r="E984" s="14"/>
      <c r="F984" s="14"/>
      <c r="G984" s="14"/>
      <c r="H984" s="14"/>
      <c r="I984" s="13"/>
      <c r="J984" s="35"/>
      <c r="K984" s="2"/>
      <c r="L984" s="18"/>
      <c r="M984" s="12"/>
      <c r="N984" s="12"/>
      <c r="O984" s="18"/>
      <c r="P984" s="14"/>
      <c r="Q984" s="21"/>
      <c r="R984" s="14"/>
      <c r="S984" s="4"/>
      <c r="T984" s="35"/>
      <c r="U984" s="3"/>
      <c r="V984" s="3"/>
      <c r="W984" s="3"/>
      <c r="X984" s="35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</row>
    <row r="985" spans="1:162" x14ac:dyDescent="0.15">
      <c r="A985" s="44"/>
      <c r="B985" s="96"/>
      <c r="C985" s="7"/>
      <c r="D985" s="13"/>
      <c r="E985" s="14"/>
      <c r="F985" s="14"/>
      <c r="G985" s="14"/>
      <c r="H985" s="14"/>
      <c r="I985" s="13"/>
      <c r="J985" s="35"/>
      <c r="K985" s="2"/>
      <c r="L985" s="18"/>
      <c r="M985" s="12"/>
      <c r="N985" s="12"/>
      <c r="O985" s="18"/>
      <c r="P985" s="14"/>
      <c r="Q985" s="21"/>
      <c r="R985" s="14"/>
      <c r="S985" s="4"/>
      <c r="T985" s="35"/>
      <c r="U985" s="3"/>
      <c r="V985" s="3"/>
      <c r="W985" s="3"/>
      <c r="X985" s="35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</row>
    <row r="986" spans="1:162" x14ac:dyDescent="0.15">
      <c r="A986" s="44"/>
      <c r="B986" s="96"/>
      <c r="C986" s="7"/>
      <c r="D986" s="13"/>
      <c r="E986" s="14"/>
      <c r="F986" s="14"/>
      <c r="G986" s="14"/>
      <c r="H986" s="14"/>
      <c r="I986" s="13"/>
      <c r="J986" s="35"/>
      <c r="K986" s="2"/>
      <c r="L986" s="18"/>
      <c r="M986" s="12"/>
      <c r="N986" s="12"/>
      <c r="O986" s="18"/>
      <c r="P986" s="14"/>
      <c r="Q986" s="21"/>
      <c r="R986" s="14"/>
      <c r="S986" s="4"/>
      <c r="T986" s="35"/>
      <c r="U986" s="3"/>
      <c r="V986" s="3"/>
      <c r="W986" s="3"/>
      <c r="X986" s="35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</row>
    <row r="987" spans="1:162" x14ac:dyDescent="0.15">
      <c r="A987" s="44"/>
      <c r="B987" s="96"/>
      <c r="C987" s="7"/>
      <c r="D987" s="13"/>
      <c r="E987" s="14"/>
      <c r="F987" s="14"/>
      <c r="G987" s="14"/>
      <c r="H987" s="14"/>
      <c r="I987" s="13"/>
      <c r="J987" s="35"/>
      <c r="K987" s="2"/>
      <c r="L987" s="18"/>
      <c r="M987" s="12"/>
      <c r="N987" s="12"/>
      <c r="O987" s="18"/>
      <c r="P987" s="14"/>
      <c r="Q987" s="21"/>
      <c r="R987" s="14"/>
      <c r="S987" s="4"/>
      <c r="T987" s="35"/>
      <c r="U987" s="3"/>
      <c r="V987" s="3"/>
      <c r="W987" s="3"/>
      <c r="X987" s="35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</row>
    <row r="988" spans="1:162" x14ac:dyDescent="0.15">
      <c r="A988" s="44"/>
      <c r="B988" s="96"/>
      <c r="C988" s="7"/>
      <c r="D988" s="13"/>
      <c r="E988" s="14"/>
      <c r="F988" s="14"/>
      <c r="G988" s="14"/>
      <c r="H988" s="14"/>
      <c r="I988" s="13"/>
      <c r="J988" s="35"/>
      <c r="K988" s="2"/>
      <c r="L988" s="18"/>
      <c r="M988" s="12"/>
      <c r="N988" s="12"/>
      <c r="O988" s="18"/>
      <c r="P988" s="14"/>
      <c r="Q988" s="21"/>
      <c r="R988" s="14"/>
      <c r="S988" s="4"/>
      <c r="T988" s="35"/>
      <c r="U988" s="3"/>
      <c r="V988" s="3"/>
      <c r="W988" s="3"/>
      <c r="X988" s="35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</row>
    <row r="989" spans="1:162" x14ac:dyDescent="0.15">
      <c r="A989" s="44"/>
      <c r="B989" s="96"/>
      <c r="C989" s="7"/>
      <c r="D989" s="13"/>
      <c r="E989" s="14"/>
      <c r="F989" s="14"/>
      <c r="G989" s="14"/>
      <c r="H989" s="14"/>
      <c r="I989" s="13"/>
      <c r="J989" s="35"/>
      <c r="K989" s="2"/>
      <c r="L989" s="18"/>
      <c r="M989" s="12"/>
      <c r="N989" s="12"/>
      <c r="O989" s="18"/>
      <c r="P989" s="14"/>
      <c r="Q989" s="21"/>
      <c r="R989" s="14"/>
      <c r="S989" s="4"/>
      <c r="T989" s="35"/>
      <c r="U989" s="3"/>
      <c r="V989" s="3"/>
      <c r="W989" s="3"/>
      <c r="X989" s="35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</row>
    <row r="990" spans="1:162" x14ac:dyDescent="0.15">
      <c r="A990" s="44"/>
      <c r="B990" s="96"/>
      <c r="C990" s="7"/>
      <c r="D990" s="13"/>
      <c r="E990" s="14"/>
      <c r="F990" s="14"/>
      <c r="G990" s="14"/>
      <c r="H990" s="14"/>
      <c r="I990" s="13"/>
      <c r="J990" s="35"/>
      <c r="K990" s="2"/>
      <c r="L990" s="18"/>
      <c r="M990" s="12"/>
      <c r="N990" s="12"/>
      <c r="O990" s="18"/>
      <c r="P990" s="14"/>
      <c r="Q990" s="21"/>
      <c r="R990" s="14"/>
      <c r="S990" s="4"/>
      <c r="T990" s="35"/>
      <c r="U990" s="3"/>
      <c r="V990" s="3"/>
      <c r="W990" s="3"/>
      <c r="X990" s="35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</row>
    <row r="991" spans="1:162" x14ac:dyDescent="0.15">
      <c r="A991" s="44"/>
      <c r="B991" s="96"/>
      <c r="C991" s="7"/>
      <c r="D991" s="13"/>
      <c r="E991" s="14"/>
      <c r="F991" s="14"/>
      <c r="G991" s="14"/>
      <c r="H991" s="14"/>
      <c r="I991" s="13"/>
      <c r="J991" s="35"/>
      <c r="K991" s="2"/>
      <c r="L991" s="18"/>
      <c r="M991" s="12"/>
      <c r="N991" s="12"/>
      <c r="O991" s="18"/>
      <c r="P991" s="14"/>
      <c r="Q991" s="21"/>
      <c r="R991" s="14"/>
      <c r="S991" s="4"/>
      <c r="T991" s="35"/>
      <c r="U991" s="3"/>
      <c r="V991" s="3"/>
      <c r="W991" s="3"/>
      <c r="X991" s="35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</row>
    <row r="992" spans="1:162" x14ac:dyDescent="0.15">
      <c r="A992" s="44"/>
      <c r="B992" s="96"/>
      <c r="C992" s="7"/>
      <c r="D992" s="13"/>
      <c r="E992" s="14"/>
      <c r="F992" s="14"/>
      <c r="G992" s="14"/>
      <c r="H992" s="14"/>
      <c r="I992" s="13"/>
      <c r="J992" s="35"/>
      <c r="K992" s="2"/>
      <c r="L992" s="18"/>
      <c r="M992" s="12"/>
      <c r="N992" s="12"/>
      <c r="O992" s="18"/>
      <c r="P992" s="14"/>
      <c r="Q992" s="21"/>
      <c r="R992" s="14"/>
      <c r="S992" s="4"/>
      <c r="T992" s="35"/>
      <c r="U992" s="3"/>
      <c r="V992" s="3"/>
      <c r="W992" s="3"/>
      <c r="X992" s="35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</row>
    <row r="993" spans="1:162" x14ac:dyDescent="0.15">
      <c r="A993" s="44"/>
      <c r="B993" s="96"/>
      <c r="C993" s="7"/>
      <c r="D993" s="13"/>
      <c r="E993" s="14"/>
      <c r="F993" s="14"/>
      <c r="G993" s="14"/>
      <c r="H993" s="14"/>
      <c r="I993" s="13"/>
      <c r="J993" s="35"/>
      <c r="K993" s="2"/>
      <c r="L993" s="18"/>
      <c r="M993" s="12"/>
      <c r="N993" s="12"/>
      <c r="O993" s="18"/>
      <c r="P993" s="14"/>
      <c r="Q993" s="21"/>
      <c r="R993" s="14"/>
      <c r="S993" s="4"/>
      <c r="T993" s="35"/>
      <c r="U993" s="3"/>
      <c r="V993" s="3"/>
      <c r="W993" s="3"/>
      <c r="X993" s="35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</row>
    <row r="994" spans="1:162" x14ac:dyDescent="0.15">
      <c r="A994" s="44"/>
      <c r="B994" s="96"/>
      <c r="C994" s="7"/>
      <c r="D994" s="13"/>
      <c r="E994" s="14"/>
      <c r="F994" s="14"/>
      <c r="G994" s="14"/>
      <c r="H994" s="14"/>
      <c r="I994" s="13"/>
      <c r="J994" s="35"/>
      <c r="K994" s="2"/>
      <c r="L994" s="18"/>
      <c r="M994" s="12"/>
      <c r="N994" s="12"/>
      <c r="O994" s="18"/>
      <c r="P994" s="14"/>
      <c r="Q994" s="21"/>
      <c r="R994" s="14"/>
      <c r="S994" s="4"/>
      <c r="T994" s="35"/>
      <c r="U994" s="3"/>
      <c r="V994" s="3"/>
      <c r="W994" s="3"/>
      <c r="X994" s="35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</row>
    <row r="995" spans="1:162" x14ac:dyDescent="0.15">
      <c r="A995" s="44"/>
      <c r="B995" s="96"/>
      <c r="C995" s="7"/>
      <c r="D995" s="13"/>
      <c r="E995" s="14"/>
      <c r="F995" s="14"/>
      <c r="G995" s="14"/>
      <c r="H995" s="14"/>
      <c r="I995" s="13"/>
      <c r="J995" s="35"/>
      <c r="K995" s="2"/>
      <c r="L995" s="18"/>
      <c r="M995" s="12"/>
      <c r="N995" s="12"/>
      <c r="O995" s="18"/>
      <c r="P995" s="14"/>
      <c r="Q995" s="21"/>
      <c r="R995" s="14"/>
      <c r="S995" s="4"/>
      <c r="T995" s="35"/>
      <c r="U995" s="3"/>
      <c r="V995" s="3"/>
      <c r="W995" s="3"/>
      <c r="X995" s="35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</row>
    <row r="996" spans="1:162" x14ac:dyDescent="0.15">
      <c r="A996" s="44"/>
      <c r="B996" s="96"/>
      <c r="C996" s="7"/>
      <c r="D996" s="13"/>
      <c r="E996" s="14"/>
      <c r="F996" s="14"/>
      <c r="G996" s="14"/>
      <c r="H996" s="14"/>
      <c r="I996" s="13"/>
      <c r="J996" s="35"/>
      <c r="K996" s="2"/>
      <c r="L996" s="18"/>
      <c r="M996" s="12"/>
      <c r="N996" s="12"/>
      <c r="O996" s="18"/>
      <c r="P996" s="14"/>
      <c r="Q996" s="21"/>
      <c r="R996" s="14"/>
      <c r="S996" s="4"/>
      <c r="T996" s="35"/>
      <c r="U996" s="3"/>
      <c r="V996" s="3"/>
      <c r="W996" s="3"/>
      <c r="X996" s="35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</row>
    <row r="997" spans="1:162" x14ac:dyDescent="0.15">
      <c r="A997" s="44"/>
      <c r="B997" s="96"/>
      <c r="C997" s="7"/>
      <c r="D997" s="13"/>
      <c r="E997" s="14"/>
      <c r="F997" s="14"/>
      <c r="G997" s="14"/>
      <c r="H997" s="14"/>
      <c r="I997" s="13"/>
      <c r="J997" s="35"/>
      <c r="K997" s="2"/>
      <c r="L997" s="18"/>
      <c r="M997" s="12"/>
      <c r="N997" s="12"/>
      <c r="O997" s="18"/>
      <c r="P997" s="14"/>
      <c r="Q997" s="21"/>
      <c r="R997" s="14"/>
      <c r="S997" s="4"/>
      <c r="T997" s="35"/>
      <c r="U997" s="3"/>
      <c r="V997" s="3"/>
      <c r="W997" s="3"/>
      <c r="X997" s="35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</row>
    <row r="998" spans="1:162" x14ac:dyDescent="0.15">
      <c r="A998" s="44"/>
      <c r="B998" s="96"/>
      <c r="C998" s="7"/>
      <c r="D998" s="13"/>
      <c r="E998" s="14"/>
      <c r="F998" s="14"/>
      <c r="G998" s="14"/>
      <c r="H998" s="14"/>
      <c r="I998" s="13"/>
      <c r="J998" s="35"/>
      <c r="K998" s="2"/>
      <c r="L998" s="18"/>
      <c r="M998" s="12"/>
      <c r="N998" s="12"/>
      <c r="O998" s="18"/>
      <c r="P998" s="14"/>
      <c r="Q998" s="21"/>
      <c r="R998" s="14"/>
      <c r="S998" s="4"/>
      <c r="T998" s="35"/>
      <c r="U998" s="3"/>
      <c r="V998" s="3"/>
      <c r="W998" s="3"/>
      <c r="X998" s="35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</row>
    <row r="999" spans="1:162" x14ac:dyDescent="0.15">
      <c r="A999" s="44"/>
      <c r="B999" s="96"/>
      <c r="C999" s="7"/>
      <c r="D999" s="13"/>
      <c r="E999" s="14"/>
      <c r="F999" s="14"/>
      <c r="G999" s="14"/>
      <c r="H999" s="14"/>
      <c r="I999" s="13"/>
      <c r="J999" s="35"/>
      <c r="K999" s="2"/>
      <c r="L999" s="18"/>
      <c r="M999" s="12"/>
      <c r="N999" s="12"/>
      <c r="O999" s="18"/>
      <c r="P999" s="14"/>
      <c r="Q999" s="21"/>
      <c r="R999" s="14"/>
      <c r="S999" s="4"/>
      <c r="T999" s="35"/>
      <c r="U999" s="3"/>
      <c r="V999" s="3"/>
      <c r="W999" s="3"/>
      <c r="X999" s="35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</row>
    <row r="1000" spans="1:162" x14ac:dyDescent="0.15">
      <c r="A1000" s="44"/>
      <c r="B1000" s="96"/>
      <c r="C1000" s="7"/>
      <c r="D1000" s="13"/>
      <c r="E1000" s="14"/>
      <c r="F1000" s="14"/>
      <c r="G1000" s="14"/>
      <c r="H1000" s="14"/>
      <c r="I1000" s="13"/>
      <c r="J1000" s="35"/>
      <c r="K1000" s="2"/>
      <c r="L1000" s="18"/>
      <c r="M1000" s="12"/>
      <c r="N1000" s="12"/>
      <c r="O1000" s="18"/>
      <c r="P1000" s="14"/>
      <c r="Q1000" s="21"/>
      <c r="R1000" s="14"/>
      <c r="S1000" s="4"/>
      <c r="T1000" s="35"/>
      <c r="U1000" s="3"/>
      <c r="V1000" s="3"/>
      <c r="W1000" s="3"/>
      <c r="X1000" s="35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</row>
    <row r="1001" spans="1:162" x14ac:dyDescent="0.15">
      <c r="A1001" s="44"/>
      <c r="B1001" s="96"/>
      <c r="C1001" s="7"/>
      <c r="D1001" s="13"/>
      <c r="E1001" s="14"/>
      <c r="F1001" s="14"/>
      <c r="G1001" s="14"/>
      <c r="H1001" s="14"/>
      <c r="I1001" s="13"/>
      <c r="J1001" s="35"/>
      <c r="K1001" s="2"/>
      <c r="L1001" s="18"/>
      <c r="M1001" s="12"/>
      <c r="N1001" s="12"/>
      <c r="O1001" s="18"/>
      <c r="P1001" s="14"/>
      <c r="Q1001" s="21"/>
      <c r="R1001" s="14"/>
      <c r="S1001" s="4"/>
      <c r="T1001" s="35"/>
      <c r="U1001" s="3"/>
      <c r="V1001" s="3"/>
      <c r="W1001" s="3"/>
      <c r="X1001" s="35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</row>
    <row r="1002" spans="1:162" x14ac:dyDescent="0.15">
      <c r="A1002" s="44"/>
      <c r="B1002" s="96"/>
      <c r="C1002" s="7"/>
      <c r="D1002" s="13"/>
      <c r="E1002" s="14"/>
      <c r="F1002" s="14"/>
      <c r="G1002" s="14"/>
      <c r="H1002" s="14"/>
      <c r="I1002" s="13"/>
      <c r="J1002" s="35"/>
      <c r="K1002" s="2"/>
      <c r="L1002" s="18"/>
      <c r="M1002" s="12"/>
      <c r="N1002" s="12"/>
      <c r="O1002" s="18"/>
      <c r="P1002" s="14"/>
      <c r="Q1002" s="21"/>
      <c r="R1002" s="14"/>
      <c r="S1002" s="4"/>
      <c r="T1002" s="35"/>
      <c r="U1002" s="3"/>
      <c r="V1002" s="3"/>
      <c r="W1002" s="3"/>
      <c r="X1002" s="35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</row>
    <row r="1003" spans="1:162" x14ac:dyDescent="0.15">
      <c r="A1003" s="44"/>
      <c r="B1003" s="96"/>
      <c r="C1003" s="7"/>
      <c r="D1003" s="13"/>
      <c r="E1003" s="14"/>
      <c r="F1003" s="14"/>
      <c r="G1003" s="14"/>
      <c r="H1003" s="14"/>
      <c r="I1003" s="13"/>
      <c r="J1003" s="35"/>
      <c r="K1003" s="2"/>
      <c r="L1003" s="18"/>
      <c r="M1003" s="12"/>
      <c r="N1003" s="12"/>
      <c r="O1003" s="18"/>
      <c r="P1003" s="14"/>
      <c r="Q1003" s="21"/>
      <c r="R1003" s="14"/>
      <c r="S1003" s="4"/>
      <c r="T1003" s="35"/>
      <c r="U1003" s="3"/>
      <c r="V1003" s="3"/>
      <c r="W1003" s="3"/>
      <c r="X1003" s="35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</row>
    <row r="1004" spans="1:162" x14ac:dyDescent="0.15">
      <c r="A1004" s="44"/>
      <c r="B1004" s="96"/>
      <c r="C1004" s="7"/>
      <c r="D1004" s="13"/>
      <c r="E1004" s="14"/>
      <c r="F1004" s="14"/>
      <c r="G1004" s="14"/>
      <c r="H1004" s="14"/>
      <c r="I1004" s="13"/>
      <c r="J1004" s="35"/>
      <c r="K1004" s="2"/>
      <c r="L1004" s="18"/>
      <c r="M1004" s="12"/>
      <c r="N1004" s="12"/>
      <c r="O1004" s="18"/>
      <c r="P1004" s="14"/>
      <c r="Q1004" s="21"/>
      <c r="R1004" s="14"/>
      <c r="S1004" s="4"/>
      <c r="T1004" s="35"/>
      <c r="U1004" s="3"/>
      <c r="V1004" s="3"/>
      <c r="W1004" s="3"/>
      <c r="X1004" s="35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</row>
    <row r="1005" spans="1:162" x14ac:dyDescent="0.15">
      <c r="A1005" s="44"/>
      <c r="B1005" s="96"/>
      <c r="C1005" s="7"/>
      <c r="D1005" s="13"/>
      <c r="E1005" s="14"/>
      <c r="F1005" s="14"/>
      <c r="G1005" s="14"/>
      <c r="H1005" s="14"/>
      <c r="I1005" s="13"/>
      <c r="J1005" s="35"/>
      <c r="K1005" s="2"/>
      <c r="L1005" s="18"/>
      <c r="M1005" s="12"/>
      <c r="N1005" s="12"/>
      <c r="O1005" s="18"/>
      <c r="P1005" s="14"/>
      <c r="Q1005" s="21"/>
      <c r="R1005" s="14"/>
      <c r="S1005" s="4"/>
      <c r="T1005" s="35"/>
      <c r="U1005" s="3"/>
      <c r="V1005" s="3"/>
      <c r="W1005" s="3"/>
      <c r="X1005" s="35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</row>
    <row r="1006" spans="1:162" x14ac:dyDescent="0.15">
      <c r="A1006" s="44"/>
      <c r="B1006" s="96"/>
      <c r="C1006" s="7"/>
      <c r="D1006" s="13"/>
      <c r="E1006" s="14"/>
      <c r="F1006" s="14"/>
      <c r="G1006" s="14"/>
      <c r="H1006" s="14"/>
      <c r="I1006" s="13"/>
      <c r="J1006" s="35"/>
      <c r="K1006" s="2"/>
      <c r="L1006" s="18"/>
      <c r="M1006" s="12"/>
      <c r="N1006" s="12"/>
      <c r="O1006" s="18"/>
      <c r="P1006" s="14"/>
      <c r="Q1006" s="21"/>
      <c r="R1006" s="14"/>
      <c r="S1006" s="4"/>
      <c r="T1006" s="35"/>
      <c r="U1006" s="3"/>
      <c r="V1006" s="3"/>
      <c r="W1006" s="3"/>
      <c r="X1006" s="35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</row>
    <row r="1007" spans="1:162" x14ac:dyDescent="0.15">
      <c r="A1007" s="44"/>
      <c r="B1007" s="96"/>
      <c r="C1007" s="7"/>
      <c r="D1007" s="13"/>
      <c r="E1007" s="14"/>
      <c r="F1007" s="14"/>
      <c r="G1007" s="14"/>
      <c r="H1007" s="14"/>
      <c r="I1007" s="13"/>
      <c r="J1007" s="35"/>
      <c r="K1007" s="2"/>
      <c r="L1007" s="18"/>
      <c r="M1007" s="12"/>
      <c r="N1007" s="12"/>
      <c r="O1007" s="18"/>
      <c r="P1007" s="14"/>
      <c r="Q1007" s="21"/>
      <c r="R1007" s="14"/>
      <c r="S1007" s="4"/>
      <c r="T1007" s="35"/>
      <c r="U1007" s="3"/>
      <c r="V1007" s="3"/>
      <c r="W1007" s="3"/>
      <c r="X1007" s="35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</row>
    <row r="1008" spans="1:162" x14ac:dyDescent="0.15">
      <c r="A1008" s="44"/>
      <c r="B1008" s="96"/>
      <c r="C1008" s="7"/>
      <c r="D1008" s="13"/>
      <c r="E1008" s="14"/>
      <c r="F1008" s="14"/>
      <c r="G1008" s="14"/>
      <c r="H1008" s="14"/>
      <c r="I1008" s="13"/>
      <c r="J1008" s="35"/>
      <c r="K1008" s="2"/>
      <c r="L1008" s="18"/>
      <c r="M1008" s="12"/>
      <c r="N1008" s="12"/>
      <c r="O1008" s="18"/>
      <c r="P1008" s="14"/>
      <c r="Q1008" s="21"/>
      <c r="R1008" s="14"/>
      <c r="S1008" s="4"/>
      <c r="T1008" s="35"/>
      <c r="U1008" s="3"/>
      <c r="V1008" s="3"/>
      <c r="W1008" s="3"/>
      <c r="X1008" s="35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</row>
    <row r="1009" spans="1:162" x14ac:dyDescent="0.15">
      <c r="A1009" s="44"/>
      <c r="B1009" s="96"/>
      <c r="C1009" s="7"/>
      <c r="D1009" s="13"/>
      <c r="E1009" s="14"/>
      <c r="F1009" s="14"/>
      <c r="G1009" s="14"/>
      <c r="H1009" s="14"/>
      <c r="I1009" s="13"/>
      <c r="J1009" s="35"/>
      <c r="K1009" s="2"/>
      <c r="L1009" s="18"/>
      <c r="M1009" s="12"/>
      <c r="N1009" s="12"/>
      <c r="O1009" s="18"/>
      <c r="P1009" s="14"/>
      <c r="Q1009" s="21"/>
      <c r="R1009" s="14"/>
      <c r="S1009" s="4"/>
      <c r="T1009" s="35"/>
      <c r="U1009" s="3"/>
      <c r="V1009" s="3"/>
      <c r="W1009" s="3"/>
      <c r="X1009" s="35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</row>
    <row r="1010" spans="1:162" x14ac:dyDescent="0.15">
      <c r="A1010" s="44"/>
      <c r="B1010" s="96"/>
      <c r="C1010" s="7"/>
      <c r="D1010" s="13"/>
      <c r="E1010" s="14"/>
      <c r="F1010" s="14"/>
      <c r="G1010" s="14"/>
      <c r="H1010" s="14"/>
      <c r="I1010" s="13"/>
      <c r="J1010" s="35"/>
      <c r="K1010" s="2"/>
      <c r="L1010" s="18"/>
      <c r="M1010" s="12"/>
      <c r="N1010" s="12"/>
      <c r="O1010" s="18"/>
      <c r="P1010" s="14"/>
      <c r="Q1010" s="21"/>
      <c r="R1010" s="14"/>
      <c r="S1010" s="4"/>
      <c r="T1010" s="35"/>
      <c r="U1010" s="3"/>
      <c r="V1010" s="3"/>
      <c r="W1010" s="3"/>
      <c r="X1010" s="35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</row>
    <row r="1011" spans="1:162" x14ac:dyDescent="0.15">
      <c r="A1011" s="44"/>
      <c r="B1011" s="96"/>
      <c r="C1011" s="7"/>
      <c r="D1011" s="13"/>
      <c r="E1011" s="14"/>
      <c r="F1011" s="14"/>
      <c r="G1011" s="14"/>
      <c r="H1011" s="14"/>
      <c r="I1011" s="13"/>
      <c r="J1011" s="35"/>
      <c r="K1011" s="2"/>
      <c r="L1011" s="18"/>
      <c r="M1011" s="12"/>
      <c r="N1011" s="12"/>
      <c r="O1011" s="18"/>
      <c r="P1011" s="14"/>
      <c r="Q1011" s="21"/>
      <c r="R1011" s="14"/>
      <c r="S1011" s="4"/>
      <c r="T1011" s="35"/>
      <c r="U1011" s="3"/>
      <c r="V1011" s="3"/>
      <c r="W1011" s="3"/>
      <c r="X1011" s="35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</row>
    <row r="1012" spans="1:162" x14ac:dyDescent="0.15">
      <c r="A1012" s="44"/>
      <c r="B1012" s="96"/>
      <c r="C1012" s="7"/>
      <c r="D1012" s="13"/>
      <c r="E1012" s="14"/>
      <c r="F1012" s="14"/>
      <c r="G1012" s="14"/>
      <c r="H1012" s="14"/>
      <c r="I1012" s="13"/>
      <c r="J1012" s="35"/>
      <c r="K1012" s="2"/>
      <c r="L1012" s="18"/>
      <c r="M1012" s="12"/>
      <c r="N1012" s="12"/>
      <c r="O1012" s="18"/>
      <c r="P1012" s="14"/>
      <c r="Q1012" s="21"/>
      <c r="R1012" s="14"/>
      <c r="S1012" s="4"/>
      <c r="T1012" s="35"/>
      <c r="U1012" s="3"/>
      <c r="V1012" s="3"/>
      <c r="W1012" s="3"/>
      <c r="X1012" s="35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</row>
    <row r="1013" spans="1:162" x14ac:dyDescent="0.15">
      <c r="A1013" s="44"/>
      <c r="B1013" s="96"/>
      <c r="C1013" s="7"/>
      <c r="D1013" s="13"/>
      <c r="E1013" s="14"/>
      <c r="F1013" s="14"/>
      <c r="G1013" s="14"/>
      <c r="H1013" s="14"/>
      <c r="I1013" s="13"/>
      <c r="J1013" s="35"/>
      <c r="K1013" s="2"/>
      <c r="L1013" s="18"/>
      <c r="M1013" s="12"/>
      <c r="N1013" s="12"/>
      <c r="O1013" s="18"/>
      <c r="P1013" s="14"/>
      <c r="Q1013" s="21"/>
      <c r="R1013" s="14"/>
      <c r="S1013" s="4"/>
      <c r="T1013" s="35"/>
      <c r="U1013" s="3"/>
      <c r="V1013" s="3"/>
      <c r="W1013" s="3"/>
      <c r="X1013" s="35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</row>
    <row r="1014" spans="1:162" x14ac:dyDescent="0.15">
      <c r="A1014" s="44"/>
      <c r="B1014" s="96"/>
      <c r="C1014" s="7"/>
      <c r="D1014" s="13"/>
      <c r="E1014" s="14"/>
      <c r="F1014" s="14"/>
      <c r="G1014" s="14"/>
      <c r="H1014" s="14"/>
      <c r="I1014" s="13"/>
      <c r="J1014" s="35"/>
      <c r="K1014" s="2"/>
      <c r="L1014" s="18"/>
      <c r="M1014" s="12"/>
      <c r="N1014" s="12"/>
      <c r="O1014" s="18"/>
      <c r="P1014" s="14"/>
      <c r="Q1014" s="21"/>
      <c r="R1014" s="14"/>
      <c r="S1014" s="4"/>
      <c r="T1014" s="35"/>
      <c r="U1014" s="3"/>
      <c r="V1014" s="3"/>
      <c r="W1014" s="3"/>
      <c r="X1014" s="35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</row>
    <row r="1015" spans="1:162" x14ac:dyDescent="0.15">
      <c r="A1015" s="44"/>
      <c r="B1015" s="96"/>
      <c r="C1015" s="7"/>
      <c r="D1015" s="13"/>
      <c r="E1015" s="14"/>
      <c r="F1015" s="14"/>
      <c r="G1015" s="14"/>
      <c r="H1015" s="14"/>
      <c r="I1015" s="13"/>
      <c r="J1015" s="35"/>
      <c r="K1015" s="2"/>
      <c r="L1015" s="18"/>
      <c r="M1015" s="12"/>
      <c r="N1015" s="12"/>
      <c r="O1015" s="18"/>
      <c r="P1015" s="14"/>
      <c r="Q1015" s="21"/>
      <c r="R1015" s="14"/>
      <c r="S1015" s="4"/>
      <c r="T1015" s="35"/>
      <c r="U1015" s="3"/>
      <c r="V1015" s="3"/>
      <c r="W1015" s="3"/>
      <c r="X1015" s="35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</row>
    <row r="1016" spans="1:162" x14ac:dyDescent="0.15">
      <c r="A1016" s="44"/>
      <c r="B1016" s="96"/>
      <c r="C1016" s="7"/>
      <c r="D1016" s="13"/>
      <c r="E1016" s="14"/>
      <c r="F1016" s="14"/>
      <c r="G1016" s="14"/>
      <c r="H1016" s="14"/>
      <c r="I1016" s="13"/>
      <c r="J1016" s="35"/>
      <c r="K1016" s="2"/>
      <c r="L1016" s="18"/>
      <c r="M1016" s="12"/>
      <c r="N1016" s="12"/>
      <c r="O1016" s="18"/>
      <c r="P1016" s="14"/>
      <c r="Q1016" s="21"/>
      <c r="R1016" s="14"/>
      <c r="S1016" s="4"/>
      <c r="T1016" s="35"/>
      <c r="U1016" s="3"/>
      <c r="V1016" s="3"/>
      <c r="W1016" s="3"/>
      <c r="X1016" s="35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</row>
    <row r="1017" spans="1:162" x14ac:dyDescent="0.15">
      <c r="A1017" s="44"/>
      <c r="B1017" s="96"/>
      <c r="C1017" s="7"/>
      <c r="D1017" s="13"/>
      <c r="E1017" s="14"/>
      <c r="F1017" s="14"/>
      <c r="G1017" s="14"/>
      <c r="H1017" s="14"/>
      <c r="I1017" s="13"/>
      <c r="J1017" s="35"/>
      <c r="K1017" s="2"/>
      <c r="L1017" s="18"/>
      <c r="M1017" s="12"/>
      <c r="N1017" s="12"/>
      <c r="O1017" s="18"/>
      <c r="P1017" s="14"/>
      <c r="Q1017" s="21"/>
      <c r="R1017" s="14"/>
      <c r="S1017" s="4"/>
      <c r="T1017" s="35"/>
      <c r="U1017" s="3"/>
      <c r="V1017" s="3"/>
      <c r="W1017" s="3"/>
      <c r="X1017" s="35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</row>
    <row r="1018" spans="1:162" x14ac:dyDescent="0.15">
      <c r="A1018" s="44"/>
      <c r="B1018" s="96"/>
      <c r="C1018" s="7"/>
      <c r="D1018" s="13"/>
      <c r="E1018" s="14"/>
      <c r="F1018" s="14"/>
      <c r="G1018" s="14"/>
      <c r="H1018" s="14"/>
      <c r="I1018" s="13"/>
      <c r="J1018" s="35"/>
      <c r="K1018" s="2"/>
      <c r="L1018" s="18"/>
      <c r="M1018" s="12"/>
      <c r="N1018" s="12"/>
      <c r="O1018" s="18"/>
      <c r="P1018" s="14"/>
      <c r="Q1018" s="21"/>
      <c r="R1018" s="14"/>
      <c r="S1018" s="4"/>
      <c r="T1018" s="35"/>
      <c r="U1018" s="3"/>
      <c r="V1018" s="3"/>
      <c r="W1018" s="3"/>
      <c r="X1018" s="35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</row>
    <row r="1019" spans="1:162" x14ac:dyDescent="0.15">
      <c r="A1019" s="44"/>
      <c r="B1019" s="96"/>
      <c r="C1019" s="7"/>
      <c r="D1019" s="13"/>
      <c r="E1019" s="14"/>
      <c r="F1019" s="14"/>
      <c r="G1019" s="14"/>
      <c r="H1019" s="14"/>
      <c r="I1019" s="13"/>
      <c r="J1019" s="35"/>
      <c r="K1019" s="2"/>
      <c r="L1019" s="18"/>
      <c r="M1019" s="12"/>
      <c r="N1019" s="12"/>
      <c r="O1019" s="18"/>
      <c r="P1019" s="14"/>
      <c r="Q1019" s="21"/>
      <c r="R1019" s="14"/>
      <c r="S1019" s="4"/>
      <c r="T1019" s="35"/>
      <c r="U1019" s="3"/>
      <c r="V1019" s="3"/>
      <c r="W1019" s="3"/>
      <c r="X1019" s="35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</row>
    <row r="1020" spans="1:162" x14ac:dyDescent="0.15">
      <c r="A1020" s="44"/>
      <c r="B1020" s="96"/>
      <c r="C1020" s="7"/>
      <c r="D1020" s="13"/>
      <c r="E1020" s="14"/>
      <c r="F1020" s="14"/>
      <c r="G1020" s="14"/>
      <c r="H1020" s="14"/>
      <c r="I1020" s="13"/>
      <c r="J1020" s="35"/>
      <c r="K1020" s="2"/>
      <c r="L1020" s="18"/>
      <c r="M1020" s="12"/>
      <c r="N1020" s="12"/>
      <c r="O1020" s="18"/>
      <c r="P1020" s="14"/>
      <c r="Q1020" s="21"/>
      <c r="R1020" s="14"/>
      <c r="S1020" s="4"/>
      <c r="T1020" s="35"/>
      <c r="U1020" s="3"/>
      <c r="V1020" s="3"/>
      <c r="W1020" s="3"/>
      <c r="X1020" s="35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</row>
    <row r="1021" spans="1:162" x14ac:dyDescent="0.15">
      <c r="A1021" s="44"/>
      <c r="B1021" s="96"/>
      <c r="C1021" s="7"/>
      <c r="D1021" s="13"/>
      <c r="E1021" s="14"/>
      <c r="F1021" s="14"/>
      <c r="G1021" s="14"/>
      <c r="H1021" s="14"/>
      <c r="I1021" s="13"/>
      <c r="J1021" s="35"/>
      <c r="K1021" s="2"/>
      <c r="L1021" s="18"/>
      <c r="M1021" s="12"/>
      <c r="N1021" s="12"/>
      <c r="O1021" s="18"/>
      <c r="P1021" s="14"/>
      <c r="Q1021" s="21"/>
      <c r="R1021" s="14"/>
      <c r="S1021" s="4"/>
      <c r="T1021" s="35"/>
      <c r="U1021" s="3"/>
      <c r="V1021" s="3"/>
      <c r="W1021" s="3"/>
      <c r="X1021" s="35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</row>
    <row r="1022" spans="1:162" x14ac:dyDescent="0.15">
      <c r="A1022" s="44"/>
      <c r="B1022" s="96"/>
      <c r="C1022" s="7"/>
      <c r="D1022" s="13"/>
      <c r="E1022" s="14"/>
      <c r="F1022" s="14"/>
      <c r="G1022" s="14"/>
      <c r="H1022" s="14"/>
      <c r="I1022" s="13"/>
      <c r="J1022" s="35"/>
      <c r="K1022" s="2"/>
      <c r="L1022" s="18"/>
      <c r="M1022" s="12"/>
      <c r="N1022" s="12"/>
      <c r="O1022" s="18"/>
      <c r="P1022" s="14"/>
      <c r="Q1022" s="21"/>
      <c r="R1022" s="14"/>
      <c r="S1022" s="4"/>
      <c r="T1022" s="35"/>
      <c r="U1022" s="3"/>
      <c r="V1022" s="3"/>
      <c r="W1022" s="3"/>
      <c r="X1022" s="35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</row>
    <row r="1023" spans="1:162" x14ac:dyDescent="0.15">
      <c r="A1023" s="44"/>
      <c r="B1023" s="96"/>
      <c r="C1023" s="7"/>
      <c r="D1023" s="13"/>
      <c r="E1023" s="14"/>
      <c r="F1023" s="14"/>
      <c r="G1023" s="14"/>
      <c r="H1023" s="14"/>
      <c r="I1023" s="13"/>
      <c r="J1023" s="35"/>
      <c r="K1023" s="2"/>
      <c r="L1023" s="18"/>
      <c r="M1023" s="12"/>
      <c r="N1023" s="12"/>
      <c r="O1023" s="18"/>
      <c r="P1023" s="14"/>
      <c r="Q1023" s="21"/>
      <c r="R1023" s="14"/>
      <c r="S1023" s="4"/>
      <c r="T1023" s="35"/>
      <c r="U1023" s="3"/>
      <c r="V1023" s="3"/>
      <c r="W1023" s="3"/>
      <c r="X1023" s="35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</row>
    <row r="1024" spans="1:162" x14ac:dyDescent="0.15">
      <c r="A1024" s="44"/>
      <c r="B1024" s="96"/>
      <c r="C1024" s="7"/>
      <c r="D1024" s="13"/>
      <c r="E1024" s="14"/>
      <c r="F1024" s="14"/>
      <c r="G1024" s="14"/>
      <c r="H1024" s="14"/>
      <c r="I1024" s="13"/>
      <c r="J1024" s="35"/>
      <c r="K1024" s="2"/>
      <c r="L1024" s="18"/>
      <c r="M1024" s="12"/>
      <c r="N1024" s="12"/>
      <c r="O1024" s="18"/>
      <c r="P1024" s="14"/>
      <c r="Q1024" s="21"/>
      <c r="R1024" s="14"/>
      <c r="S1024" s="4"/>
      <c r="T1024" s="35"/>
      <c r="U1024" s="3"/>
      <c r="V1024" s="3"/>
      <c r="W1024" s="3"/>
      <c r="X1024" s="35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</row>
    <row r="1025" spans="1:162" x14ac:dyDescent="0.15">
      <c r="A1025" s="44"/>
      <c r="B1025" s="96"/>
      <c r="C1025" s="7"/>
      <c r="D1025" s="13"/>
      <c r="E1025" s="14"/>
      <c r="F1025" s="14"/>
      <c r="G1025" s="14"/>
      <c r="H1025" s="14"/>
      <c r="I1025" s="13"/>
      <c r="J1025" s="35"/>
      <c r="K1025" s="2"/>
      <c r="L1025" s="18"/>
      <c r="M1025" s="12"/>
      <c r="N1025" s="12"/>
      <c r="O1025" s="18"/>
      <c r="P1025" s="14"/>
      <c r="Q1025" s="21"/>
      <c r="R1025" s="14"/>
      <c r="S1025" s="4"/>
      <c r="T1025" s="35"/>
      <c r="U1025" s="3"/>
      <c r="V1025" s="3"/>
      <c r="W1025" s="3"/>
      <c r="X1025" s="35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</row>
    <row r="1026" spans="1:162" x14ac:dyDescent="0.15">
      <c r="A1026" s="44"/>
      <c r="B1026" s="96"/>
      <c r="C1026" s="7"/>
      <c r="D1026" s="13"/>
      <c r="E1026" s="14"/>
      <c r="F1026" s="14"/>
      <c r="G1026" s="14"/>
      <c r="H1026" s="14"/>
      <c r="I1026" s="13"/>
      <c r="J1026" s="35"/>
      <c r="K1026" s="2"/>
      <c r="L1026" s="18"/>
      <c r="M1026" s="12"/>
      <c r="N1026" s="12"/>
      <c r="O1026" s="18"/>
      <c r="P1026" s="14"/>
      <c r="Q1026" s="21"/>
      <c r="R1026" s="14"/>
      <c r="S1026" s="4"/>
      <c r="T1026" s="35"/>
      <c r="U1026" s="3"/>
      <c r="V1026" s="3"/>
      <c r="W1026" s="3"/>
      <c r="X1026" s="35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</row>
    <row r="1027" spans="1:162" x14ac:dyDescent="0.15">
      <c r="A1027" s="44"/>
      <c r="B1027" s="96"/>
      <c r="C1027" s="7"/>
      <c r="D1027" s="13"/>
      <c r="E1027" s="14"/>
      <c r="F1027" s="14"/>
      <c r="G1027" s="14"/>
      <c r="H1027" s="14"/>
      <c r="I1027" s="13"/>
      <c r="J1027" s="35"/>
      <c r="K1027" s="2"/>
      <c r="L1027" s="18"/>
      <c r="M1027" s="12"/>
      <c r="N1027" s="12"/>
      <c r="O1027" s="18"/>
      <c r="P1027" s="14"/>
      <c r="Q1027" s="21"/>
      <c r="R1027" s="14"/>
      <c r="S1027" s="4"/>
      <c r="T1027" s="35"/>
      <c r="U1027" s="3"/>
      <c r="V1027" s="3"/>
      <c r="W1027" s="3"/>
      <c r="X1027" s="35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</row>
    <row r="1028" spans="1:162" x14ac:dyDescent="0.15">
      <c r="A1028" s="44"/>
      <c r="B1028" s="96"/>
      <c r="C1028" s="7"/>
      <c r="D1028" s="13"/>
      <c r="E1028" s="14"/>
      <c r="F1028" s="14"/>
      <c r="G1028" s="14"/>
      <c r="H1028" s="14"/>
      <c r="I1028" s="13"/>
      <c r="J1028" s="35"/>
      <c r="K1028" s="2"/>
      <c r="L1028" s="18"/>
      <c r="M1028" s="12"/>
      <c r="N1028" s="12"/>
      <c r="O1028" s="18"/>
      <c r="P1028" s="14"/>
      <c r="Q1028" s="21"/>
      <c r="R1028" s="14"/>
      <c r="S1028" s="4"/>
      <c r="T1028" s="35"/>
      <c r="U1028" s="3"/>
      <c r="V1028" s="3"/>
      <c r="W1028" s="3"/>
      <c r="X1028" s="35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</row>
    <row r="1029" spans="1:162" x14ac:dyDescent="0.15">
      <c r="A1029" s="44"/>
      <c r="B1029" s="96"/>
      <c r="C1029" s="7"/>
      <c r="D1029" s="13"/>
      <c r="E1029" s="14"/>
      <c r="F1029" s="14"/>
      <c r="G1029" s="14"/>
      <c r="H1029" s="14"/>
      <c r="I1029" s="13"/>
      <c r="J1029" s="35"/>
      <c r="K1029" s="2"/>
      <c r="L1029" s="18"/>
      <c r="M1029" s="12"/>
      <c r="N1029" s="12"/>
      <c r="O1029" s="18"/>
      <c r="P1029" s="14"/>
      <c r="Q1029" s="21"/>
      <c r="R1029" s="14"/>
      <c r="S1029" s="4"/>
      <c r="T1029" s="35"/>
      <c r="U1029" s="3"/>
      <c r="V1029" s="3"/>
      <c r="W1029" s="3"/>
      <c r="X1029" s="35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</row>
    <row r="1030" spans="1:162" x14ac:dyDescent="0.15">
      <c r="A1030" s="44"/>
      <c r="B1030" s="96"/>
      <c r="C1030" s="7"/>
      <c r="D1030" s="13"/>
      <c r="E1030" s="14"/>
      <c r="F1030" s="14"/>
      <c r="G1030" s="14"/>
      <c r="H1030" s="14"/>
      <c r="I1030" s="13"/>
      <c r="J1030" s="35"/>
      <c r="K1030" s="2"/>
      <c r="L1030" s="18"/>
      <c r="M1030" s="12"/>
      <c r="N1030" s="12"/>
      <c r="O1030" s="18"/>
      <c r="P1030" s="14"/>
      <c r="Q1030" s="21"/>
      <c r="R1030" s="14"/>
      <c r="S1030" s="4"/>
      <c r="T1030" s="35"/>
      <c r="U1030" s="3"/>
      <c r="V1030" s="3"/>
      <c r="W1030" s="3"/>
      <c r="X1030" s="35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</row>
    <row r="1031" spans="1:162" x14ac:dyDescent="0.15">
      <c r="A1031" s="44"/>
      <c r="B1031" s="96"/>
      <c r="C1031" s="7"/>
      <c r="D1031" s="13"/>
      <c r="E1031" s="14"/>
      <c r="F1031" s="14"/>
      <c r="G1031" s="14"/>
      <c r="H1031" s="14"/>
      <c r="I1031" s="13"/>
      <c r="J1031" s="35"/>
      <c r="K1031" s="2"/>
      <c r="L1031" s="18"/>
      <c r="M1031" s="12"/>
      <c r="N1031" s="12"/>
      <c r="O1031" s="18"/>
      <c r="P1031" s="14"/>
      <c r="Q1031" s="21"/>
      <c r="R1031" s="14"/>
      <c r="S1031" s="4"/>
      <c r="T1031" s="35"/>
      <c r="U1031" s="3"/>
      <c r="V1031" s="3"/>
      <c r="W1031" s="3"/>
      <c r="X1031" s="35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</row>
    <row r="1032" spans="1:162" x14ac:dyDescent="0.15">
      <c r="A1032" s="44"/>
      <c r="B1032" s="96"/>
      <c r="C1032" s="7"/>
      <c r="D1032" s="13"/>
      <c r="E1032" s="14"/>
      <c r="F1032" s="14"/>
      <c r="G1032" s="14"/>
      <c r="H1032" s="14"/>
      <c r="I1032" s="13"/>
      <c r="J1032" s="35"/>
      <c r="K1032" s="2"/>
      <c r="L1032" s="18"/>
      <c r="M1032" s="12"/>
      <c r="N1032" s="12"/>
      <c r="O1032" s="18"/>
      <c r="P1032" s="14"/>
      <c r="Q1032" s="21"/>
      <c r="R1032" s="14"/>
      <c r="S1032" s="4"/>
      <c r="T1032" s="35"/>
      <c r="U1032" s="3"/>
      <c r="V1032" s="3"/>
      <c r="W1032" s="3"/>
      <c r="X1032" s="35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</row>
    <row r="1033" spans="1:162" x14ac:dyDescent="0.15">
      <c r="A1033" s="44"/>
      <c r="B1033" s="96"/>
      <c r="C1033" s="7"/>
      <c r="D1033" s="13"/>
      <c r="E1033" s="14"/>
      <c r="F1033" s="14"/>
      <c r="G1033" s="14"/>
      <c r="H1033" s="14"/>
      <c r="I1033" s="13"/>
      <c r="J1033" s="35"/>
      <c r="K1033" s="2"/>
      <c r="L1033" s="18"/>
      <c r="M1033" s="12"/>
      <c r="N1033" s="12"/>
      <c r="O1033" s="18"/>
      <c r="P1033" s="14"/>
      <c r="Q1033" s="21"/>
      <c r="R1033" s="14"/>
      <c r="S1033" s="4"/>
      <c r="T1033" s="35"/>
      <c r="U1033" s="3"/>
      <c r="V1033" s="3"/>
      <c r="W1033" s="3"/>
      <c r="X1033" s="35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</row>
    <row r="1034" spans="1:162" x14ac:dyDescent="0.15">
      <c r="A1034" s="44"/>
      <c r="B1034" s="96"/>
      <c r="C1034" s="7"/>
      <c r="D1034" s="13"/>
      <c r="E1034" s="14"/>
      <c r="F1034" s="14"/>
      <c r="G1034" s="14"/>
      <c r="H1034" s="14"/>
      <c r="I1034" s="13"/>
      <c r="J1034" s="35"/>
      <c r="K1034" s="2"/>
      <c r="L1034" s="18"/>
      <c r="M1034" s="12"/>
      <c r="N1034" s="12"/>
      <c r="O1034" s="18"/>
      <c r="P1034" s="14"/>
      <c r="Q1034" s="21"/>
      <c r="R1034" s="14"/>
      <c r="S1034" s="4"/>
      <c r="T1034" s="35"/>
      <c r="U1034" s="3"/>
      <c r="V1034" s="3"/>
      <c r="W1034" s="3"/>
      <c r="X1034" s="35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</row>
    <row r="1035" spans="1:162" x14ac:dyDescent="0.15">
      <c r="A1035" s="44"/>
      <c r="B1035" s="96"/>
      <c r="C1035" s="7"/>
      <c r="D1035" s="13"/>
      <c r="E1035" s="14"/>
      <c r="F1035" s="14"/>
      <c r="G1035" s="14"/>
      <c r="H1035" s="14"/>
      <c r="I1035" s="13"/>
      <c r="J1035" s="35"/>
      <c r="K1035" s="2"/>
      <c r="L1035" s="18"/>
      <c r="M1035" s="12"/>
      <c r="N1035" s="12"/>
      <c r="O1035" s="18"/>
      <c r="P1035" s="14"/>
      <c r="Q1035" s="21"/>
      <c r="R1035" s="14"/>
      <c r="S1035" s="4"/>
      <c r="T1035" s="35"/>
      <c r="U1035" s="3"/>
      <c r="V1035" s="3"/>
      <c r="W1035" s="3"/>
      <c r="X1035" s="35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</row>
    <row r="1036" spans="1:162" x14ac:dyDescent="0.15">
      <c r="A1036" s="44"/>
      <c r="B1036" s="96"/>
      <c r="C1036" s="7"/>
      <c r="D1036" s="13"/>
      <c r="E1036" s="14"/>
      <c r="F1036" s="14"/>
      <c r="G1036" s="14"/>
      <c r="H1036" s="14"/>
      <c r="I1036" s="13"/>
      <c r="J1036" s="35"/>
      <c r="K1036" s="2"/>
      <c r="L1036" s="18"/>
      <c r="M1036" s="12"/>
      <c r="N1036" s="12"/>
      <c r="O1036" s="18"/>
      <c r="P1036" s="14"/>
      <c r="Q1036" s="21"/>
      <c r="R1036" s="14"/>
      <c r="S1036" s="4"/>
      <c r="T1036" s="35"/>
      <c r="U1036" s="3"/>
      <c r="V1036" s="3"/>
      <c r="W1036" s="3"/>
      <c r="X1036" s="35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</row>
    <row r="1037" spans="1:162" x14ac:dyDescent="0.15">
      <c r="A1037" s="44"/>
      <c r="B1037" s="96"/>
      <c r="C1037" s="7"/>
      <c r="D1037" s="13"/>
      <c r="E1037" s="14"/>
      <c r="F1037" s="14"/>
      <c r="G1037" s="14"/>
      <c r="H1037" s="14"/>
      <c r="I1037" s="13"/>
      <c r="J1037" s="35"/>
      <c r="K1037" s="2"/>
      <c r="L1037" s="18"/>
      <c r="M1037" s="12"/>
      <c r="N1037" s="12"/>
      <c r="O1037" s="18"/>
      <c r="P1037" s="14"/>
      <c r="Q1037" s="21"/>
      <c r="R1037" s="14"/>
      <c r="S1037" s="4"/>
      <c r="T1037" s="35"/>
      <c r="U1037" s="3"/>
      <c r="V1037" s="3"/>
      <c r="W1037" s="3"/>
      <c r="X1037" s="35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</row>
    <row r="1038" spans="1:162" x14ac:dyDescent="0.15">
      <c r="A1038" s="44"/>
      <c r="B1038" s="96"/>
      <c r="C1038" s="7"/>
      <c r="D1038" s="13"/>
      <c r="E1038" s="14"/>
      <c r="F1038" s="14"/>
      <c r="G1038" s="14"/>
      <c r="H1038" s="14"/>
      <c r="I1038" s="13"/>
      <c r="J1038" s="35"/>
      <c r="K1038" s="2"/>
      <c r="L1038" s="18"/>
      <c r="M1038" s="12"/>
      <c r="N1038" s="12"/>
      <c r="O1038" s="18"/>
      <c r="P1038" s="14"/>
      <c r="Q1038" s="21"/>
      <c r="R1038" s="14"/>
      <c r="S1038" s="4"/>
      <c r="T1038" s="35"/>
      <c r="U1038" s="3"/>
      <c r="V1038" s="3"/>
      <c r="W1038" s="3"/>
      <c r="X1038" s="35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</row>
    <row r="1039" spans="1:162" x14ac:dyDescent="0.15">
      <c r="A1039" s="44"/>
      <c r="B1039" s="96"/>
      <c r="C1039" s="7"/>
      <c r="D1039" s="13"/>
      <c r="E1039" s="14"/>
      <c r="F1039" s="14"/>
      <c r="G1039" s="14"/>
      <c r="H1039" s="14"/>
      <c r="I1039" s="13"/>
      <c r="J1039" s="35"/>
      <c r="K1039" s="2"/>
      <c r="L1039" s="18"/>
      <c r="M1039" s="12"/>
      <c r="N1039" s="12"/>
      <c r="O1039" s="18"/>
      <c r="P1039" s="14"/>
      <c r="Q1039" s="21"/>
      <c r="R1039" s="14"/>
      <c r="S1039" s="4"/>
      <c r="T1039" s="35"/>
      <c r="U1039" s="3"/>
      <c r="V1039" s="3"/>
      <c r="W1039" s="3"/>
      <c r="X1039" s="35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</row>
    <row r="1040" spans="1:162" x14ac:dyDescent="0.15">
      <c r="A1040" s="44"/>
      <c r="B1040" s="96"/>
      <c r="C1040" s="7"/>
      <c r="D1040" s="13"/>
      <c r="E1040" s="14"/>
      <c r="F1040" s="14"/>
      <c r="G1040" s="14"/>
      <c r="H1040" s="14"/>
      <c r="I1040" s="13"/>
      <c r="J1040" s="35"/>
      <c r="K1040" s="2"/>
      <c r="L1040" s="18"/>
      <c r="M1040" s="12"/>
      <c r="N1040" s="12"/>
      <c r="O1040" s="18"/>
      <c r="P1040" s="14"/>
      <c r="Q1040" s="21"/>
      <c r="R1040" s="14"/>
      <c r="S1040" s="4"/>
      <c r="T1040" s="35"/>
      <c r="U1040" s="3"/>
      <c r="V1040" s="3"/>
      <c r="W1040" s="3"/>
      <c r="X1040" s="35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</row>
    <row r="1041" spans="1:162" x14ac:dyDescent="0.15">
      <c r="A1041" s="44"/>
      <c r="B1041" s="96"/>
      <c r="C1041" s="7"/>
      <c r="D1041" s="13"/>
      <c r="E1041" s="14"/>
      <c r="F1041" s="14"/>
      <c r="G1041" s="14"/>
      <c r="H1041" s="14"/>
      <c r="I1041" s="13"/>
      <c r="J1041" s="35"/>
      <c r="K1041" s="2"/>
      <c r="L1041" s="18"/>
      <c r="M1041" s="12"/>
      <c r="N1041" s="12"/>
      <c r="O1041" s="18"/>
      <c r="P1041" s="14"/>
      <c r="Q1041" s="21"/>
      <c r="R1041" s="14"/>
      <c r="S1041" s="4"/>
      <c r="T1041" s="35"/>
      <c r="U1041" s="3"/>
      <c r="V1041" s="3"/>
      <c r="W1041" s="3"/>
      <c r="X1041" s="35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</row>
    <row r="1042" spans="1:162" x14ac:dyDescent="0.15">
      <c r="A1042" s="44"/>
      <c r="B1042" s="96"/>
      <c r="C1042" s="7"/>
      <c r="D1042" s="13"/>
      <c r="E1042" s="14"/>
      <c r="F1042" s="14"/>
      <c r="G1042" s="14"/>
      <c r="H1042" s="14"/>
      <c r="I1042" s="13"/>
      <c r="J1042" s="35"/>
      <c r="K1042" s="2"/>
      <c r="L1042" s="18"/>
      <c r="M1042" s="12"/>
      <c r="N1042" s="12"/>
      <c r="O1042" s="18"/>
      <c r="P1042" s="14"/>
      <c r="Q1042" s="21"/>
      <c r="R1042" s="14"/>
      <c r="S1042" s="4"/>
      <c r="T1042" s="35"/>
      <c r="U1042" s="3"/>
      <c r="V1042" s="3"/>
      <c r="W1042" s="3"/>
      <c r="X1042" s="35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</row>
    <row r="1043" spans="1:162" x14ac:dyDescent="0.15">
      <c r="A1043" s="44"/>
      <c r="B1043" s="96"/>
      <c r="C1043" s="7"/>
      <c r="D1043" s="13"/>
      <c r="E1043" s="14"/>
      <c r="F1043" s="14"/>
      <c r="G1043" s="14"/>
      <c r="H1043" s="14"/>
      <c r="I1043" s="13"/>
      <c r="J1043" s="35"/>
      <c r="K1043" s="2"/>
      <c r="L1043" s="18"/>
      <c r="M1043" s="12"/>
      <c r="N1043" s="12"/>
      <c r="O1043" s="18"/>
      <c r="P1043" s="14"/>
      <c r="Q1043" s="21"/>
      <c r="R1043" s="14"/>
      <c r="S1043" s="4"/>
      <c r="T1043" s="35"/>
      <c r="U1043" s="3"/>
      <c r="V1043" s="3"/>
      <c r="W1043" s="3"/>
      <c r="X1043" s="35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</row>
    <row r="1044" spans="1:162" x14ac:dyDescent="0.15">
      <c r="A1044" s="44"/>
      <c r="B1044" s="96"/>
      <c r="C1044" s="7"/>
      <c r="D1044" s="13"/>
      <c r="E1044" s="14"/>
      <c r="F1044" s="14"/>
      <c r="G1044" s="14"/>
      <c r="H1044" s="14"/>
      <c r="I1044" s="13"/>
      <c r="J1044" s="35"/>
      <c r="K1044" s="2"/>
      <c r="L1044" s="18"/>
      <c r="M1044" s="12"/>
      <c r="N1044" s="12"/>
      <c r="O1044" s="18"/>
      <c r="P1044" s="14"/>
      <c r="Q1044" s="21"/>
      <c r="R1044" s="14"/>
      <c r="S1044" s="4"/>
      <c r="T1044" s="35"/>
      <c r="U1044" s="3"/>
      <c r="V1044" s="3"/>
      <c r="W1044" s="3"/>
      <c r="X1044" s="35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</row>
    <row r="1045" spans="1:162" x14ac:dyDescent="0.15">
      <c r="A1045" s="44"/>
      <c r="B1045" s="96"/>
      <c r="C1045" s="7"/>
      <c r="D1045" s="13"/>
      <c r="E1045" s="14"/>
      <c r="F1045" s="14"/>
      <c r="G1045" s="14"/>
      <c r="H1045" s="14"/>
      <c r="I1045" s="13"/>
      <c r="J1045" s="35"/>
      <c r="K1045" s="2"/>
      <c r="L1045" s="18"/>
      <c r="M1045" s="12"/>
      <c r="N1045" s="12"/>
      <c r="O1045" s="18"/>
      <c r="P1045" s="14"/>
      <c r="Q1045" s="21"/>
      <c r="R1045" s="14"/>
      <c r="S1045" s="4"/>
      <c r="T1045" s="35"/>
      <c r="U1045" s="3"/>
      <c r="V1045" s="3"/>
      <c r="W1045" s="3"/>
      <c r="X1045" s="35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</row>
    <row r="1046" spans="1:162" x14ac:dyDescent="0.15">
      <c r="A1046" s="44"/>
      <c r="B1046" s="96"/>
      <c r="C1046" s="7"/>
      <c r="D1046" s="13"/>
      <c r="E1046" s="14"/>
      <c r="F1046" s="14"/>
      <c r="G1046" s="14"/>
      <c r="H1046" s="14"/>
      <c r="I1046" s="13"/>
      <c r="J1046" s="35"/>
      <c r="K1046" s="2"/>
      <c r="L1046" s="18"/>
      <c r="M1046" s="12"/>
      <c r="N1046" s="12"/>
      <c r="O1046" s="18"/>
      <c r="P1046" s="14"/>
      <c r="Q1046" s="21"/>
      <c r="R1046" s="14"/>
      <c r="S1046" s="4"/>
      <c r="T1046" s="35"/>
      <c r="U1046" s="3"/>
      <c r="V1046" s="3"/>
      <c r="W1046" s="3"/>
      <c r="X1046" s="35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</row>
    <row r="1047" spans="1:162" x14ac:dyDescent="0.15">
      <c r="A1047" s="44"/>
      <c r="B1047" s="96"/>
      <c r="C1047" s="7"/>
      <c r="D1047" s="13"/>
      <c r="E1047" s="14"/>
      <c r="F1047" s="14"/>
      <c r="G1047" s="14"/>
      <c r="H1047" s="14"/>
      <c r="I1047" s="13"/>
      <c r="J1047" s="35"/>
      <c r="K1047" s="2"/>
      <c r="L1047" s="18"/>
      <c r="M1047" s="12"/>
      <c r="N1047" s="12"/>
      <c r="O1047" s="18"/>
      <c r="P1047" s="14"/>
      <c r="Q1047" s="21"/>
      <c r="R1047" s="14"/>
      <c r="S1047" s="4"/>
      <c r="T1047" s="35"/>
      <c r="U1047" s="3"/>
      <c r="V1047" s="3"/>
      <c r="W1047" s="3"/>
      <c r="X1047" s="35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</row>
    <row r="1048" spans="1:162" x14ac:dyDescent="0.15">
      <c r="A1048" s="44"/>
      <c r="B1048" s="96"/>
      <c r="C1048" s="7"/>
      <c r="D1048" s="13"/>
      <c r="E1048" s="14"/>
      <c r="F1048" s="14"/>
      <c r="G1048" s="14"/>
      <c r="H1048" s="14"/>
      <c r="I1048" s="13"/>
      <c r="J1048" s="35"/>
      <c r="K1048" s="2"/>
      <c r="L1048" s="18"/>
      <c r="M1048" s="12"/>
      <c r="N1048" s="12"/>
      <c r="O1048" s="18"/>
      <c r="P1048" s="14"/>
      <c r="Q1048" s="21"/>
      <c r="R1048" s="14"/>
      <c r="S1048" s="4"/>
      <c r="T1048" s="35"/>
      <c r="U1048" s="3"/>
      <c r="V1048" s="3"/>
      <c r="W1048" s="3"/>
      <c r="X1048" s="35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</row>
    <row r="1049" spans="1:162" x14ac:dyDescent="0.15">
      <c r="A1049" s="44"/>
      <c r="B1049" s="96"/>
      <c r="C1049" s="7"/>
      <c r="D1049" s="13"/>
      <c r="E1049" s="14"/>
      <c r="F1049" s="14"/>
      <c r="G1049" s="14"/>
      <c r="H1049" s="14"/>
      <c r="I1049" s="13"/>
      <c r="J1049" s="35"/>
      <c r="K1049" s="2"/>
      <c r="L1049" s="18"/>
      <c r="M1049" s="12"/>
      <c r="N1049" s="12"/>
      <c r="O1049" s="18"/>
      <c r="P1049" s="14"/>
      <c r="Q1049" s="21"/>
      <c r="R1049" s="14"/>
      <c r="S1049" s="4"/>
      <c r="T1049" s="35"/>
      <c r="U1049" s="3"/>
      <c r="V1049" s="3"/>
      <c r="W1049" s="3"/>
      <c r="X1049" s="35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</row>
    <row r="1050" spans="1:162" x14ac:dyDescent="0.15">
      <c r="A1050" s="44"/>
      <c r="B1050" s="96"/>
      <c r="C1050" s="7"/>
      <c r="D1050" s="13"/>
      <c r="E1050" s="14"/>
      <c r="F1050" s="14"/>
      <c r="G1050" s="14"/>
      <c r="H1050" s="14"/>
      <c r="I1050" s="13"/>
      <c r="J1050" s="35"/>
      <c r="K1050" s="2"/>
      <c r="L1050" s="18"/>
      <c r="M1050" s="12"/>
      <c r="N1050" s="12"/>
      <c r="O1050" s="18"/>
      <c r="P1050" s="14"/>
      <c r="Q1050" s="21"/>
      <c r="R1050" s="14"/>
      <c r="S1050" s="4"/>
      <c r="T1050" s="35"/>
      <c r="U1050" s="3"/>
      <c r="V1050" s="3"/>
      <c r="W1050" s="3"/>
      <c r="X1050" s="35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</row>
    <row r="1051" spans="1:162" x14ac:dyDescent="0.15">
      <c r="A1051" s="44"/>
      <c r="B1051" s="96"/>
      <c r="C1051" s="7"/>
      <c r="D1051" s="13"/>
      <c r="E1051" s="14"/>
      <c r="F1051" s="14"/>
      <c r="G1051" s="14"/>
      <c r="H1051" s="14"/>
      <c r="I1051" s="13"/>
      <c r="J1051" s="35"/>
      <c r="K1051" s="2"/>
      <c r="L1051" s="18"/>
      <c r="M1051" s="12"/>
      <c r="N1051" s="12"/>
      <c r="O1051" s="18"/>
      <c r="P1051" s="14"/>
      <c r="Q1051" s="21"/>
      <c r="R1051" s="14"/>
      <c r="S1051" s="4"/>
      <c r="T1051" s="35"/>
      <c r="U1051" s="3"/>
      <c r="V1051" s="3"/>
      <c r="W1051" s="3"/>
      <c r="X1051" s="35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</row>
    <row r="1052" spans="1:162" x14ac:dyDescent="0.15">
      <c r="A1052" s="44"/>
      <c r="B1052" s="96"/>
      <c r="C1052" s="7"/>
      <c r="D1052" s="13"/>
      <c r="E1052" s="14"/>
      <c r="F1052" s="14"/>
      <c r="G1052" s="14"/>
      <c r="H1052" s="14"/>
      <c r="I1052" s="13"/>
      <c r="J1052" s="35"/>
      <c r="K1052" s="2"/>
      <c r="L1052" s="18"/>
      <c r="M1052" s="12"/>
      <c r="N1052" s="12"/>
      <c r="O1052" s="18"/>
      <c r="P1052" s="14"/>
      <c r="Q1052" s="21"/>
      <c r="R1052" s="14"/>
      <c r="S1052" s="4"/>
      <c r="T1052" s="35"/>
      <c r="U1052" s="3"/>
      <c r="V1052" s="3"/>
      <c r="W1052" s="3"/>
      <c r="X1052" s="35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</row>
    <row r="1053" spans="1:162" x14ac:dyDescent="0.15">
      <c r="A1053" s="44"/>
      <c r="B1053" s="96"/>
      <c r="C1053" s="7"/>
      <c r="D1053" s="13"/>
      <c r="E1053" s="14"/>
      <c r="F1053" s="14"/>
      <c r="G1053" s="14"/>
      <c r="H1053" s="14"/>
      <c r="I1053" s="13"/>
      <c r="J1053" s="35"/>
      <c r="K1053" s="2"/>
      <c r="L1053" s="18"/>
      <c r="M1053" s="12"/>
      <c r="N1053" s="12"/>
      <c r="O1053" s="18"/>
      <c r="P1053" s="14"/>
      <c r="Q1053" s="21"/>
      <c r="R1053" s="14"/>
      <c r="S1053" s="4"/>
      <c r="T1053" s="35"/>
      <c r="U1053" s="3"/>
      <c r="V1053" s="3"/>
      <c r="W1053" s="3"/>
      <c r="X1053" s="35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</row>
    <row r="1054" spans="1:162" x14ac:dyDescent="0.15">
      <c r="A1054" s="44"/>
      <c r="B1054" s="96"/>
      <c r="C1054" s="7"/>
      <c r="D1054" s="13"/>
      <c r="E1054" s="14"/>
      <c r="F1054" s="14"/>
      <c r="G1054" s="14"/>
      <c r="H1054" s="14"/>
      <c r="I1054" s="13"/>
      <c r="J1054" s="35"/>
      <c r="K1054" s="2"/>
      <c r="L1054" s="18"/>
      <c r="M1054" s="12"/>
      <c r="N1054" s="12"/>
      <c r="O1054" s="18"/>
      <c r="P1054" s="14"/>
      <c r="Q1054" s="21"/>
      <c r="R1054" s="14"/>
      <c r="S1054" s="4"/>
      <c r="T1054" s="35"/>
      <c r="U1054" s="3"/>
      <c r="V1054" s="3"/>
      <c r="W1054" s="3"/>
      <c r="X1054" s="35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</row>
    <row r="1055" spans="1:162" x14ac:dyDescent="0.15">
      <c r="A1055" s="44"/>
      <c r="B1055" s="96"/>
      <c r="C1055" s="7"/>
      <c r="D1055" s="13"/>
      <c r="E1055" s="14"/>
      <c r="F1055" s="14"/>
      <c r="G1055" s="14"/>
      <c r="H1055" s="14"/>
      <c r="I1055" s="13"/>
      <c r="J1055" s="35"/>
      <c r="K1055" s="2"/>
      <c r="L1055" s="18"/>
      <c r="M1055" s="12"/>
      <c r="N1055" s="12"/>
      <c r="O1055" s="18"/>
      <c r="P1055" s="14"/>
      <c r="Q1055" s="21"/>
      <c r="R1055" s="14"/>
      <c r="S1055" s="4"/>
      <c r="T1055" s="35"/>
      <c r="U1055" s="3"/>
      <c r="V1055" s="3"/>
      <c r="W1055" s="3"/>
      <c r="X1055" s="35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</row>
    <row r="1056" spans="1:162" x14ac:dyDescent="0.15">
      <c r="A1056" s="44"/>
      <c r="B1056" s="96"/>
      <c r="C1056" s="7"/>
      <c r="D1056" s="13"/>
      <c r="E1056" s="14"/>
      <c r="F1056" s="14"/>
      <c r="G1056" s="14"/>
      <c r="H1056" s="14"/>
      <c r="I1056" s="13"/>
      <c r="J1056" s="35"/>
      <c r="K1056" s="2"/>
      <c r="L1056" s="18"/>
      <c r="M1056" s="12"/>
      <c r="N1056" s="12"/>
      <c r="O1056" s="18"/>
      <c r="P1056" s="14"/>
      <c r="Q1056" s="21"/>
      <c r="R1056" s="14"/>
      <c r="S1056" s="4"/>
      <c r="T1056" s="35"/>
      <c r="U1056" s="3"/>
      <c r="V1056" s="3"/>
      <c r="W1056" s="3"/>
      <c r="X1056" s="35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</row>
    <row r="1057" spans="1:162" x14ac:dyDescent="0.15">
      <c r="A1057" s="44"/>
      <c r="B1057" s="96"/>
      <c r="C1057" s="7"/>
      <c r="D1057" s="13"/>
      <c r="E1057" s="14"/>
      <c r="F1057" s="14"/>
      <c r="G1057" s="14"/>
      <c r="H1057" s="14"/>
      <c r="I1057" s="13"/>
      <c r="J1057" s="35"/>
      <c r="K1057" s="2"/>
      <c r="L1057" s="18"/>
      <c r="M1057" s="12"/>
      <c r="N1057" s="12"/>
      <c r="O1057" s="18"/>
      <c r="P1057" s="14"/>
      <c r="Q1057" s="21"/>
      <c r="R1057" s="14"/>
      <c r="S1057" s="4"/>
      <c r="T1057" s="35"/>
      <c r="U1057" s="3"/>
      <c r="V1057" s="3"/>
      <c r="W1057" s="3"/>
      <c r="X1057" s="35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</row>
    <row r="1058" spans="1:162" x14ac:dyDescent="0.15">
      <c r="A1058" s="44"/>
      <c r="B1058" s="96"/>
      <c r="C1058" s="7"/>
      <c r="D1058" s="13"/>
      <c r="E1058" s="14"/>
      <c r="F1058" s="14"/>
      <c r="G1058" s="14"/>
      <c r="H1058" s="14"/>
      <c r="I1058" s="13"/>
      <c r="J1058" s="35"/>
      <c r="K1058" s="2"/>
      <c r="L1058" s="18"/>
      <c r="M1058" s="12"/>
      <c r="N1058" s="12"/>
      <c r="O1058" s="18"/>
      <c r="P1058" s="14"/>
      <c r="Q1058" s="21"/>
      <c r="R1058" s="14"/>
      <c r="S1058" s="4"/>
      <c r="T1058" s="35"/>
      <c r="U1058" s="3"/>
      <c r="V1058" s="3"/>
      <c r="W1058" s="3"/>
      <c r="X1058" s="35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</row>
    <row r="1059" spans="1:162" x14ac:dyDescent="0.15">
      <c r="A1059" s="44"/>
      <c r="B1059" s="96"/>
      <c r="C1059" s="7"/>
      <c r="D1059" s="13"/>
      <c r="E1059" s="14"/>
      <c r="F1059" s="14"/>
      <c r="G1059" s="14"/>
      <c r="H1059" s="14"/>
      <c r="I1059" s="13"/>
      <c r="J1059" s="35"/>
      <c r="K1059" s="2"/>
      <c r="L1059" s="18"/>
      <c r="M1059" s="12"/>
      <c r="N1059" s="12"/>
      <c r="O1059" s="18"/>
      <c r="P1059" s="14"/>
      <c r="Q1059" s="21"/>
      <c r="R1059" s="14"/>
      <c r="S1059" s="4"/>
      <c r="T1059" s="35"/>
      <c r="U1059" s="3"/>
      <c r="V1059" s="3"/>
      <c r="W1059" s="3"/>
      <c r="X1059" s="35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</row>
    <row r="1060" spans="1:162" x14ac:dyDescent="0.15">
      <c r="A1060" s="44"/>
      <c r="B1060" s="96"/>
      <c r="C1060" s="7"/>
      <c r="D1060" s="13"/>
      <c r="E1060" s="14"/>
      <c r="F1060" s="14"/>
      <c r="G1060" s="14"/>
      <c r="H1060" s="14"/>
      <c r="I1060" s="13"/>
      <c r="J1060" s="35"/>
      <c r="K1060" s="2"/>
      <c r="L1060" s="18"/>
      <c r="M1060" s="12"/>
      <c r="N1060" s="12"/>
      <c r="O1060" s="18"/>
      <c r="P1060" s="14"/>
      <c r="Q1060" s="21"/>
      <c r="R1060" s="14"/>
      <c r="S1060" s="4"/>
      <c r="T1060" s="35"/>
      <c r="U1060" s="3"/>
      <c r="V1060" s="3"/>
      <c r="W1060" s="3"/>
      <c r="X1060" s="35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</row>
    <row r="1061" spans="1:162" x14ac:dyDescent="0.15">
      <c r="A1061" s="44"/>
      <c r="B1061" s="96"/>
      <c r="C1061" s="7"/>
      <c r="D1061" s="13"/>
      <c r="E1061" s="14"/>
      <c r="F1061" s="14"/>
      <c r="G1061" s="14"/>
      <c r="H1061" s="14"/>
      <c r="I1061" s="13"/>
      <c r="J1061" s="35"/>
      <c r="K1061" s="2"/>
      <c r="L1061" s="18"/>
      <c r="M1061" s="12"/>
      <c r="N1061" s="12"/>
      <c r="O1061" s="18"/>
      <c r="P1061" s="14"/>
      <c r="Q1061" s="21"/>
      <c r="R1061" s="14"/>
      <c r="S1061" s="4"/>
      <c r="T1061" s="35"/>
      <c r="U1061" s="3"/>
      <c r="V1061" s="3"/>
      <c r="W1061" s="3"/>
      <c r="X1061" s="35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</row>
    <row r="1062" spans="1:162" x14ac:dyDescent="0.15">
      <c r="A1062" s="44"/>
      <c r="B1062" s="96"/>
      <c r="C1062" s="7"/>
      <c r="D1062" s="13"/>
      <c r="E1062" s="14"/>
      <c r="F1062" s="14"/>
      <c r="G1062" s="14"/>
      <c r="H1062" s="14"/>
      <c r="I1062" s="13"/>
      <c r="J1062" s="35"/>
      <c r="K1062" s="2"/>
      <c r="L1062" s="18"/>
      <c r="M1062" s="12"/>
      <c r="N1062" s="12"/>
      <c r="O1062" s="18"/>
      <c r="P1062" s="14"/>
      <c r="Q1062" s="21"/>
      <c r="R1062" s="14"/>
      <c r="S1062" s="4"/>
      <c r="T1062" s="35"/>
      <c r="U1062" s="3"/>
      <c r="V1062" s="3"/>
      <c r="W1062" s="3"/>
      <c r="X1062" s="35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</row>
    <row r="1063" spans="1:162" x14ac:dyDescent="0.15">
      <c r="A1063" s="44"/>
      <c r="B1063" s="96"/>
      <c r="C1063" s="7"/>
      <c r="D1063" s="13"/>
      <c r="E1063" s="14"/>
      <c r="F1063" s="14"/>
      <c r="G1063" s="14"/>
      <c r="H1063" s="14"/>
      <c r="I1063" s="13"/>
      <c r="J1063" s="35"/>
      <c r="K1063" s="2"/>
      <c r="L1063" s="18"/>
      <c r="M1063" s="12"/>
      <c r="N1063" s="12"/>
      <c r="O1063" s="18"/>
      <c r="P1063" s="14"/>
      <c r="Q1063" s="21"/>
      <c r="R1063" s="14"/>
      <c r="S1063" s="4"/>
      <c r="T1063" s="35"/>
      <c r="U1063" s="3"/>
      <c r="V1063" s="3"/>
      <c r="W1063" s="3"/>
      <c r="X1063" s="35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</row>
    <row r="1064" spans="1:162" x14ac:dyDescent="0.15">
      <c r="A1064" s="44"/>
      <c r="B1064" s="96"/>
      <c r="C1064" s="7"/>
      <c r="D1064" s="13"/>
      <c r="E1064" s="14"/>
      <c r="F1064" s="14"/>
      <c r="G1064" s="14"/>
      <c r="H1064" s="14"/>
      <c r="I1064" s="13"/>
      <c r="J1064" s="35"/>
      <c r="K1064" s="2"/>
      <c r="L1064" s="18"/>
      <c r="M1064" s="12"/>
      <c r="N1064" s="12"/>
      <c r="O1064" s="18"/>
      <c r="P1064" s="14"/>
      <c r="Q1064" s="21"/>
      <c r="R1064" s="14"/>
      <c r="S1064" s="4"/>
      <c r="T1064" s="35"/>
      <c r="U1064" s="3"/>
      <c r="V1064" s="3"/>
      <c r="W1064" s="3"/>
      <c r="X1064" s="35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</row>
    <row r="1065" spans="1:162" x14ac:dyDescent="0.15">
      <c r="A1065" s="44"/>
      <c r="B1065" s="96"/>
      <c r="C1065" s="7"/>
      <c r="D1065" s="13"/>
      <c r="E1065" s="14"/>
      <c r="F1065" s="14"/>
      <c r="G1065" s="14"/>
      <c r="H1065" s="14"/>
      <c r="I1065" s="13"/>
      <c r="J1065" s="35"/>
      <c r="K1065" s="2"/>
      <c r="L1065" s="18"/>
      <c r="M1065" s="12"/>
      <c r="N1065" s="12"/>
      <c r="O1065" s="18"/>
      <c r="P1065" s="14"/>
      <c r="Q1065" s="21"/>
      <c r="R1065" s="14"/>
      <c r="S1065" s="4"/>
      <c r="T1065" s="35"/>
      <c r="U1065" s="3"/>
      <c r="V1065" s="3"/>
      <c r="W1065" s="3"/>
      <c r="X1065" s="35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</row>
    <row r="1066" spans="1:162" x14ac:dyDescent="0.15">
      <c r="A1066" s="44"/>
      <c r="B1066" s="96"/>
      <c r="C1066" s="7"/>
      <c r="D1066" s="13"/>
      <c r="E1066" s="14"/>
      <c r="F1066" s="14"/>
      <c r="G1066" s="14"/>
      <c r="H1066" s="14"/>
      <c r="I1066" s="13"/>
      <c r="J1066" s="35"/>
      <c r="K1066" s="2"/>
      <c r="L1066" s="18"/>
      <c r="M1066" s="12"/>
      <c r="N1066" s="12"/>
      <c r="O1066" s="18"/>
      <c r="P1066" s="14"/>
      <c r="Q1066" s="21"/>
      <c r="R1066" s="14"/>
      <c r="S1066" s="4"/>
      <c r="T1066" s="35"/>
      <c r="U1066" s="3"/>
      <c r="V1066" s="3"/>
      <c r="W1066" s="3"/>
      <c r="X1066" s="35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</row>
    <row r="1067" spans="1:162" x14ac:dyDescent="0.15">
      <c r="A1067" s="44"/>
      <c r="B1067" s="96"/>
      <c r="C1067" s="7"/>
      <c r="D1067" s="13"/>
      <c r="E1067" s="14"/>
      <c r="F1067" s="14"/>
      <c r="G1067" s="14"/>
      <c r="H1067" s="14"/>
      <c r="I1067" s="13"/>
      <c r="J1067" s="35"/>
      <c r="K1067" s="2"/>
      <c r="L1067" s="18"/>
      <c r="M1067" s="12"/>
      <c r="N1067" s="12"/>
      <c r="O1067" s="18"/>
      <c r="P1067" s="14"/>
      <c r="Q1067" s="21"/>
      <c r="R1067" s="14"/>
      <c r="S1067" s="4"/>
      <c r="T1067" s="35"/>
      <c r="U1067" s="3"/>
      <c r="V1067" s="3"/>
      <c r="W1067" s="3"/>
      <c r="X1067" s="35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</row>
    <row r="1068" spans="1:162" x14ac:dyDescent="0.15">
      <c r="A1068" s="44"/>
      <c r="B1068" s="96"/>
      <c r="C1068" s="7"/>
      <c r="D1068" s="13"/>
      <c r="E1068" s="14"/>
      <c r="F1068" s="14"/>
      <c r="G1068" s="14"/>
      <c r="H1068" s="14"/>
      <c r="I1068" s="13"/>
      <c r="J1068" s="35"/>
      <c r="K1068" s="2"/>
      <c r="L1068" s="18"/>
      <c r="M1068" s="12"/>
      <c r="N1068" s="12"/>
      <c r="O1068" s="18"/>
      <c r="P1068" s="14"/>
      <c r="Q1068" s="21"/>
      <c r="R1068" s="14"/>
      <c r="S1068" s="4"/>
      <c r="T1068" s="35"/>
      <c r="U1068" s="3"/>
      <c r="V1068" s="3"/>
      <c r="W1068" s="3"/>
      <c r="X1068" s="35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</row>
    <row r="1069" spans="1:162" x14ac:dyDescent="0.15">
      <c r="A1069" s="44"/>
      <c r="B1069" s="96"/>
      <c r="C1069" s="7"/>
      <c r="D1069" s="13"/>
      <c r="E1069" s="14"/>
      <c r="F1069" s="14"/>
      <c r="G1069" s="14"/>
      <c r="H1069" s="14"/>
      <c r="I1069" s="13"/>
      <c r="J1069" s="35"/>
      <c r="K1069" s="2"/>
      <c r="L1069" s="18"/>
      <c r="M1069" s="12"/>
      <c r="N1069" s="12"/>
      <c r="O1069" s="18"/>
      <c r="P1069" s="14"/>
      <c r="Q1069" s="21"/>
      <c r="R1069" s="14"/>
      <c r="S1069" s="4"/>
      <c r="T1069" s="35"/>
      <c r="U1069" s="3"/>
      <c r="V1069" s="3"/>
      <c r="W1069" s="3"/>
      <c r="X1069" s="35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</row>
    <row r="1070" spans="1:162" x14ac:dyDescent="0.15">
      <c r="A1070" s="44"/>
      <c r="B1070" s="96"/>
      <c r="C1070" s="7"/>
      <c r="D1070" s="13"/>
      <c r="E1070" s="14"/>
      <c r="F1070" s="14"/>
      <c r="G1070" s="14"/>
      <c r="H1070" s="14"/>
      <c r="I1070" s="13"/>
      <c r="J1070" s="35"/>
      <c r="K1070" s="2"/>
      <c r="L1070" s="18"/>
      <c r="M1070" s="12"/>
      <c r="N1070" s="12"/>
      <c r="O1070" s="18"/>
      <c r="P1070" s="14"/>
      <c r="Q1070" s="21"/>
      <c r="R1070" s="14"/>
      <c r="S1070" s="4"/>
      <c r="T1070" s="35"/>
      <c r="U1070" s="3"/>
      <c r="V1070" s="3"/>
      <c r="W1070" s="3"/>
      <c r="X1070" s="35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</row>
    <row r="1071" spans="1:162" x14ac:dyDescent="0.15">
      <c r="A1071" s="44"/>
      <c r="B1071" s="96"/>
      <c r="C1071" s="7"/>
      <c r="D1071" s="13"/>
      <c r="E1071" s="14"/>
      <c r="F1071" s="14"/>
      <c r="G1071" s="14"/>
      <c r="H1071" s="14"/>
      <c r="I1071" s="13"/>
      <c r="J1071" s="35"/>
      <c r="K1071" s="2"/>
      <c r="L1071" s="18"/>
      <c r="M1071" s="12"/>
      <c r="N1071" s="12"/>
      <c r="O1071" s="18"/>
      <c r="P1071" s="14"/>
      <c r="Q1071" s="21"/>
      <c r="R1071" s="14"/>
      <c r="S1071" s="4"/>
      <c r="T1071" s="35"/>
      <c r="U1071" s="3"/>
      <c r="V1071" s="3"/>
      <c r="W1071" s="3"/>
      <c r="X1071" s="35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</row>
    <row r="1072" spans="1:162" x14ac:dyDescent="0.15">
      <c r="A1072" s="44"/>
      <c r="B1072" s="96"/>
      <c r="C1072" s="7"/>
      <c r="D1072" s="13"/>
      <c r="E1072" s="14"/>
      <c r="F1072" s="14"/>
      <c r="G1072" s="14"/>
      <c r="H1072" s="14"/>
      <c r="I1072" s="13"/>
      <c r="J1072" s="35"/>
      <c r="K1072" s="2"/>
      <c r="L1072" s="18"/>
      <c r="M1072" s="12"/>
      <c r="N1072" s="12"/>
      <c r="O1072" s="18"/>
      <c r="P1072" s="14"/>
      <c r="Q1072" s="21"/>
      <c r="R1072" s="14"/>
      <c r="S1072" s="4"/>
      <c r="T1072" s="35"/>
      <c r="U1072" s="3"/>
      <c r="V1072" s="3"/>
      <c r="W1072" s="3"/>
      <c r="X1072" s="35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</row>
    <row r="1073" spans="1:162" x14ac:dyDescent="0.15">
      <c r="A1073" s="44"/>
      <c r="B1073" s="96"/>
      <c r="C1073" s="7"/>
      <c r="D1073" s="13"/>
      <c r="E1073" s="14"/>
      <c r="F1073" s="14"/>
      <c r="G1073" s="14"/>
      <c r="H1073" s="14"/>
      <c r="I1073" s="13"/>
      <c r="J1073" s="35"/>
      <c r="K1073" s="2"/>
      <c r="L1073" s="18"/>
      <c r="M1073" s="12"/>
      <c r="N1073" s="12"/>
      <c r="O1073" s="18"/>
      <c r="P1073" s="14"/>
      <c r="Q1073" s="21"/>
      <c r="R1073" s="14"/>
      <c r="S1073" s="4"/>
      <c r="T1073" s="35"/>
      <c r="U1073" s="3"/>
      <c r="V1073" s="3"/>
      <c r="W1073" s="3"/>
      <c r="X1073" s="35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</row>
    <row r="1074" spans="1:162" x14ac:dyDescent="0.15">
      <c r="A1074" s="44"/>
      <c r="B1074" s="96"/>
      <c r="C1074" s="7"/>
      <c r="D1074" s="13"/>
      <c r="E1074" s="14"/>
      <c r="F1074" s="14"/>
      <c r="G1074" s="14"/>
      <c r="H1074" s="14"/>
      <c r="I1074" s="13"/>
      <c r="J1074" s="35"/>
      <c r="K1074" s="2"/>
      <c r="L1074" s="18"/>
      <c r="M1074" s="12"/>
      <c r="N1074" s="12"/>
      <c r="O1074" s="18"/>
      <c r="P1074" s="14"/>
      <c r="Q1074" s="21"/>
      <c r="R1074" s="14"/>
      <c r="S1074" s="4"/>
      <c r="T1074" s="35"/>
      <c r="U1074" s="3"/>
      <c r="V1074" s="3"/>
      <c r="W1074" s="3"/>
      <c r="X1074" s="35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</row>
    <row r="1075" spans="1:162" x14ac:dyDescent="0.15">
      <c r="A1075" s="44"/>
      <c r="B1075" s="96"/>
      <c r="C1075" s="7"/>
      <c r="D1075" s="13"/>
      <c r="E1075" s="14"/>
      <c r="F1075" s="14"/>
      <c r="G1075" s="14"/>
      <c r="H1075" s="14"/>
      <c r="I1075" s="13"/>
      <c r="J1075" s="35"/>
      <c r="K1075" s="2"/>
      <c r="L1075" s="18"/>
      <c r="M1075" s="12"/>
      <c r="N1075" s="12"/>
      <c r="O1075" s="18"/>
      <c r="P1075" s="14"/>
      <c r="Q1075" s="21"/>
      <c r="R1075" s="14"/>
      <c r="S1075" s="4"/>
      <c r="T1075" s="35"/>
      <c r="U1075" s="3"/>
      <c r="V1075" s="3"/>
      <c r="W1075" s="3"/>
      <c r="X1075" s="35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</row>
    <row r="1076" spans="1:162" x14ac:dyDescent="0.15">
      <c r="A1076" s="44"/>
      <c r="B1076" s="96"/>
      <c r="C1076" s="7"/>
      <c r="D1076" s="13"/>
      <c r="E1076" s="14"/>
      <c r="F1076" s="14"/>
      <c r="G1076" s="14"/>
      <c r="H1076" s="14"/>
      <c r="I1076" s="13"/>
      <c r="J1076" s="35"/>
      <c r="K1076" s="2"/>
      <c r="L1076" s="18"/>
      <c r="M1076" s="12"/>
      <c r="N1076" s="12"/>
      <c r="O1076" s="18"/>
      <c r="P1076" s="14"/>
      <c r="Q1076" s="21"/>
      <c r="R1076" s="14"/>
      <c r="S1076" s="4"/>
      <c r="T1076" s="35"/>
      <c r="U1076" s="3"/>
      <c r="V1076" s="3"/>
      <c r="W1076" s="3"/>
      <c r="X1076" s="35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</row>
    <row r="1077" spans="1:162" x14ac:dyDescent="0.15">
      <c r="A1077" s="44"/>
      <c r="B1077" s="96"/>
      <c r="C1077" s="7"/>
      <c r="D1077" s="13"/>
      <c r="E1077" s="14"/>
      <c r="F1077" s="14"/>
      <c r="G1077" s="14"/>
      <c r="H1077" s="14"/>
      <c r="I1077" s="13"/>
      <c r="J1077" s="35"/>
      <c r="K1077" s="2"/>
      <c r="L1077" s="18"/>
      <c r="M1077" s="12"/>
      <c r="N1077" s="12"/>
      <c r="O1077" s="18"/>
      <c r="P1077" s="14"/>
      <c r="Q1077" s="21"/>
      <c r="R1077" s="14"/>
      <c r="S1077" s="4"/>
      <c r="T1077" s="35"/>
      <c r="U1077" s="3"/>
      <c r="V1077" s="3"/>
      <c r="W1077" s="3"/>
      <c r="X1077" s="35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</row>
    <row r="1078" spans="1:162" x14ac:dyDescent="0.15">
      <c r="A1078" s="44"/>
      <c r="B1078" s="96"/>
      <c r="C1078" s="7"/>
      <c r="D1078" s="13"/>
      <c r="E1078" s="14"/>
      <c r="F1078" s="14"/>
      <c r="G1078" s="14"/>
      <c r="H1078" s="14"/>
      <c r="I1078" s="13"/>
      <c r="J1078" s="35"/>
      <c r="K1078" s="2"/>
      <c r="L1078" s="18"/>
      <c r="M1078" s="12"/>
      <c r="N1078" s="12"/>
      <c r="O1078" s="18"/>
      <c r="P1078" s="14"/>
      <c r="Q1078" s="21"/>
      <c r="R1078" s="14"/>
      <c r="S1078" s="4"/>
      <c r="T1078" s="35"/>
      <c r="U1078" s="3"/>
      <c r="V1078" s="3"/>
      <c r="W1078" s="3"/>
      <c r="X1078" s="35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</row>
    <row r="1079" spans="1:162" x14ac:dyDescent="0.15">
      <c r="A1079" s="44"/>
      <c r="B1079" s="96"/>
      <c r="C1079" s="7"/>
      <c r="D1079" s="13"/>
      <c r="E1079" s="14"/>
      <c r="F1079" s="14"/>
      <c r="G1079" s="14"/>
      <c r="H1079" s="14"/>
      <c r="I1079" s="13"/>
      <c r="J1079" s="35"/>
      <c r="K1079" s="2"/>
      <c r="L1079" s="18"/>
      <c r="M1079" s="12"/>
      <c r="N1079" s="12"/>
      <c r="O1079" s="18"/>
      <c r="P1079" s="14"/>
      <c r="Q1079" s="21"/>
      <c r="R1079" s="14"/>
      <c r="S1079" s="4"/>
      <c r="T1079" s="35"/>
      <c r="U1079" s="3"/>
      <c r="V1079" s="3"/>
      <c r="W1079" s="3"/>
      <c r="X1079" s="35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</row>
    <row r="1080" spans="1:162" x14ac:dyDescent="0.15">
      <c r="A1080" s="44"/>
      <c r="B1080" s="96"/>
      <c r="C1080" s="7"/>
      <c r="D1080" s="13"/>
      <c r="E1080" s="14"/>
      <c r="F1080" s="14"/>
      <c r="G1080" s="14"/>
      <c r="H1080" s="14"/>
      <c r="I1080" s="13"/>
      <c r="J1080" s="35"/>
      <c r="K1080" s="2"/>
      <c r="L1080" s="18"/>
      <c r="M1080" s="12"/>
      <c r="N1080" s="12"/>
      <c r="O1080" s="18"/>
      <c r="P1080" s="14"/>
      <c r="Q1080" s="21"/>
      <c r="R1080" s="14"/>
      <c r="S1080" s="4"/>
      <c r="T1080" s="35"/>
      <c r="U1080" s="3"/>
      <c r="V1080" s="3"/>
      <c r="W1080" s="3"/>
      <c r="X1080" s="35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</row>
    <row r="1081" spans="1:162" x14ac:dyDescent="0.15">
      <c r="A1081" s="44"/>
      <c r="B1081" s="96"/>
      <c r="C1081" s="7"/>
      <c r="D1081" s="13"/>
      <c r="E1081" s="14"/>
      <c r="F1081" s="14"/>
      <c r="G1081" s="14"/>
      <c r="H1081" s="14"/>
      <c r="I1081" s="13"/>
      <c r="J1081" s="35"/>
      <c r="K1081" s="2"/>
      <c r="L1081" s="18"/>
      <c r="M1081" s="12"/>
      <c r="N1081" s="12"/>
      <c r="O1081" s="18"/>
      <c r="P1081" s="14"/>
      <c r="Q1081" s="21"/>
      <c r="R1081" s="14"/>
      <c r="S1081" s="4"/>
      <c r="T1081" s="35"/>
      <c r="U1081" s="3"/>
      <c r="V1081" s="3"/>
      <c r="W1081" s="3"/>
      <c r="X1081" s="35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</row>
    <row r="1082" spans="1:162" x14ac:dyDescent="0.15">
      <c r="A1082" s="44"/>
      <c r="B1082" s="96"/>
      <c r="C1082" s="7"/>
      <c r="D1082" s="13"/>
      <c r="E1082" s="14"/>
      <c r="F1082" s="14"/>
      <c r="G1082" s="14"/>
      <c r="H1082" s="14"/>
      <c r="I1082" s="13"/>
      <c r="J1082" s="35"/>
      <c r="K1082" s="2"/>
      <c r="L1082" s="18"/>
      <c r="M1082" s="12"/>
      <c r="N1082" s="12"/>
      <c r="O1082" s="18"/>
      <c r="P1082" s="14"/>
      <c r="Q1082" s="21"/>
      <c r="R1082" s="14"/>
      <c r="S1082" s="4"/>
      <c r="T1082" s="35"/>
      <c r="U1082" s="3"/>
      <c r="V1082" s="3"/>
      <c r="W1082" s="3"/>
      <c r="X1082" s="35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</row>
    <row r="1083" spans="1:162" x14ac:dyDescent="0.15">
      <c r="A1083" s="44"/>
      <c r="B1083" s="96"/>
      <c r="C1083" s="7"/>
      <c r="D1083" s="13"/>
      <c r="E1083" s="14"/>
      <c r="F1083" s="14"/>
      <c r="G1083" s="14"/>
      <c r="H1083" s="14"/>
      <c r="I1083" s="13"/>
      <c r="J1083" s="35"/>
      <c r="K1083" s="2"/>
      <c r="L1083" s="18"/>
      <c r="M1083" s="12"/>
      <c r="N1083" s="12"/>
      <c r="O1083" s="18"/>
      <c r="P1083" s="14"/>
      <c r="Q1083" s="21"/>
      <c r="R1083" s="14"/>
      <c r="S1083" s="4"/>
      <c r="T1083" s="35"/>
      <c r="U1083" s="3"/>
      <c r="V1083" s="3"/>
      <c r="W1083" s="3"/>
      <c r="X1083" s="35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</row>
    <row r="1084" spans="1:162" x14ac:dyDescent="0.15">
      <c r="A1084" s="44"/>
      <c r="B1084" s="96"/>
      <c r="C1084" s="7"/>
      <c r="D1084" s="13"/>
      <c r="E1084" s="14"/>
      <c r="F1084" s="14"/>
      <c r="G1084" s="14"/>
      <c r="H1084" s="14"/>
      <c r="I1084" s="13"/>
      <c r="J1084" s="35"/>
      <c r="K1084" s="2"/>
      <c r="L1084" s="18"/>
      <c r="M1084" s="12"/>
      <c r="N1084" s="12"/>
      <c r="O1084" s="18"/>
      <c r="P1084" s="14"/>
      <c r="Q1084" s="21"/>
      <c r="R1084" s="14"/>
      <c r="S1084" s="4"/>
      <c r="T1084" s="35"/>
      <c r="U1084" s="3"/>
      <c r="V1084" s="3"/>
      <c r="W1084" s="3"/>
      <c r="X1084" s="35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</row>
    <row r="1085" spans="1:162" x14ac:dyDescent="0.15">
      <c r="A1085" s="44"/>
      <c r="B1085" s="96"/>
      <c r="C1085" s="7"/>
      <c r="D1085" s="13"/>
      <c r="E1085" s="14"/>
      <c r="F1085" s="14"/>
      <c r="G1085" s="14"/>
      <c r="H1085" s="14"/>
      <c r="I1085" s="13"/>
      <c r="J1085" s="35"/>
      <c r="K1085" s="2"/>
      <c r="L1085" s="18"/>
      <c r="M1085" s="12"/>
      <c r="N1085" s="12"/>
      <c r="O1085" s="18"/>
      <c r="P1085" s="14"/>
      <c r="Q1085" s="21"/>
      <c r="R1085" s="14"/>
      <c r="S1085" s="4"/>
      <c r="T1085" s="35"/>
      <c r="U1085" s="3"/>
      <c r="V1085" s="3"/>
      <c r="W1085" s="3"/>
      <c r="X1085" s="35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</row>
    <row r="1086" spans="1:162" x14ac:dyDescent="0.15">
      <c r="A1086" s="44"/>
      <c r="B1086" s="96"/>
      <c r="C1086" s="7"/>
      <c r="D1086" s="13"/>
      <c r="E1086" s="14"/>
      <c r="F1086" s="14"/>
      <c r="G1086" s="14"/>
      <c r="H1086" s="14"/>
      <c r="I1086" s="13"/>
      <c r="J1086" s="35"/>
      <c r="K1086" s="2"/>
      <c r="L1086" s="18"/>
      <c r="M1086" s="12"/>
      <c r="N1086" s="12"/>
      <c r="O1086" s="18"/>
      <c r="P1086" s="14"/>
      <c r="Q1086" s="21"/>
      <c r="R1086" s="14"/>
      <c r="S1086" s="4"/>
      <c r="T1086" s="35"/>
      <c r="U1086" s="3"/>
      <c r="V1086" s="3"/>
      <c r="W1086" s="3"/>
      <c r="X1086" s="35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</row>
    <row r="1087" spans="1:162" x14ac:dyDescent="0.15">
      <c r="A1087" s="44"/>
      <c r="B1087" s="96"/>
      <c r="C1087" s="7"/>
      <c r="D1087" s="13"/>
      <c r="E1087" s="14"/>
      <c r="F1087" s="14"/>
      <c r="G1087" s="14"/>
      <c r="H1087" s="14"/>
      <c r="I1087" s="13"/>
      <c r="J1087" s="35"/>
      <c r="K1087" s="2"/>
      <c r="L1087" s="18"/>
      <c r="M1087" s="12"/>
      <c r="N1087" s="12"/>
      <c r="O1087" s="18"/>
      <c r="P1087" s="14"/>
      <c r="Q1087" s="21"/>
      <c r="R1087" s="14"/>
      <c r="S1087" s="4"/>
      <c r="T1087" s="35"/>
      <c r="U1087" s="3"/>
      <c r="V1087" s="3"/>
      <c r="W1087" s="3"/>
      <c r="X1087" s="35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</row>
    <row r="1088" spans="1:162" x14ac:dyDescent="0.15">
      <c r="A1088" s="44"/>
      <c r="B1088" s="96"/>
      <c r="C1088" s="7"/>
      <c r="D1088" s="13"/>
      <c r="E1088" s="14"/>
      <c r="F1088" s="14"/>
      <c r="G1088" s="14"/>
      <c r="H1088" s="14"/>
      <c r="I1088" s="13"/>
      <c r="J1088" s="35"/>
      <c r="K1088" s="2"/>
      <c r="L1088" s="18"/>
      <c r="M1088" s="12"/>
      <c r="N1088" s="12"/>
      <c r="O1088" s="18"/>
      <c r="P1088" s="14"/>
      <c r="Q1088" s="21"/>
      <c r="R1088" s="14"/>
      <c r="S1088" s="4"/>
      <c r="T1088" s="35"/>
      <c r="U1088" s="3"/>
      <c r="V1088" s="3"/>
      <c r="W1088" s="3"/>
      <c r="X1088" s="35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</row>
    <row r="1089" spans="1:162" x14ac:dyDescent="0.15">
      <c r="A1089" s="44"/>
      <c r="B1089" s="96"/>
      <c r="C1089" s="7"/>
      <c r="D1089" s="13"/>
      <c r="E1089" s="14"/>
      <c r="F1089" s="14"/>
      <c r="G1089" s="14"/>
      <c r="H1089" s="14"/>
      <c r="I1089" s="13"/>
      <c r="J1089" s="35"/>
      <c r="K1089" s="2"/>
      <c r="L1089" s="18"/>
      <c r="M1089" s="12"/>
      <c r="N1089" s="12"/>
      <c r="O1089" s="18"/>
      <c r="P1089" s="14"/>
      <c r="Q1089" s="21"/>
      <c r="R1089" s="14"/>
      <c r="S1089" s="4"/>
      <c r="T1089" s="35"/>
      <c r="U1089" s="3"/>
      <c r="V1089" s="3"/>
      <c r="W1089" s="3"/>
      <c r="X1089" s="35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</row>
    <row r="1090" spans="1:162" x14ac:dyDescent="0.15">
      <c r="A1090" s="44"/>
      <c r="B1090" s="96"/>
      <c r="C1090" s="7"/>
      <c r="D1090" s="13"/>
      <c r="E1090" s="14"/>
      <c r="F1090" s="14"/>
      <c r="G1090" s="14"/>
      <c r="H1090" s="14"/>
      <c r="I1090" s="13"/>
      <c r="J1090" s="35"/>
      <c r="K1090" s="2"/>
      <c r="L1090" s="18"/>
      <c r="M1090" s="12"/>
      <c r="N1090" s="12"/>
      <c r="O1090" s="18"/>
      <c r="P1090" s="14"/>
      <c r="Q1090" s="21"/>
      <c r="R1090" s="14"/>
      <c r="S1090" s="4"/>
      <c r="T1090" s="35"/>
      <c r="U1090" s="3"/>
      <c r="V1090" s="3"/>
      <c r="W1090" s="3"/>
      <c r="X1090" s="35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</row>
    <row r="1091" spans="1:162" x14ac:dyDescent="0.15">
      <c r="A1091" s="44"/>
      <c r="B1091" s="96"/>
      <c r="C1091" s="7"/>
      <c r="D1091" s="13"/>
      <c r="E1091" s="14"/>
      <c r="F1091" s="14"/>
      <c r="G1091" s="14"/>
      <c r="H1091" s="14"/>
      <c r="I1091" s="13"/>
      <c r="J1091" s="35"/>
      <c r="K1091" s="2"/>
      <c r="L1091" s="18"/>
      <c r="M1091" s="12"/>
      <c r="N1091" s="12"/>
      <c r="O1091" s="18"/>
      <c r="P1091" s="14"/>
      <c r="Q1091" s="21"/>
      <c r="R1091" s="14"/>
      <c r="S1091" s="4"/>
      <c r="T1091" s="35"/>
      <c r="U1091" s="3"/>
      <c r="V1091" s="3"/>
      <c r="W1091" s="3"/>
      <c r="X1091" s="35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</row>
    <row r="1092" spans="1:162" x14ac:dyDescent="0.15">
      <c r="A1092" s="44"/>
      <c r="B1092" s="96"/>
      <c r="C1092" s="7"/>
      <c r="D1092" s="13"/>
      <c r="E1092" s="14"/>
      <c r="F1092" s="14"/>
      <c r="G1092" s="14"/>
      <c r="H1092" s="14"/>
      <c r="I1092" s="13"/>
      <c r="J1092" s="35"/>
      <c r="K1092" s="2"/>
      <c r="L1092" s="18"/>
      <c r="M1092" s="12"/>
      <c r="N1092" s="12"/>
      <c r="O1092" s="18"/>
      <c r="P1092" s="14"/>
      <c r="Q1092" s="21"/>
      <c r="R1092" s="14"/>
      <c r="S1092" s="4"/>
      <c r="T1092" s="35"/>
      <c r="U1092" s="3"/>
      <c r="V1092" s="3"/>
      <c r="W1092" s="3"/>
      <c r="X1092" s="35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</row>
    <row r="1093" spans="1:162" x14ac:dyDescent="0.15">
      <c r="A1093" s="44"/>
      <c r="B1093" s="96"/>
      <c r="C1093" s="7"/>
      <c r="D1093" s="13"/>
      <c r="E1093" s="14"/>
      <c r="F1093" s="14"/>
      <c r="G1093" s="14"/>
      <c r="H1093" s="14"/>
      <c r="I1093" s="13"/>
      <c r="J1093" s="35"/>
      <c r="K1093" s="2"/>
      <c r="L1093" s="18"/>
      <c r="M1093" s="12"/>
      <c r="N1093" s="12"/>
      <c r="O1093" s="18"/>
      <c r="P1093" s="14"/>
      <c r="Q1093" s="21"/>
      <c r="R1093" s="14"/>
      <c r="S1093" s="4"/>
      <c r="T1093" s="35"/>
      <c r="U1093" s="3"/>
      <c r="V1093" s="3"/>
      <c r="W1093" s="3"/>
      <c r="X1093" s="35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</row>
    <row r="1094" spans="1:162" x14ac:dyDescent="0.15">
      <c r="A1094" s="44"/>
      <c r="B1094" s="96"/>
      <c r="C1094" s="7"/>
      <c r="D1094" s="13"/>
      <c r="E1094" s="14"/>
      <c r="F1094" s="14"/>
      <c r="G1094" s="14"/>
      <c r="H1094" s="14"/>
      <c r="I1094" s="13"/>
      <c r="J1094" s="35"/>
      <c r="K1094" s="2"/>
      <c r="L1094" s="18"/>
      <c r="M1094" s="12"/>
      <c r="N1094" s="12"/>
      <c r="O1094" s="18"/>
      <c r="P1094" s="14"/>
      <c r="Q1094" s="21"/>
      <c r="R1094" s="14"/>
      <c r="S1094" s="4"/>
      <c r="T1094" s="35"/>
      <c r="U1094" s="3"/>
      <c r="V1094" s="3"/>
      <c r="W1094" s="3"/>
      <c r="X1094" s="35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</row>
    <row r="1095" spans="1:162" x14ac:dyDescent="0.15">
      <c r="A1095" s="44"/>
      <c r="B1095" s="96"/>
      <c r="C1095" s="7"/>
      <c r="D1095" s="13"/>
      <c r="E1095" s="14"/>
      <c r="F1095" s="14"/>
      <c r="G1095" s="14"/>
      <c r="H1095" s="14"/>
      <c r="I1095" s="13"/>
      <c r="J1095" s="35"/>
      <c r="K1095" s="2"/>
      <c r="L1095" s="18"/>
      <c r="M1095" s="12"/>
      <c r="N1095" s="12"/>
      <c r="O1095" s="18"/>
      <c r="P1095" s="14"/>
      <c r="Q1095" s="21"/>
      <c r="R1095" s="14"/>
      <c r="S1095" s="4"/>
      <c r="T1095" s="35"/>
      <c r="U1095" s="3"/>
      <c r="V1095" s="3"/>
      <c r="W1095" s="3"/>
      <c r="X1095" s="35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</row>
    <row r="1096" spans="1:162" x14ac:dyDescent="0.15">
      <c r="A1096" s="44"/>
      <c r="B1096" s="96"/>
      <c r="C1096" s="7"/>
      <c r="D1096" s="13"/>
      <c r="E1096" s="14"/>
      <c r="F1096" s="14"/>
      <c r="G1096" s="14"/>
      <c r="H1096" s="14"/>
      <c r="I1096" s="13"/>
      <c r="J1096" s="35"/>
      <c r="K1096" s="2"/>
      <c r="L1096" s="18"/>
      <c r="M1096" s="12"/>
      <c r="N1096" s="12"/>
      <c r="O1096" s="18"/>
      <c r="P1096" s="14"/>
      <c r="Q1096" s="21"/>
      <c r="R1096" s="14"/>
      <c r="S1096" s="4"/>
      <c r="T1096" s="35"/>
      <c r="U1096" s="3"/>
      <c r="V1096" s="3"/>
      <c r="W1096" s="3"/>
      <c r="X1096" s="35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</row>
    <row r="1097" spans="1:162" x14ac:dyDescent="0.15">
      <c r="A1097" s="44"/>
      <c r="B1097" s="96"/>
      <c r="C1097" s="7"/>
      <c r="D1097" s="13"/>
      <c r="E1097" s="14"/>
      <c r="F1097" s="14"/>
      <c r="G1097" s="14"/>
      <c r="H1097" s="14"/>
      <c r="I1097" s="13"/>
      <c r="J1097" s="35"/>
      <c r="K1097" s="2"/>
      <c r="L1097" s="18"/>
      <c r="M1097" s="12"/>
      <c r="N1097" s="12"/>
      <c r="O1097" s="18"/>
      <c r="P1097" s="14"/>
      <c r="Q1097" s="21"/>
      <c r="R1097" s="14"/>
      <c r="S1097" s="4"/>
      <c r="T1097" s="35"/>
      <c r="U1097" s="3"/>
      <c r="V1097" s="3"/>
      <c r="W1097" s="3"/>
      <c r="X1097" s="35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</row>
    <row r="1098" spans="1:162" x14ac:dyDescent="0.15">
      <c r="A1098" s="44"/>
      <c r="B1098" s="96"/>
      <c r="C1098" s="7"/>
      <c r="D1098" s="13"/>
      <c r="E1098" s="14"/>
      <c r="F1098" s="14"/>
      <c r="G1098" s="14"/>
      <c r="H1098" s="14"/>
      <c r="I1098" s="13"/>
      <c r="J1098" s="35"/>
      <c r="K1098" s="2"/>
      <c r="L1098" s="18"/>
      <c r="M1098" s="12"/>
      <c r="N1098" s="12"/>
      <c r="O1098" s="18"/>
      <c r="P1098" s="14"/>
      <c r="Q1098" s="21"/>
      <c r="R1098" s="14"/>
      <c r="S1098" s="4"/>
      <c r="T1098" s="35"/>
      <c r="U1098" s="3"/>
      <c r="V1098" s="3"/>
      <c r="W1098" s="3"/>
      <c r="X1098" s="35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</row>
    <row r="1099" spans="1:162" x14ac:dyDescent="0.15">
      <c r="A1099" s="44"/>
      <c r="B1099" s="96"/>
      <c r="C1099" s="7"/>
      <c r="D1099" s="13"/>
      <c r="E1099" s="14"/>
      <c r="F1099" s="14"/>
      <c r="G1099" s="14"/>
      <c r="H1099" s="14"/>
      <c r="I1099" s="13"/>
      <c r="J1099" s="35"/>
      <c r="K1099" s="2"/>
      <c r="L1099" s="18"/>
      <c r="M1099" s="12"/>
      <c r="N1099" s="12"/>
      <c r="O1099" s="18"/>
      <c r="P1099" s="14"/>
      <c r="Q1099" s="21"/>
      <c r="R1099" s="14"/>
      <c r="S1099" s="4"/>
      <c r="T1099" s="35"/>
      <c r="U1099" s="3"/>
      <c r="V1099" s="3"/>
      <c r="W1099" s="3"/>
      <c r="X1099" s="35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</row>
    <row r="1100" spans="1:162" x14ac:dyDescent="0.15">
      <c r="A1100" s="44"/>
      <c r="B1100" s="96"/>
      <c r="C1100" s="7"/>
      <c r="D1100" s="13"/>
      <c r="E1100" s="14"/>
      <c r="F1100" s="14"/>
      <c r="G1100" s="14"/>
      <c r="H1100" s="14"/>
      <c r="I1100" s="13"/>
      <c r="J1100" s="35"/>
      <c r="K1100" s="2"/>
      <c r="L1100" s="18"/>
      <c r="M1100" s="12"/>
      <c r="N1100" s="12"/>
      <c r="O1100" s="18"/>
      <c r="P1100" s="14"/>
      <c r="Q1100" s="21"/>
      <c r="R1100" s="14"/>
      <c r="S1100" s="4"/>
      <c r="T1100" s="35"/>
      <c r="U1100" s="3"/>
      <c r="V1100" s="3"/>
      <c r="W1100" s="3"/>
      <c r="X1100" s="35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</row>
    <row r="1101" spans="1:162" x14ac:dyDescent="0.15">
      <c r="A1101" s="44"/>
      <c r="B1101" s="96"/>
      <c r="C1101" s="7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21"/>
      <c r="R1101" s="14"/>
      <c r="S1101" s="4"/>
      <c r="T1101" s="35"/>
      <c r="U1101" s="3"/>
      <c r="V1101" s="3"/>
      <c r="W1101" s="3"/>
      <c r="X1101" s="35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</row>
    <row r="1102" spans="1:162" x14ac:dyDescent="0.15">
      <c r="A1102" s="44"/>
      <c r="B1102" s="96"/>
      <c r="C1102" s="7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21"/>
      <c r="R1102" s="14"/>
      <c r="S1102" s="4"/>
      <c r="T1102" s="35"/>
      <c r="U1102" s="3"/>
      <c r="V1102" s="3"/>
      <c r="W1102" s="3"/>
      <c r="X1102" s="35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</row>
    <row r="1103" spans="1:162" x14ac:dyDescent="0.15">
      <c r="A1103" s="44"/>
      <c r="B1103" s="96"/>
      <c r="C1103" s="7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21"/>
      <c r="R1103" s="14"/>
      <c r="S1103" s="4"/>
      <c r="T1103" s="35"/>
      <c r="U1103" s="3"/>
      <c r="V1103" s="3"/>
      <c r="W1103" s="3"/>
      <c r="X1103" s="35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</row>
    <row r="1104" spans="1:162" x14ac:dyDescent="0.15">
      <c r="A1104" s="44"/>
      <c r="B1104" s="96"/>
      <c r="C1104" s="7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21"/>
      <c r="R1104" s="14"/>
      <c r="S1104" s="4"/>
      <c r="T1104" s="35"/>
      <c r="U1104" s="3"/>
      <c r="V1104" s="3"/>
      <c r="W1104" s="3"/>
      <c r="X1104" s="35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</row>
    <row r="1105" spans="1:162" x14ac:dyDescent="0.15">
      <c r="A1105" s="44"/>
      <c r="B1105" s="96"/>
      <c r="C1105" s="7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21"/>
      <c r="R1105" s="14"/>
      <c r="S1105" s="4"/>
      <c r="T1105" s="35"/>
      <c r="U1105" s="3"/>
      <c r="V1105" s="3"/>
      <c r="W1105" s="3"/>
      <c r="X1105" s="35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</row>
    <row r="1106" spans="1:162" x14ac:dyDescent="0.15">
      <c r="A1106" s="44"/>
      <c r="B1106" s="96"/>
      <c r="C1106" s="7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21"/>
      <c r="R1106" s="14"/>
      <c r="S1106" s="4"/>
      <c r="T1106" s="35"/>
      <c r="U1106" s="3"/>
      <c r="V1106" s="3"/>
      <c r="W1106" s="3"/>
      <c r="X1106" s="35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</row>
    <row r="1107" spans="1:162" x14ac:dyDescent="0.15">
      <c r="A1107" s="44"/>
      <c r="B1107" s="96"/>
      <c r="C1107" s="7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21"/>
      <c r="R1107" s="14"/>
      <c r="S1107" s="4"/>
      <c r="T1107" s="35"/>
      <c r="U1107" s="3"/>
      <c r="V1107" s="3"/>
      <c r="W1107" s="3"/>
      <c r="X1107" s="35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</row>
    <row r="1108" spans="1:162" x14ac:dyDescent="0.15">
      <c r="A1108" s="44"/>
      <c r="B1108" s="96"/>
      <c r="C1108" s="7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21"/>
      <c r="R1108" s="14"/>
      <c r="S1108" s="4"/>
      <c r="T1108" s="35"/>
      <c r="U1108" s="22"/>
      <c r="V1108" s="22"/>
      <c r="W1108" s="22"/>
      <c r="X1108" s="34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  <c r="FE1108" s="25"/>
      <c r="FF1108" s="25"/>
    </row>
    <row r="1109" spans="1:162" x14ac:dyDescent="0.15">
      <c r="A1109" s="44"/>
      <c r="B1109" s="96"/>
      <c r="C1109" s="7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21"/>
      <c r="R1109" s="14"/>
      <c r="S1109" s="4"/>
      <c r="T1109" s="35"/>
      <c r="U1109" s="22"/>
      <c r="V1109" s="22"/>
      <c r="W1109" s="22"/>
      <c r="X1109" s="34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  <c r="FE1109" s="25"/>
      <c r="FF1109" s="25"/>
    </row>
    <row r="1110" spans="1:162" x14ac:dyDescent="0.15">
      <c r="A1110" s="44"/>
      <c r="B1110" s="96"/>
      <c r="C1110" s="7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21"/>
      <c r="R1110" s="14"/>
      <c r="S1110" s="4"/>
      <c r="T1110" s="35"/>
      <c r="U1110" s="3"/>
      <c r="V1110" s="3"/>
      <c r="W1110" s="3"/>
      <c r="X1110" s="35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</row>
    <row r="1111" spans="1:162" x14ac:dyDescent="0.15">
      <c r="A1111" s="44"/>
      <c r="B1111" s="96"/>
      <c r="C1111" s="7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21"/>
      <c r="R1111" s="14"/>
      <c r="S1111" s="4"/>
      <c r="T1111" s="35"/>
      <c r="U1111" s="3"/>
      <c r="V1111" s="3"/>
      <c r="W1111" s="3"/>
      <c r="X1111" s="35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</row>
    <row r="1112" spans="1:162" x14ac:dyDescent="0.15">
      <c r="A1112" s="44"/>
      <c r="B1112" s="96"/>
      <c r="C1112" s="7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21"/>
      <c r="R1112" s="14"/>
      <c r="S1112" s="4"/>
      <c r="T1112" s="35"/>
      <c r="U1112" s="3"/>
      <c r="V1112" s="3"/>
      <c r="W1112" s="3"/>
      <c r="X1112" s="35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</row>
    <row r="1113" spans="1:162" x14ac:dyDescent="0.15">
      <c r="A1113" s="44"/>
      <c r="B1113" s="96"/>
      <c r="C1113" s="7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21"/>
      <c r="R1113" s="14"/>
      <c r="S1113" s="4"/>
      <c r="T1113" s="35"/>
      <c r="U1113" s="3"/>
      <c r="V1113" s="3"/>
      <c r="W1113" s="3"/>
      <c r="X1113" s="35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</row>
    <row r="1114" spans="1:162" x14ac:dyDescent="0.15">
      <c r="A1114" s="44"/>
      <c r="B1114" s="96"/>
      <c r="C1114" s="7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21"/>
      <c r="R1114" s="14"/>
      <c r="S1114" s="4"/>
      <c r="T1114" s="35"/>
      <c r="U1114" s="3"/>
      <c r="V1114" s="3"/>
      <c r="W1114" s="3"/>
      <c r="X1114" s="35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</row>
    <row r="1115" spans="1:162" x14ac:dyDescent="0.15">
      <c r="A1115" s="44"/>
      <c r="B1115" s="96"/>
      <c r="C1115" s="7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21"/>
      <c r="R1115" s="14"/>
      <c r="S1115" s="4"/>
      <c r="T1115" s="35"/>
      <c r="U1115" s="3"/>
      <c r="V1115" s="3"/>
      <c r="W1115" s="3"/>
      <c r="X1115" s="35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</row>
    <row r="1116" spans="1:162" x14ac:dyDescent="0.15">
      <c r="A1116" s="44"/>
      <c r="B1116" s="96"/>
      <c r="C1116" s="7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21"/>
      <c r="R1116" s="14"/>
      <c r="S1116" s="4"/>
      <c r="T1116" s="35"/>
      <c r="U1116" s="3"/>
      <c r="V1116" s="3"/>
      <c r="W1116" s="3"/>
      <c r="X1116" s="35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</row>
    <row r="1117" spans="1:162" x14ac:dyDescent="0.15">
      <c r="A1117" s="44"/>
      <c r="B1117" s="96"/>
      <c r="C1117" s="7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21"/>
      <c r="R1117" s="14"/>
      <c r="S1117" s="4"/>
      <c r="T1117" s="35"/>
      <c r="U1117" s="3"/>
      <c r="V1117" s="3"/>
      <c r="W1117" s="3"/>
      <c r="X1117" s="35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</row>
    <row r="1118" spans="1:162" x14ac:dyDescent="0.15">
      <c r="A1118" s="44"/>
      <c r="B1118" s="96"/>
      <c r="C1118" s="7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21"/>
      <c r="R1118" s="14"/>
      <c r="S1118" s="4"/>
      <c r="T1118" s="35"/>
      <c r="U1118" s="3"/>
      <c r="V1118" s="3"/>
      <c r="W1118" s="3"/>
      <c r="X1118" s="35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</row>
    <row r="1119" spans="1:162" x14ac:dyDescent="0.15">
      <c r="A1119" s="44"/>
      <c r="B1119" s="96"/>
      <c r="C1119" s="7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21"/>
      <c r="R1119" s="14"/>
      <c r="S1119" s="4"/>
      <c r="T1119" s="35"/>
      <c r="U1119" s="3"/>
      <c r="V1119" s="3"/>
      <c r="W1119" s="3"/>
      <c r="X1119" s="35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</row>
    <row r="1120" spans="1:162" x14ac:dyDescent="0.15">
      <c r="A1120" s="44"/>
      <c r="B1120" s="96"/>
      <c r="C1120" s="7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21"/>
      <c r="R1120" s="14"/>
      <c r="S1120" s="4"/>
      <c r="T1120" s="35"/>
      <c r="U1120" s="3"/>
      <c r="V1120" s="3"/>
      <c r="W1120" s="3"/>
      <c r="X1120" s="35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</row>
    <row r="1121" spans="1:162" x14ac:dyDescent="0.15">
      <c r="A1121" s="44"/>
      <c r="B1121" s="96"/>
      <c r="C1121" s="7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21"/>
      <c r="R1121" s="14"/>
      <c r="S1121" s="4"/>
      <c r="T1121" s="35"/>
      <c r="U1121" s="3"/>
      <c r="V1121" s="3"/>
      <c r="W1121" s="3"/>
      <c r="X1121" s="35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</row>
    <row r="1122" spans="1:162" x14ac:dyDescent="0.15">
      <c r="A1122" s="44"/>
      <c r="B1122" s="96"/>
      <c r="C1122" s="7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21"/>
      <c r="R1122" s="14"/>
      <c r="S1122" s="4"/>
      <c r="T1122" s="35"/>
      <c r="U1122" s="3"/>
      <c r="V1122" s="3"/>
      <c r="W1122" s="3"/>
      <c r="X1122" s="35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</row>
    <row r="1123" spans="1:162" x14ac:dyDescent="0.15">
      <c r="A1123" s="44"/>
      <c r="B1123" s="96"/>
      <c r="C1123" s="7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21"/>
      <c r="R1123" s="14"/>
      <c r="S1123" s="4"/>
      <c r="T1123" s="35"/>
      <c r="U1123" s="3"/>
      <c r="V1123" s="3"/>
      <c r="W1123" s="3"/>
      <c r="X1123" s="35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</row>
    <row r="1124" spans="1:162" x14ac:dyDescent="0.15">
      <c r="A1124" s="44"/>
      <c r="B1124" s="96"/>
      <c r="C1124" s="7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21"/>
      <c r="R1124" s="14"/>
      <c r="S1124" s="4"/>
      <c r="T1124" s="35"/>
      <c r="U1124" s="3"/>
      <c r="V1124" s="3"/>
      <c r="W1124" s="3"/>
      <c r="X1124" s="35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</row>
    <row r="1125" spans="1:162" x14ac:dyDescent="0.15">
      <c r="A1125" s="44"/>
      <c r="B1125" s="96"/>
      <c r="C1125" s="7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21"/>
      <c r="R1125" s="14"/>
      <c r="S1125" s="4"/>
      <c r="T1125" s="35"/>
      <c r="U1125" s="3"/>
      <c r="V1125" s="3"/>
      <c r="W1125" s="3"/>
      <c r="X1125" s="35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</row>
    <row r="1126" spans="1:162" x14ac:dyDescent="0.15">
      <c r="A1126" s="44"/>
      <c r="B1126" s="96"/>
      <c r="C1126" s="7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21"/>
      <c r="R1126" s="14"/>
      <c r="S1126" s="4"/>
      <c r="T1126" s="35"/>
      <c r="U1126" s="3"/>
      <c r="V1126" s="3"/>
      <c r="W1126" s="3"/>
      <c r="X1126" s="35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</row>
    <row r="1127" spans="1:162" x14ac:dyDescent="0.15">
      <c r="A1127" s="44"/>
      <c r="B1127" s="96"/>
      <c r="C1127" s="7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21"/>
      <c r="R1127" s="14"/>
      <c r="S1127" s="4"/>
      <c r="T1127" s="35"/>
      <c r="U1127" s="3"/>
      <c r="V1127" s="3"/>
      <c r="W1127" s="3"/>
      <c r="X1127" s="35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</row>
    <row r="1128" spans="1:162" x14ac:dyDescent="0.15">
      <c r="A1128" s="44"/>
      <c r="B1128" s="96"/>
      <c r="C1128" s="7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21"/>
      <c r="R1128" s="14"/>
      <c r="S1128" s="4"/>
      <c r="T1128" s="35"/>
      <c r="U1128" s="3"/>
      <c r="V1128" s="3"/>
      <c r="W1128" s="3"/>
      <c r="X1128" s="35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</row>
    <row r="1129" spans="1:162" x14ac:dyDescent="0.15">
      <c r="A1129" s="44"/>
      <c r="B1129" s="96"/>
      <c r="C1129" s="7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21"/>
      <c r="R1129" s="14"/>
      <c r="S1129" s="4"/>
      <c r="T1129" s="35"/>
      <c r="U1129" s="3"/>
      <c r="V1129" s="3"/>
      <c r="W1129" s="3"/>
      <c r="X1129" s="35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</row>
    <row r="1130" spans="1:162" x14ac:dyDescent="0.15">
      <c r="A1130" s="44"/>
      <c r="B1130" s="96"/>
      <c r="C1130" s="7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21"/>
      <c r="R1130" s="14"/>
      <c r="S1130" s="4"/>
      <c r="T1130" s="35"/>
      <c r="U1130" s="3"/>
      <c r="V1130" s="3"/>
      <c r="W1130" s="3"/>
      <c r="X1130" s="35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</row>
    <row r="1131" spans="1:162" x14ac:dyDescent="0.15">
      <c r="A1131" s="44"/>
      <c r="B1131" s="96"/>
      <c r="C1131" s="7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21"/>
      <c r="R1131" s="14"/>
      <c r="S1131" s="4"/>
      <c r="T1131" s="35"/>
      <c r="U1131" s="3"/>
      <c r="V1131" s="3"/>
      <c r="W1131" s="3"/>
      <c r="X1131" s="35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</row>
    <row r="1132" spans="1:162" x14ac:dyDescent="0.15">
      <c r="A1132" s="44"/>
      <c r="B1132" s="96"/>
      <c r="C1132" s="7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21"/>
      <c r="R1132" s="14"/>
      <c r="S1132" s="4"/>
      <c r="T1132" s="35"/>
      <c r="U1132" s="3"/>
      <c r="V1132" s="3"/>
      <c r="W1132" s="3"/>
      <c r="X1132" s="35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</row>
    <row r="1133" spans="1:162" x14ac:dyDescent="0.15">
      <c r="A1133" s="44"/>
      <c r="B1133" s="96"/>
      <c r="C1133" s="7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21"/>
      <c r="R1133" s="14"/>
      <c r="S1133" s="4"/>
      <c r="T1133" s="35"/>
      <c r="U1133" s="3"/>
      <c r="V1133" s="3"/>
      <c r="W1133" s="3"/>
      <c r="X1133" s="35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</row>
    <row r="1134" spans="1:162" x14ac:dyDescent="0.15">
      <c r="A1134" s="44"/>
      <c r="B1134" s="96"/>
      <c r="C1134" s="7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21"/>
      <c r="R1134" s="14"/>
      <c r="S1134" s="4"/>
      <c r="T1134" s="35"/>
      <c r="U1134" s="3"/>
      <c r="V1134" s="3"/>
      <c r="W1134" s="3"/>
      <c r="X1134" s="35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</row>
    <row r="1135" spans="1:162" x14ac:dyDescent="0.15">
      <c r="A1135" s="44"/>
      <c r="B1135" s="96"/>
      <c r="C1135" s="7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21"/>
      <c r="R1135" s="14"/>
      <c r="S1135" s="4"/>
      <c r="T1135" s="35"/>
      <c r="U1135" s="3"/>
      <c r="V1135" s="3"/>
      <c r="W1135" s="3"/>
      <c r="X1135" s="35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</row>
    <row r="1136" spans="1:162" x14ac:dyDescent="0.15">
      <c r="A1136" s="44"/>
      <c r="B1136" s="96"/>
      <c r="C1136" s="7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21"/>
      <c r="R1136" s="14"/>
      <c r="S1136" s="4"/>
      <c r="T1136" s="35"/>
      <c r="U1136" s="3"/>
      <c r="V1136" s="3"/>
      <c r="W1136" s="3"/>
      <c r="X1136" s="35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</row>
    <row r="1137" spans="1:162" x14ac:dyDescent="0.15">
      <c r="A1137" s="44"/>
      <c r="B1137" s="96"/>
      <c r="C1137" s="7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21"/>
      <c r="R1137" s="14"/>
      <c r="S1137" s="4"/>
      <c r="T1137" s="35"/>
      <c r="U1137" s="3"/>
      <c r="V1137" s="3"/>
      <c r="W1137" s="3"/>
      <c r="X1137" s="35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</row>
    <row r="1138" spans="1:162" x14ac:dyDescent="0.15">
      <c r="A1138" s="44"/>
      <c r="B1138" s="96"/>
      <c r="C1138" s="7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21"/>
      <c r="R1138" s="14"/>
      <c r="S1138" s="4"/>
      <c r="T1138" s="35"/>
      <c r="U1138" s="3"/>
      <c r="V1138" s="3"/>
      <c r="W1138" s="3"/>
      <c r="X1138" s="35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</row>
    <row r="1139" spans="1:162" x14ac:dyDescent="0.15">
      <c r="A1139" s="44"/>
      <c r="B1139" s="96"/>
      <c r="C1139" s="7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21"/>
      <c r="R1139" s="14"/>
      <c r="S1139" s="4"/>
      <c r="T1139" s="35"/>
      <c r="U1139" s="3"/>
      <c r="V1139" s="3"/>
      <c r="W1139" s="3"/>
      <c r="X1139" s="35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</row>
    <row r="1140" spans="1:162" x14ac:dyDescent="0.15">
      <c r="A1140" s="44"/>
      <c r="B1140" s="96"/>
      <c r="C1140" s="7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21"/>
      <c r="R1140" s="14"/>
      <c r="S1140" s="4"/>
      <c r="T1140" s="35"/>
      <c r="U1140" s="3"/>
      <c r="V1140" s="3"/>
      <c r="W1140" s="3"/>
      <c r="X1140" s="35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</row>
    <row r="1141" spans="1:162" x14ac:dyDescent="0.15">
      <c r="A1141" s="44"/>
      <c r="B1141" s="96"/>
      <c r="C1141" s="7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21"/>
      <c r="R1141" s="14"/>
      <c r="S1141" s="4"/>
      <c r="T1141" s="35"/>
      <c r="U1141" s="3"/>
      <c r="V1141" s="3"/>
      <c r="W1141" s="3"/>
      <c r="X1141" s="35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</row>
    <row r="1142" spans="1:162" x14ac:dyDescent="0.15">
      <c r="A1142" s="44"/>
      <c r="B1142" s="96"/>
      <c r="C1142" s="7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21"/>
      <c r="R1142" s="14"/>
      <c r="S1142" s="4"/>
      <c r="T1142" s="35"/>
      <c r="U1142" s="3"/>
      <c r="V1142" s="3"/>
      <c r="W1142" s="3"/>
      <c r="X1142" s="35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</row>
    <row r="1143" spans="1:162" x14ac:dyDescent="0.15">
      <c r="A1143" s="44"/>
      <c r="B1143" s="96"/>
      <c r="C1143" s="7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21"/>
      <c r="R1143" s="14"/>
      <c r="S1143" s="4"/>
      <c r="T1143" s="35"/>
      <c r="U1143" s="3"/>
      <c r="V1143" s="3"/>
      <c r="W1143" s="3"/>
      <c r="X1143" s="35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</row>
    <row r="1144" spans="1:162" x14ac:dyDescent="0.15">
      <c r="A1144" s="44"/>
      <c r="B1144" s="96"/>
      <c r="C1144" s="7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21"/>
      <c r="R1144" s="14"/>
      <c r="S1144" s="4"/>
      <c r="T1144" s="35"/>
      <c r="U1144" s="3"/>
      <c r="V1144" s="3"/>
      <c r="W1144" s="3"/>
      <c r="X1144" s="35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</row>
    <row r="1145" spans="1:162" x14ac:dyDescent="0.15">
      <c r="A1145" s="44"/>
      <c r="B1145" s="96"/>
      <c r="C1145" s="7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21"/>
      <c r="R1145" s="14"/>
      <c r="S1145" s="4"/>
      <c r="T1145" s="35"/>
      <c r="U1145" s="3"/>
      <c r="V1145" s="3"/>
      <c r="W1145" s="3"/>
      <c r="X1145" s="35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</row>
    <row r="1146" spans="1:162" x14ac:dyDescent="0.15">
      <c r="A1146" s="44"/>
      <c r="B1146" s="96"/>
      <c r="C1146" s="7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21"/>
      <c r="R1146" s="14"/>
      <c r="S1146" s="4"/>
      <c r="T1146" s="35"/>
      <c r="U1146" s="3"/>
      <c r="V1146" s="3"/>
      <c r="W1146" s="3"/>
      <c r="X1146" s="35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</row>
    <row r="1147" spans="1:162" x14ac:dyDescent="0.15">
      <c r="A1147" s="44"/>
      <c r="B1147" s="96"/>
      <c r="C1147" s="7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21"/>
      <c r="R1147" s="14"/>
      <c r="S1147" s="4"/>
      <c r="T1147" s="35"/>
      <c r="U1147" s="3"/>
      <c r="V1147" s="3"/>
      <c r="W1147" s="3"/>
      <c r="X1147" s="35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</row>
    <row r="1148" spans="1:162" x14ac:dyDescent="0.15">
      <c r="A1148" s="44"/>
      <c r="B1148" s="96"/>
      <c r="C1148" s="7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21"/>
      <c r="R1148" s="14"/>
      <c r="S1148" s="4"/>
      <c r="T1148" s="35"/>
      <c r="U1148" s="3"/>
      <c r="V1148" s="3"/>
      <c r="W1148" s="3"/>
      <c r="X1148" s="35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</row>
    <row r="1149" spans="1:162" x14ac:dyDescent="0.15">
      <c r="A1149" s="44"/>
      <c r="B1149" s="96"/>
      <c r="C1149" s="7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21"/>
      <c r="R1149" s="14"/>
      <c r="S1149" s="4"/>
      <c r="T1149" s="35"/>
      <c r="U1149" s="3"/>
      <c r="V1149" s="3"/>
      <c r="W1149" s="3"/>
      <c r="X1149" s="35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</row>
    <row r="1150" spans="1:162" x14ac:dyDescent="0.15">
      <c r="A1150" s="44"/>
      <c r="B1150" s="96"/>
      <c r="C1150" s="7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21"/>
      <c r="R1150" s="14"/>
      <c r="S1150" s="4"/>
      <c r="T1150" s="35"/>
      <c r="U1150" s="3"/>
      <c r="V1150" s="3"/>
      <c r="W1150" s="3"/>
      <c r="X1150" s="35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</row>
    <row r="1151" spans="1:162" x14ac:dyDescent="0.15">
      <c r="A1151" s="44"/>
      <c r="B1151" s="96"/>
      <c r="C1151" s="7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21"/>
      <c r="R1151" s="14"/>
      <c r="S1151" s="4"/>
      <c r="T1151" s="35"/>
      <c r="U1151" s="3"/>
      <c r="V1151" s="3"/>
      <c r="W1151" s="3"/>
      <c r="X1151" s="35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</row>
    <row r="1152" spans="1:162" x14ac:dyDescent="0.15">
      <c r="A1152" s="44"/>
      <c r="B1152" s="96"/>
      <c r="C1152" s="7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21"/>
      <c r="R1152" s="14"/>
      <c r="S1152" s="4"/>
      <c r="T1152" s="35"/>
      <c r="U1152" s="3"/>
      <c r="V1152" s="3"/>
      <c r="W1152" s="3"/>
      <c r="X1152" s="35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</row>
    <row r="1153" spans="1:162" x14ac:dyDescent="0.15">
      <c r="A1153" s="44"/>
      <c r="B1153" s="96"/>
      <c r="C1153" s="7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21"/>
      <c r="R1153" s="14"/>
      <c r="S1153" s="4"/>
      <c r="T1153" s="35"/>
      <c r="U1153" s="3"/>
      <c r="V1153" s="3"/>
      <c r="W1153" s="3"/>
      <c r="X1153" s="35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</row>
    <row r="1154" spans="1:162" x14ac:dyDescent="0.15">
      <c r="A1154" s="44"/>
      <c r="B1154" s="96"/>
      <c r="C1154" s="7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21"/>
      <c r="R1154" s="14"/>
      <c r="S1154" s="4"/>
      <c r="T1154" s="35"/>
      <c r="U1154" s="3"/>
      <c r="V1154" s="3"/>
      <c r="W1154" s="3"/>
      <c r="X1154" s="35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</row>
    <row r="1155" spans="1:162" x14ac:dyDescent="0.15">
      <c r="A1155" s="44"/>
      <c r="B1155" s="96"/>
      <c r="C1155" s="7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21"/>
      <c r="R1155" s="14"/>
      <c r="S1155" s="4"/>
      <c r="T1155" s="35"/>
      <c r="U1155" s="3"/>
      <c r="V1155" s="3"/>
      <c r="W1155" s="3"/>
      <c r="X1155" s="35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</row>
    <row r="1156" spans="1:162" x14ac:dyDescent="0.15">
      <c r="A1156" s="44"/>
      <c r="B1156" s="96"/>
      <c r="C1156" s="7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21"/>
      <c r="R1156" s="14"/>
      <c r="S1156" s="4"/>
      <c r="T1156" s="35"/>
      <c r="U1156" s="3"/>
      <c r="V1156" s="3"/>
      <c r="W1156" s="3"/>
      <c r="X1156" s="35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</row>
    <row r="1157" spans="1:162" x14ac:dyDescent="0.15">
      <c r="A1157" s="44"/>
      <c r="B1157" s="96"/>
      <c r="C1157" s="7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21"/>
      <c r="R1157" s="14"/>
      <c r="S1157" s="4"/>
      <c r="T1157" s="35"/>
      <c r="U1157" s="3"/>
      <c r="V1157" s="3"/>
      <c r="W1157" s="3"/>
      <c r="X1157" s="35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</row>
    <row r="1158" spans="1:162" x14ac:dyDescent="0.15">
      <c r="A1158" s="44"/>
      <c r="B1158" s="96"/>
      <c r="C1158" s="7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21"/>
      <c r="R1158" s="14"/>
      <c r="S1158" s="4"/>
      <c r="T1158" s="35"/>
      <c r="U1158" s="3"/>
      <c r="V1158" s="3"/>
      <c r="W1158" s="3"/>
      <c r="X1158" s="35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</row>
    <row r="1159" spans="1:162" x14ac:dyDescent="0.15">
      <c r="A1159" s="44"/>
      <c r="B1159" s="96"/>
      <c r="C1159" s="7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21"/>
      <c r="R1159" s="14"/>
      <c r="S1159" s="4"/>
      <c r="T1159" s="35"/>
      <c r="U1159" s="3"/>
      <c r="V1159" s="3"/>
      <c r="W1159" s="3"/>
      <c r="X1159" s="35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</row>
    <row r="1160" spans="1:162" x14ac:dyDescent="0.15">
      <c r="A1160" s="44"/>
      <c r="B1160" s="96"/>
      <c r="C1160" s="7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21"/>
      <c r="R1160" s="14"/>
      <c r="S1160" s="4"/>
      <c r="T1160" s="35"/>
      <c r="U1160" s="3"/>
      <c r="V1160" s="3"/>
      <c r="W1160" s="3"/>
      <c r="X1160" s="35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</row>
    <row r="1161" spans="1:162" x14ac:dyDescent="0.15">
      <c r="A1161" s="44"/>
      <c r="B1161" s="96"/>
      <c r="C1161" s="7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21"/>
      <c r="R1161" s="14"/>
      <c r="S1161" s="4"/>
      <c r="T1161" s="35"/>
      <c r="U1161" s="3"/>
      <c r="V1161" s="3"/>
      <c r="W1161" s="3"/>
      <c r="X1161" s="35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</row>
    <row r="1162" spans="1:162" x14ac:dyDescent="0.15">
      <c r="A1162" s="44"/>
      <c r="B1162" s="96"/>
      <c r="C1162" s="7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21"/>
      <c r="R1162" s="14"/>
      <c r="S1162" s="4"/>
      <c r="T1162" s="35"/>
      <c r="U1162" s="3"/>
      <c r="V1162" s="3"/>
      <c r="W1162" s="3"/>
      <c r="X1162" s="35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</row>
    <row r="1163" spans="1:162" x14ac:dyDescent="0.15">
      <c r="A1163" s="44"/>
      <c r="B1163" s="96"/>
      <c r="C1163" s="7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21"/>
      <c r="R1163" s="14"/>
      <c r="S1163" s="4"/>
      <c r="T1163" s="35"/>
      <c r="U1163" s="3"/>
      <c r="V1163" s="3"/>
      <c r="W1163" s="3"/>
      <c r="X1163" s="35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</row>
    <row r="1164" spans="1:162" x14ac:dyDescent="0.15">
      <c r="A1164" s="44"/>
      <c r="B1164" s="96"/>
      <c r="C1164" s="7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21"/>
      <c r="R1164" s="14"/>
      <c r="S1164" s="4"/>
      <c r="T1164" s="35"/>
      <c r="U1164" s="3"/>
      <c r="V1164" s="3"/>
      <c r="W1164" s="3"/>
      <c r="X1164" s="35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</row>
    <row r="1165" spans="1:162" x14ac:dyDescent="0.15">
      <c r="A1165" s="44"/>
      <c r="B1165" s="96"/>
      <c r="C1165" s="7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21"/>
      <c r="R1165" s="14"/>
      <c r="S1165" s="4"/>
      <c r="T1165" s="35"/>
      <c r="U1165" s="3"/>
      <c r="V1165" s="3"/>
      <c r="W1165" s="3"/>
      <c r="X1165" s="35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</row>
    <row r="1166" spans="1:162" x14ac:dyDescent="0.15">
      <c r="A1166" s="44"/>
      <c r="B1166" s="96"/>
      <c r="C1166" s="7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21"/>
      <c r="R1166" s="14"/>
      <c r="S1166" s="4"/>
      <c r="T1166" s="35"/>
      <c r="U1166" s="3"/>
      <c r="V1166" s="3"/>
      <c r="W1166" s="3"/>
      <c r="X1166" s="35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</row>
    <row r="1167" spans="1:162" x14ac:dyDescent="0.15">
      <c r="A1167" s="44"/>
      <c r="B1167" s="96"/>
      <c r="C1167" s="7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21"/>
      <c r="R1167" s="14"/>
      <c r="S1167" s="4"/>
      <c r="T1167" s="35"/>
      <c r="U1167" s="3"/>
      <c r="V1167" s="3"/>
      <c r="W1167" s="3"/>
      <c r="X1167" s="35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</row>
    <row r="1168" spans="1:162" x14ac:dyDescent="0.15">
      <c r="A1168" s="44"/>
      <c r="B1168" s="96"/>
      <c r="C1168" s="7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21"/>
      <c r="R1168" s="14"/>
      <c r="S1168" s="4"/>
      <c r="T1168" s="35"/>
      <c r="U1168" s="3"/>
      <c r="V1168" s="3"/>
      <c r="W1168" s="3"/>
      <c r="X1168" s="35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</row>
    <row r="1169" spans="1:162" x14ac:dyDescent="0.15">
      <c r="A1169" s="44"/>
      <c r="B1169" s="96"/>
      <c r="C1169" s="7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21"/>
      <c r="R1169" s="14"/>
      <c r="S1169" s="4"/>
      <c r="T1169" s="35"/>
      <c r="U1169" s="3"/>
      <c r="V1169" s="3"/>
      <c r="W1169" s="3"/>
      <c r="X1169" s="35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</row>
    <row r="1170" spans="1:162" x14ac:dyDescent="0.15">
      <c r="A1170" s="44"/>
      <c r="B1170" s="96"/>
      <c r="C1170" s="7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21"/>
      <c r="R1170" s="14"/>
      <c r="S1170" s="4"/>
      <c r="T1170" s="35"/>
      <c r="U1170" s="3"/>
      <c r="V1170" s="3"/>
      <c r="W1170" s="3"/>
      <c r="X1170" s="35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</row>
    <row r="1171" spans="1:162" x14ac:dyDescent="0.15">
      <c r="A1171" s="44"/>
      <c r="B1171" s="96"/>
      <c r="C1171" s="7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21"/>
      <c r="R1171" s="14"/>
      <c r="S1171" s="4"/>
      <c r="T1171" s="35"/>
      <c r="U1171" s="3"/>
      <c r="V1171" s="3"/>
      <c r="W1171" s="3"/>
      <c r="X1171" s="35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</row>
    <row r="1172" spans="1:162" x14ac:dyDescent="0.15">
      <c r="A1172" s="44"/>
      <c r="B1172" s="96"/>
      <c r="C1172" s="7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21"/>
      <c r="R1172" s="14"/>
      <c r="S1172" s="4"/>
      <c r="T1172" s="35"/>
      <c r="U1172" s="3"/>
      <c r="V1172" s="3"/>
      <c r="W1172" s="3"/>
      <c r="X1172" s="35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</row>
    <row r="1173" spans="1:162" x14ac:dyDescent="0.15">
      <c r="A1173" s="44"/>
      <c r="B1173" s="96"/>
      <c r="C1173" s="7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21"/>
      <c r="R1173" s="14"/>
      <c r="S1173" s="4"/>
      <c r="T1173" s="35"/>
      <c r="U1173" s="3"/>
      <c r="V1173" s="3"/>
      <c r="W1173" s="3"/>
      <c r="X1173" s="35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</row>
    <row r="1174" spans="1:162" x14ac:dyDescent="0.15">
      <c r="A1174" s="44"/>
      <c r="B1174" s="96"/>
      <c r="C1174" s="7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21"/>
      <c r="R1174" s="14"/>
      <c r="S1174" s="4"/>
      <c r="T1174" s="35"/>
      <c r="U1174" s="3"/>
      <c r="V1174" s="3"/>
      <c r="W1174" s="3"/>
      <c r="X1174" s="35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</row>
    <row r="1175" spans="1:162" x14ac:dyDescent="0.15">
      <c r="A1175" s="44"/>
      <c r="B1175" s="96"/>
      <c r="C1175" s="7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21"/>
      <c r="R1175" s="14"/>
      <c r="S1175" s="4"/>
      <c r="T1175" s="35"/>
      <c r="U1175" s="3"/>
      <c r="V1175" s="3"/>
      <c r="W1175" s="3"/>
      <c r="X1175" s="35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</row>
    <row r="1176" spans="1:162" x14ac:dyDescent="0.15">
      <c r="A1176" s="44"/>
      <c r="B1176" s="96"/>
      <c r="C1176" s="7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21"/>
      <c r="R1176" s="14"/>
      <c r="S1176" s="4"/>
      <c r="T1176" s="35"/>
      <c r="U1176" s="3"/>
      <c r="V1176" s="3"/>
      <c r="W1176" s="3"/>
      <c r="X1176" s="35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</row>
    <row r="1177" spans="1:162" x14ac:dyDescent="0.15">
      <c r="A1177" s="44"/>
      <c r="B1177" s="96"/>
      <c r="C1177" s="7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21"/>
      <c r="R1177" s="14"/>
      <c r="S1177" s="4"/>
      <c r="T1177" s="35"/>
      <c r="U1177" s="3"/>
      <c r="V1177" s="3"/>
      <c r="W1177" s="3"/>
      <c r="X1177" s="35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</row>
    <row r="1178" spans="1:162" x14ac:dyDescent="0.15">
      <c r="A1178" s="44"/>
      <c r="B1178" s="96"/>
      <c r="C1178" s="7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21"/>
      <c r="R1178" s="14"/>
      <c r="S1178" s="4"/>
      <c r="T1178" s="35"/>
      <c r="U1178" s="3"/>
      <c r="V1178" s="3"/>
      <c r="W1178" s="3"/>
      <c r="X1178" s="35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</row>
    <row r="1179" spans="1:162" x14ac:dyDescent="0.15">
      <c r="A1179" s="44"/>
      <c r="B1179" s="96"/>
      <c r="C1179" s="7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21"/>
      <c r="R1179" s="14"/>
      <c r="S1179" s="4"/>
      <c r="T1179" s="35"/>
      <c r="U1179" s="3"/>
      <c r="V1179" s="3"/>
      <c r="W1179" s="3"/>
      <c r="X1179" s="35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</row>
    <row r="1180" spans="1:162" x14ac:dyDescent="0.15">
      <c r="A1180" s="44"/>
      <c r="B1180" s="96"/>
      <c r="C1180" s="7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21"/>
      <c r="R1180" s="14"/>
      <c r="S1180" s="4"/>
      <c r="T1180" s="35"/>
      <c r="U1180" s="3"/>
      <c r="V1180" s="3"/>
      <c r="W1180" s="3"/>
      <c r="X1180" s="35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</row>
    <row r="1181" spans="1:162" x14ac:dyDescent="0.15">
      <c r="A1181" s="44"/>
      <c r="B1181" s="96"/>
      <c r="C1181" s="7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21"/>
      <c r="R1181" s="14"/>
      <c r="S1181" s="4"/>
      <c r="T1181" s="35"/>
      <c r="U1181" s="3"/>
      <c r="V1181" s="3"/>
      <c r="W1181" s="3"/>
      <c r="X1181" s="35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</row>
    <row r="1182" spans="1:162" x14ac:dyDescent="0.15">
      <c r="A1182" s="44"/>
      <c r="B1182" s="96"/>
      <c r="C1182" s="7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21"/>
      <c r="R1182" s="14"/>
      <c r="S1182" s="4"/>
      <c r="T1182" s="35"/>
      <c r="U1182" s="3"/>
      <c r="V1182" s="3"/>
      <c r="W1182" s="3"/>
      <c r="X1182" s="35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</row>
    <row r="1183" spans="1:162" x14ac:dyDescent="0.15">
      <c r="A1183" s="44"/>
      <c r="B1183" s="96"/>
      <c r="C1183" s="7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21"/>
      <c r="R1183" s="14"/>
      <c r="S1183" s="4"/>
      <c r="T1183" s="35"/>
      <c r="U1183" s="3"/>
      <c r="V1183" s="3"/>
      <c r="W1183" s="3"/>
      <c r="X1183" s="35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</row>
    <row r="1184" spans="1:162" x14ac:dyDescent="0.15">
      <c r="A1184" s="44"/>
      <c r="B1184" s="96"/>
      <c r="C1184" s="7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21"/>
      <c r="R1184" s="14"/>
      <c r="S1184" s="4"/>
      <c r="T1184" s="35"/>
      <c r="U1184" s="3"/>
      <c r="V1184" s="3"/>
      <c r="W1184" s="3"/>
      <c r="X1184" s="35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</row>
    <row r="1185" spans="1:162" x14ac:dyDescent="0.15">
      <c r="A1185" s="44"/>
      <c r="B1185" s="96"/>
      <c r="C1185" s="7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21"/>
      <c r="R1185" s="14"/>
      <c r="S1185" s="4"/>
      <c r="T1185" s="35"/>
      <c r="U1185" s="3"/>
      <c r="V1185" s="3"/>
      <c r="W1185" s="3"/>
      <c r="X1185" s="35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</row>
    <row r="1186" spans="1:162" x14ac:dyDescent="0.15">
      <c r="A1186" s="44"/>
      <c r="B1186" s="96"/>
      <c r="C1186" s="7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21"/>
      <c r="R1186" s="14"/>
      <c r="S1186" s="4"/>
      <c r="T1186" s="35"/>
      <c r="U1186" s="3"/>
      <c r="V1186" s="3"/>
      <c r="W1186" s="3"/>
      <c r="X1186" s="35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</row>
    <row r="1187" spans="1:162" x14ac:dyDescent="0.15">
      <c r="A1187" s="44"/>
      <c r="B1187" s="96"/>
      <c r="C1187" s="7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21"/>
      <c r="R1187" s="14"/>
      <c r="S1187" s="4"/>
      <c r="T1187" s="35"/>
      <c r="U1187" s="3"/>
      <c r="V1187" s="3"/>
      <c r="W1187" s="3"/>
      <c r="X1187" s="35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</row>
    <row r="1188" spans="1:162" x14ac:dyDescent="0.15">
      <c r="A1188" s="44"/>
      <c r="B1188" s="96"/>
      <c r="C1188" s="7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21"/>
      <c r="R1188" s="14"/>
      <c r="S1188" s="4"/>
      <c r="T1188" s="35"/>
      <c r="U1188" s="3"/>
      <c r="V1188" s="3"/>
      <c r="W1188" s="3"/>
      <c r="X1188" s="35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</row>
    <row r="1189" spans="1:162" x14ac:dyDescent="0.15">
      <c r="A1189" s="44"/>
      <c r="B1189" s="96"/>
      <c r="C1189" s="7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21"/>
      <c r="R1189" s="14"/>
      <c r="S1189" s="4"/>
      <c r="T1189" s="35"/>
      <c r="U1189" s="3"/>
      <c r="V1189" s="3"/>
      <c r="W1189" s="3"/>
      <c r="X1189" s="35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</row>
    <row r="1190" spans="1:162" x14ac:dyDescent="0.15">
      <c r="A1190" s="44"/>
      <c r="B1190" s="96"/>
      <c r="C1190" s="7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21"/>
      <c r="R1190" s="14"/>
      <c r="S1190" s="4"/>
      <c r="T1190" s="35"/>
      <c r="U1190" s="3"/>
      <c r="V1190" s="3"/>
      <c r="W1190" s="3"/>
      <c r="X1190" s="35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</row>
    <row r="1191" spans="1:162" x14ac:dyDescent="0.15">
      <c r="A1191" s="44"/>
      <c r="B1191" s="96"/>
      <c r="C1191" s="7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21"/>
      <c r="R1191" s="14"/>
      <c r="S1191" s="4"/>
      <c r="T1191" s="35"/>
      <c r="U1191" s="3"/>
      <c r="V1191" s="3"/>
      <c r="W1191" s="3"/>
      <c r="X1191" s="35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</row>
    <row r="1192" spans="1:162" x14ac:dyDescent="0.15">
      <c r="A1192" s="44"/>
      <c r="B1192" s="96"/>
      <c r="C1192" s="7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21"/>
      <c r="R1192" s="14"/>
      <c r="S1192" s="4"/>
      <c r="T1192" s="35"/>
      <c r="U1192" s="3"/>
      <c r="V1192" s="3"/>
      <c r="W1192" s="3"/>
      <c r="X1192" s="35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</row>
    <row r="1193" spans="1:162" x14ac:dyDescent="0.15">
      <c r="A1193" s="44"/>
      <c r="B1193" s="96"/>
      <c r="C1193" s="7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21"/>
      <c r="R1193" s="14"/>
      <c r="S1193" s="4"/>
      <c r="T1193" s="35"/>
      <c r="U1193" s="3"/>
      <c r="V1193" s="3"/>
      <c r="W1193" s="3"/>
      <c r="X1193" s="35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</row>
    <row r="1194" spans="1:162" x14ac:dyDescent="0.15">
      <c r="A1194" s="44"/>
      <c r="B1194" s="96"/>
      <c r="C1194" s="7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21"/>
      <c r="R1194" s="14"/>
      <c r="S1194" s="4"/>
      <c r="T1194" s="35"/>
      <c r="U1194" s="3"/>
      <c r="V1194" s="3"/>
      <c r="W1194" s="3"/>
      <c r="X1194" s="35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</row>
    <row r="1195" spans="1:162" x14ac:dyDescent="0.15">
      <c r="A1195" s="44"/>
      <c r="B1195" s="96"/>
      <c r="C1195" s="7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21"/>
      <c r="R1195" s="14"/>
      <c r="S1195" s="4"/>
      <c r="T1195" s="35"/>
      <c r="U1195" s="3"/>
      <c r="V1195" s="3"/>
      <c r="W1195" s="3"/>
      <c r="X1195" s="35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</row>
    <row r="1196" spans="1:162" x14ac:dyDescent="0.15">
      <c r="A1196" s="44"/>
      <c r="B1196" s="96"/>
      <c r="C1196" s="7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21"/>
      <c r="R1196" s="14"/>
      <c r="S1196" s="4"/>
      <c r="T1196" s="35"/>
      <c r="U1196" s="3"/>
      <c r="V1196" s="3"/>
      <c r="W1196" s="3"/>
      <c r="X1196" s="35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</row>
    <row r="1197" spans="1:162" x14ac:dyDescent="0.15">
      <c r="A1197" s="44"/>
      <c r="B1197" s="96"/>
      <c r="C1197" s="7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21"/>
      <c r="R1197" s="14"/>
      <c r="S1197" s="4"/>
      <c r="T1197" s="35"/>
      <c r="U1197" s="3"/>
      <c r="V1197" s="3"/>
      <c r="W1197" s="3"/>
      <c r="X1197" s="35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</row>
    <row r="1198" spans="1:162" x14ac:dyDescent="0.15">
      <c r="A1198" s="44"/>
      <c r="B1198" s="96"/>
      <c r="C1198" s="7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21"/>
      <c r="R1198" s="14"/>
      <c r="S1198" s="4"/>
      <c r="T1198" s="35"/>
      <c r="U1198" s="3"/>
      <c r="V1198" s="3"/>
      <c r="W1198" s="3"/>
      <c r="X1198" s="35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</row>
    <row r="1199" spans="1:162" x14ac:dyDescent="0.15">
      <c r="A1199" s="44"/>
      <c r="B1199" s="96"/>
      <c r="C1199" s="7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21"/>
      <c r="R1199" s="14"/>
      <c r="S1199" s="4"/>
      <c r="T1199" s="35"/>
      <c r="U1199" s="3"/>
      <c r="V1199" s="3"/>
      <c r="W1199" s="3"/>
      <c r="X1199" s="35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</row>
    <row r="1200" spans="1:162" x14ac:dyDescent="0.15">
      <c r="A1200" s="44"/>
      <c r="B1200" s="96"/>
      <c r="C1200" s="7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21"/>
      <c r="R1200" s="14"/>
      <c r="S1200" s="4"/>
      <c r="T1200" s="35"/>
      <c r="U1200" s="3"/>
      <c r="V1200" s="3"/>
      <c r="W1200" s="3"/>
      <c r="X1200" s="35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</row>
    <row r="1201" spans="1:162" x14ac:dyDescent="0.15">
      <c r="A1201" s="44"/>
      <c r="B1201" s="96"/>
      <c r="C1201" s="7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21"/>
      <c r="R1201" s="14"/>
      <c r="S1201" s="4"/>
      <c r="T1201" s="35"/>
      <c r="U1201" s="3"/>
      <c r="V1201" s="3"/>
      <c r="W1201" s="3"/>
      <c r="X1201" s="35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</row>
    <row r="1202" spans="1:162" x14ac:dyDescent="0.15">
      <c r="A1202" s="44"/>
      <c r="B1202" s="96"/>
      <c r="C1202" s="7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21"/>
      <c r="R1202" s="14"/>
      <c r="S1202" s="4"/>
      <c r="T1202" s="35"/>
      <c r="U1202" s="3"/>
      <c r="V1202" s="3"/>
      <c r="W1202" s="3"/>
      <c r="X1202" s="35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</row>
    <row r="1203" spans="1:162" x14ac:dyDescent="0.15">
      <c r="A1203" s="44"/>
      <c r="B1203" s="96"/>
      <c r="C1203" s="7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21"/>
      <c r="R1203" s="14"/>
      <c r="S1203" s="4"/>
      <c r="T1203" s="35"/>
      <c r="U1203" s="3"/>
      <c r="V1203" s="3"/>
      <c r="W1203" s="3"/>
      <c r="X1203" s="35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</row>
    <row r="1204" spans="1:162" x14ac:dyDescent="0.15">
      <c r="A1204" s="44"/>
      <c r="B1204" s="96"/>
      <c r="C1204" s="7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21"/>
      <c r="R1204" s="14"/>
      <c r="S1204" s="4"/>
      <c r="T1204" s="35"/>
      <c r="U1204" s="3"/>
      <c r="V1204" s="3"/>
      <c r="W1204" s="3"/>
      <c r="X1204" s="35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</row>
    <row r="1205" spans="1:162" x14ac:dyDescent="0.15">
      <c r="A1205" s="44"/>
      <c r="B1205" s="96"/>
      <c r="C1205" s="7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21"/>
      <c r="R1205" s="14"/>
      <c r="S1205" s="4"/>
      <c r="T1205" s="35"/>
      <c r="U1205" s="3"/>
      <c r="V1205" s="3"/>
      <c r="W1205" s="3"/>
      <c r="X1205" s="35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</row>
    <row r="1206" spans="1:162" x14ac:dyDescent="0.15">
      <c r="A1206" s="44"/>
      <c r="B1206" s="96"/>
      <c r="C1206" s="7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21"/>
      <c r="R1206" s="14"/>
      <c r="S1206" s="4"/>
      <c r="T1206" s="35"/>
      <c r="U1206" s="3"/>
      <c r="V1206" s="3"/>
      <c r="W1206" s="3"/>
      <c r="X1206" s="35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</row>
    <row r="1207" spans="1:162" x14ac:dyDescent="0.15">
      <c r="A1207" s="44"/>
      <c r="B1207" s="96"/>
      <c r="C1207" s="7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21"/>
      <c r="R1207" s="14"/>
      <c r="S1207" s="4"/>
      <c r="T1207" s="35"/>
      <c r="U1207" s="3"/>
      <c r="V1207" s="3"/>
      <c r="W1207" s="3"/>
      <c r="X1207" s="35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</row>
    <row r="1208" spans="1:162" x14ac:dyDescent="0.15">
      <c r="A1208" s="44"/>
      <c r="B1208" s="96"/>
      <c r="C1208" s="7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21"/>
      <c r="R1208" s="14"/>
      <c r="S1208" s="4"/>
      <c r="T1208" s="35"/>
      <c r="U1208" s="3"/>
      <c r="V1208" s="3"/>
      <c r="W1208" s="3"/>
      <c r="X1208" s="35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</row>
    <row r="1209" spans="1:162" x14ac:dyDescent="0.15">
      <c r="A1209" s="44"/>
      <c r="B1209" s="96"/>
      <c r="C1209" s="7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21"/>
      <c r="R1209" s="14"/>
      <c r="S1209" s="4"/>
      <c r="T1209" s="35"/>
      <c r="U1209" s="3"/>
      <c r="V1209" s="3"/>
      <c r="W1209" s="3"/>
      <c r="X1209" s="35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</row>
    <row r="1210" spans="1:162" x14ac:dyDescent="0.15">
      <c r="A1210" s="44"/>
      <c r="B1210" s="96"/>
      <c r="C1210" s="7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21"/>
      <c r="R1210" s="14"/>
      <c r="S1210" s="4"/>
      <c r="T1210" s="35"/>
      <c r="U1210" s="3"/>
      <c r="V1210" s="3"/>
      <c r="W1210" s="3"/>
      <c r="X1210" s="35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</row>
    <row r="1211" spans="1:162" x14ac:dyDescent="0.15">
      <c r="A1211" s="44"/>
      <c r="B1211" s="96"/>
      <c r="C1211" s="7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21"/>
      <c r="R1211" s="14"/>
      <c r="S1211" s="4"/>
      <c r="T1211" s="35"/>
      <c r="U1211" s="3"/>
      <c r="V1211" s="3"/>
      <c r="W1211" s="3"/>
      <c r="X1211" s="35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</row>
    <row r="1212" spans="1:162" x14ac:dyDescent="0.15">
      <c r="A1212" s="44"/>
      <c r="B1212" s="96"/>
      <c r="C1212" s="7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21"/>
      <c r="R1212" s="14"/>
      <c r="S1212" s="4"/>
      <c r="T1212" s="35"/>
      <c r="U1212" s="3"/>
      <c r="V1212" s="3"/>
      <c r="W1212" s="3"/>
      <c r="X1212" s="35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</row>
    <row r="1213" spans="1:162" x14ac:dyDescent="0.15">
      <c r="A1213" s="44"/>
      <c r="B1213" s="96"/>
      <c r="C1213" s="7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21"/>
      <c r="R1213" s="14"/>
      <c r="S1213" s="4"/>
      <c r="T1213" s="35"/>
      <c r="U1213" s="3"/>
      <c r="V1213" s="3"/>
      <c r="W1213" s="3"/>
      <c r="X1213" s="35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</row>
    <row r="1214" spans="1:162" x14ac:dyDescent="0.15">
      <c r="A1214" s="44"/>
      <c r="B1214" s="96"/>
      <c r="C1214" s="7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21"/>
      <c r="R1214" s="14"/>
      <c r="S1214" s="4"/>
      <c r="T1214" s="35"/>
      <c r="U1214" s="3"/>
      <c r="V1214" s="3"/>
      <c r="W1214" s="3"/>
      <c r="X1214" s="35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</row>
    <row r="1215" spans="1:162" x14ac:dyDescent="0.15">
      <c r="A1215" s="44"/>
      <c r="B1215" s="96"/>
      <c r="C1215" s="7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21"/>
      <c r="R1215" s="14"/>
      <c r="S1215" s="4"/>
      <c r="T1215" s="35"/>
      <c r="U1215" s="3"/>
      <c r="V1215" s="3"/>
      <c r="W1215" s="3"/>
      <c r="X1215" s="35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</row>
    <row r="1216" spans="1:162" x14ac:dyDescent="0.15">
      <c r="A1216" s="44"/>
      <c r="B1216" s="96"/>
      <c r="C1216" s="7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21"/>
      <c r="R1216" s="14"/>
      <c r="S1216" s="4"/>
      <c r="T1216" s="35"/>
      <c r="U1216" s="3"/>
      <c r="V1216" s="3"/>
      <c r="W1216" s="3"/>
      <c r="X1216" s="35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</row>
    <row r="1217" spans="1:162" x14ac:dyDescent="0.15">
      <c r="A1217" s="44"/>
      <c r="B1217" s="96"/>
      <c r="C1217" s="7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21"/>
      <c r="R1217" s="14"/>
      <c r="S1217" s="4"/>
      <c r="T1217" s="35"/>
      <c r="U1217" s="3"/>
      <c r="V1217" s="3"/>
      <c r="W1217" s="3"/>
      <c r="X1217" s="35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</row>
    <row r="1218" spans="1:162" x14ac:dyDescent="0.15">
      <c r="A1218" s="44"/>
      <c r="B1218" s="96"/>
      <c r="C1218" s="7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21"/>
      <c r="R1218" s="14"/>
      <c r="S1218" s="4"/>
      <c r="T1218" s="35"/>
      <c r="U1218" s="3"/>
      <c r="V1218" s="3"/>
      <c r="W1218" s="3"/>
      <c r="X1218" s="35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</row>
    <row r="1219" spans="1:162" x14ac:dyDescent="0.15">
      <c r="A1219" s="44"/>
      <c r="B1219" s="96"/>
      <c r="C1219" s="7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21"/>
      <c r="R1219" s="14"/>
      <c r="S1219" s="4"/>
      <c r="T1219" s="35"/>
      <c r="U1219" s="3"/>
      <c r="V1219" s="3"/>
      <c r="W1219" s="3"/>
      <c r="X1219" s="35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</row>
    <row r="1220" spans="1:162" x14ac:dyDescent="0.15">
      <c r="A1220" s="44"/>
      <c r="B1220" s="96"/>
      <c r="C1220" s="7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21"/>
      <c r="R1220" s="14"/>
      <c r="S1220" s="4"/>
      <c r="T1220" s="35"/>
      <c r="U1220" s="3"/>
      <c r="V1220" s="3"/>
      <c r="W1220" s="3"/>
      <c r="X1220" s="35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</row>
    <row r="1221" spans="1:162" x14ac:dyDescent="0.15">
      <c r="A1221" s="44"/>
      <c r="B1221" s="96"/>
      <c r="C1221" s="7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21"/>
      <c r="R1221" s="14"/>
      <c r="S1221" s="4"/>
      <c r="T1221" s="35"/>
      <c r="U1221" s="3"/>
      <c r="V1221" s="3"/>
      <c r="W1221" s="3"/>
      <c r="X1221" s="35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</row>
    <row r="1222" spans="1:162" x14ac:dyDescent="0.15">
      <c r="A1222" s="44"/>
      <c r="B1222" s="96"/>
      <c r="C1222" s="7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21"/>
      <c r="R1222" s="14"/>
      <c r="S1222" s="4"/>
      <c r="T1222" s="35"/>
      <c r="U1222" s="3"/>
      <c r="V1222" s="3"/>
      <c r="W1222" s="3"/>
      <c r="X1222" s="35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</row>
    <row r="1223" spans="1:162" x14ac:dyDescent="0.15">
      <c r="A1223" s="44"/>
      <c r="B1223" s="96"/>
      <c r="C1223" s="7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21"/>
      <c r="R1223" s="14"/>
      <c r="S1223" s="4"/>
      <c r="T1223" s="35"/>
      <c r="U1223" s="3"/>
      <c r="V1223" s="3"/>
      <c r="W1223" s="3"/>
      <c r="X1223" s="35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</row>
    <row r="1224" spans="1:162" x14ac:dyDescent="0.15">
      <c r="A1224" s="44"/>
      <c r="B1224" s="96"/>
      <c r="C1224" s="7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21"/>
      <c r="R1224" s="14"/>
      <c r="S1224" s="4"/>
      <c r="T1224" s="35"/>
      <c r="U1224" s="3"/>
      <c r="V1224" s="3"/>
      <c r="W1224" s="3"/>
      <c r="X1224" s="35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</row>
    <row r="1225" spans="1:162" x14ac:dyDescent="0.15">
      <c r="A1225" s="44"/>
      <c r="B1225" s="96"/>
      <c r="C1225" s="7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21"/>
      <c r="R1225" s="14"/>
      <c r="S1225" s="4"/>
      <c r="T1225" s="35"/>
      <c r="U1225" s="3"/>
      <c r="V1225" s="3"/>
      <c r="W1225" s="3"/>
      <c r="X1225" s="35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</row>
    <row r="1226" spans="1:162" x14ac:dyDescent="0.15">
      <c r="A1226" s="44"/>
      <c r="B1226" s="96"/>
      <c r="C1226" s="7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21"/>
      <c r="R1226" s="14"/>
      <c r="S1226" s="4"/>
      <c r="T1226" s="35"/>
      <c r="U1226" s="3"/>
      <c r="V1226" s="3"/>
      <c r="W1226" s="3"/>
      <c r="X1226" s="35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</row>
    <row r="1227" spans="1:162" x14ac:dyDescent="0.15">
      <c r="A1227" s="44"/>
      <c r="B1227" s="96"/>
      <c r="C1227" s="7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21"/>
      <c r="R1227" s="14"/>
      <c r="S1227" s="4"/>
      <c r="T1227" s="35"/>
      <c r="U1227" s="3"/>
      <c r="V1227" s="3"/>
      <c r="W1227" s="3"/>
      <c r="X1227" s="35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</row>
    <row r="1228" spans="1:162" x14ac:dyDescent="0.15">
      <c r="A1228" s="44"/>
      <c r="B1228" s="96"/>
      <c r="C1228" s="7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21"/>
      <c r="R1228" s="14"/>
      <c r="S1228" s="4"/>
      <c r="T1228" s="35"/>
      <c r="U1228" s="3"/>
      <c r="V1228" s="3"/>
      <c r="W1228" s="3"/>
      <c r="X1228" s="35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</row>
    <row r="1229" spans="1:162" x14ac:dyDescent="0.15">
      <c r="A1229" s="44"/>
      <c r="B1229" s="96"/>
      <c r="C1229" s="7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21"/>
      <c r="R1229" s="14"/>
      <c r="S1229" s="4"/>
      <c r="T1229" s="35"/>
      <c r="U1229" s="3"/>
      <c r="V1229" s="3"/>
      <c r="W1229" s="3"/>
      <c r="X1229" s="35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</row>
    <row r="1230" spans="1:162" x14ac:dyDescent="0.15">
      <c r="A1230" s="44"/>
      <c r="B1230" s="96"/>
      <c r="C1230" s="7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21"/>
      <c r="R1230" s="14"/>
      <c r="S1230" s="4"/>
      <c r="T1230" s="35"/>
      <c r="U1230" s="3"/>
      <c r="V1230" s="3"/>
      <c r="W1230" s="3"/>
      <c r="X1230" s="35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</row>
    <row r="1231" spans="1:162" x14ac:dyDescent="0.15">
      <c r="A1231" s="44"/>
      <c r="B1231" s="96"/>
      <c r="C1231" s="7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21"/>
      <c r="R1231" s="14"/>
      <c r="S1231" s="4"/>
      <c r="T1231" s="35"/>
      <c r="U1231" s="3"/>
      <c r="V1231" s="3"/>
      <c r="W1231" s="3"/>
      <c r="X1231" s="35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</row>
    <row r="1232" spans="1:162" x14ac:dyDescent="0.15">
      <c r="A1232" s="44"/>
      <c r="B1232" s="96"/>
      <c r="C1232" s="7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21"/>
      <c r="R1232" s="14"/>
      <c r="S1232" s="4"/>
      <c r="T1232" s="35"/>
      <c r="U1232" s="3"/>
      <c r="V1232" s="3"/>
      <c r="W1232" s="3"/>
      <c r="X1232" s="35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</row>
    <row r="1233" spans="1:162" x14ac:dyDescent="0.15">
      <c r="A1233" s="44"/>
      <c r="B1233" s="96"/>
      <c r="C1233" s="7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21"/>
      <c r="R1233" s="14"/>
      <c r="S1233" s="4"/>
      <c r="T1233" s="35"/>
      <c r="U1233" s="3"/>
      <c r="V1233" s="3"/>
      <c r="W1233" s="3"/>
      <c r="X1233" s="35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</row>
    <row r="1234" spans="1:162" x14ac:dyDescent="0.15">
      <c r="A1234" s="44"/>
      <c r="B1234" s="96"/>
      <c r="C1234" s="7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21"/>
      <c r="R1234" s="14"/>
      <c r="S1234" s="4"/>
      <c r="T1234" s="35"/>
      <c r="U1234" s="3"/>
      <c r="V1234" s="3"/>
      <c r="W1234" s="3"/>
      <c r="X1234" s="35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</row>
    <row r="1235" spans="1:162" x14ac:dyDescent="0.15">
      <c r="A1235" s="44"/>
      <c r="B1235" s="96"/>
      <c r="C1235" s="7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21"/>
      <c r="R1235" s="14"/>
      <c r="S1235" s="4"/>
      <c r="T1235" s="35"/>
      <c r="U1235" s="3"/>
      <c r="V1235" s="3"/>
      <c r="W1235" s="3"/>
      <c r="X1235" s="35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</row>
    <row r="1236" spans="1:162" x14ac:dyDescent="0.15">
      <c r="A1236" s="44"/>
      <c r="B1236" s="96"/>
      <c r="C1236" s="7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21"/>
      <c r="R1236" s="14"/>
      <c r="S1236" s="4"/>
      <c r="T1236" s="35"/>
      <c r="U1236" s="3"/>
      <c r="V1236" s="3"/>
      <c r="W1236" s="3"/>
      <c r="X1236" s="35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</row>
    <row r="1237" spans="1:162" x14ac:dyDescent="0.15">
      <c r="A1237" s="44"/>
      <c r="B1237" s="96"/>
      <c r="C1237" s="7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21"/>
      <c r="R1237" s="14"/>
      <c r="S1237" s="4"/>
      <c r="T1237" s="35"/>
      <c r="U1237" s="3"/>
      <c r="V1237" s="3"/>
      <c r="W1237" s="3"/>
      <c r="X1237" s="35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</row>
    <row r="1238" spans="1:162" x14ac:dyDescent="0.15">
      <c r="A1238" s="44"/>
      <c r="B1238" s="96"/>
      <c r="C1238" s="7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21"/>
      <c r="R1238" s="14"/>
      <c r="S1238" s="4"/>
      <c r="T1238" s="35"/>
      <c r="U1238" s="3"/>
      <c r="V1238" s="3"/>
      <c r="W1238" s="3"/>
      <c r="X1238" s="35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</row>
    <row r="1239" spans="1:162" x14ac:dyDescent="0.15">
      <c r="A1239" s="44"/>
      <c r="B1239" s="96"/>
      <c r="C1239" s="7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21"/>
      <c r="R1239" s="14"/>
      <c r="S1239" s="4"/>
      <c r="T1239" s="35"/>
      <c r="U1239" s="3"/>
      <c r="V1239" s="3"/>
      <c r="W1239" s="3"/>
      <c r="X1239" s="35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</row>
    <row r="1240" spans="1:162" x14ac:dyDescent="0.15">
      <c r="A1240" s="44"/>
      <c r="B1240" s="96"/>
      <c r="C1240" s="7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21"/>
      <c r="R1240" s="14"/>
      <c r="S1240" s="4"/>
      <c r="T1240" s="35"/>
      <c r="U1240" s="3"/>
      <c r="V1240" s="3"/>
      <c r="W1240" s="3"/>
      <c r="X1240" s="35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</row>
    <row r="1241" spans="1:162" x14ac:dyDescent="0.15">
      <c r="A1241" s="44"/>
      <c r="B1241" s="96"/>
      <c r="C1241" s="7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21"/>
      <c r="R1241" s="14"/>
      <c r="S1241" s="4"/>
      <c r="T1241" s="35"/>
      <c r="U1241" s="3"/>
      <c r="V1241" s="3"/>
      <c r="W1241" s="3"/>
      <c r="X1241" s="35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</row>
    <row r="1242" spans="1:162" x14ac:dyDescent="0.15">
      <c r="A1242" s="44"/>
      <c r="B1242" s="96"/>
      <c r="C1242" s="7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21"/>
      <c r="R1242" s="14"/>
      <c r="S1242" s="4"/>
      <c r="T1242" s="35"/>
      <c r="U1242" s="3"/>
      <c r="V1242" s="3"/>
      <c r="W1242" s="3"/>
      <c r="X1242" s="35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</row>
    <row r="1243" spans="1:162" x14ac:dyDescent="0.15">
      <c r="A1243" s="44"/>
      <c r="B1243" s="96"/>
      <c r="C1243" s="7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21"/>
      <c r="R1243" s="14"/>
      <c r="S1243" s="4"/>
      <c r="T1243" s="35"/>
      <c r="U1243" s="3"/>
      <c r="V1243" s="3"/>
      <c r="W1243" s="3"/>
      <c r="X1243" s="35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</row>
    <row r="1244" spans="1:162" x14ac:dyDescent="0.15">
      <c r="A1244" s="44"/>
      <c r="B1244" s="96"/>
      <c r="C1244" s="7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21"/>
      <c r="R1244" s="14"/>
      <c r="S1244" s="4"/>
      <c r="T1244" s="35"/>
      <c r="U1244" s="3"/>
      <c r="V1244" s="3"/>
      <c r="W1244" s="3"/>
      <c r="X1244" s="35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</row>
    <row r="1245" spans="1:162" x14ac:dyDescent="0.15">
      <c r="A1245" s="44"/>
      <c r="B1245" s="96"/>
      <c r="C1245" s="7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21"/>
      <c r="R1245" s="14"/>
      <c r="S1245" s="4"/>
      <c r="T1245" s="35"/>
      <c r="U1245" s="3"/>
      <c r="V1245" s="3"/>
      <c r="W1245" s="3"/>
      <c r="X1245" s="35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</row>
    <row r="1246" spans="1:162" x14ac:dyDescent="0.15">
      <c r="A1246" s="44"/>
      <c r="B1246" s="96"/>
      <c r="C1246" s="7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21"/>
      <c r="R1246" s="14"/>
      <c r="S1246" s="4"/>
      <c r="T1246" s="35"/>
      <c r="U1246" s="3"/>
      <c r="V1246" s="3"/>
      <c r="W1246" s="3"/>
      <c r="X1246" s="35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</row>
    <row r="1247" spans="1:162" x14ac:dyDescent="0.15">
      <c r="A1247" s="44"/>
      <c r="B1247" s="96"/>
      <c r="C1247" s="7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21"/>
      <c r="R1247" s="14"/>
      <c r="S1247" s="4"/>
      <c r="T1247" s="35"/>
      <c r="U1247" s="3"/>
      <c r="V1247" s="3"/>
      <c r="W1247" s="3"/>
      <c r="X1247" s="35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</row>
    <row r="1248" spans="1:162" x14ac:dyDescent="0.15">
      <c r="A1248" s="44"/>
      <c r="B1248" s="96"/>
      <c r="C1248" s="7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21"/>
      <c r="R1248" s="14"/>
      <c r="S1248" s="4"/>
      <c r="T1248" s="35"/>
      <c r="U1248" s="3"/>
      <c r="V1248" s="3"/>
      <c r="W1248" s="3"/>
      <c r="X1248" s="35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</row>
    <row r="1249" spans="1:162" x14ac:dyDescent="0.15">
      <c r="A1249" s="44"/>
      <c r="B1249" s="96"/>
      <c r="C1249" s="7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21"/>
      <c r="R1249" s="14"/>
      <c r="S1249" s="4"/>
      <c r="T1249" s="35"/>
      <c r="U1249" s="3"/>
      <c r="V1249" s="3"/>
      <c r="W1249" s="3"/>
      <c r="X1249" s="35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</row>
    <row r="1250" spans="1:162" x14ac:dyDescent="0.15">
      <c r="A1250" s="44"/>
      <c r="B1250" s="96"/>
      <c r="C1250" s="7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21"/>
      <c r="R1250" s="14"/>
      <c r="S1250" s="4"/>
      <c r="T1250" s="35"/>
      <c r="U1250" s="3"/>
      <c r="V1250" s="3"/>
      <c r="W1250" s="3"/>
      <c r="X1250" s="35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</row>
    <row r="1251" spans="1:162" x14ac:dyDescent="0.15">
      <c r="A1251" s="44"/>
      <c r="B1251" s="96"/>
      <c r="C1251" s="7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21"/>
      <c r="R1251" s="14"/>
      <c r="S1251" s="4"/>
      <c r="T1251" s="35"/>
      <c r="U1251" s="3"/>
      <c r="V1251" s="3"/>
      <c r="W1251" s="3"/>
      <c r="X1251" s="35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</row>
    <row r="1252" spans="1:162" x14ac:dyDescent="0.15">
      <c r="A1252" s="44"/>
      <c r="B1252" s="96"/>
      <c r="C1252" s="7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21"/>
      <c r="R1252" s="14"/>
      <c r="S1252" s="4"/>
      <c r="T1252" s="35"/>
      <c r="U1252" s="3"/>
      <c r="V1252" s="3"/>
      <c r="W1252" s="3"/>
      <c r="X1252" s="35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</row>
    <row r="1253" spans="1:162" x14ac:dyDescent="0.15">
      <c r="A1253" s="44"/>
      <c r="B1253" s="96"/>
      <c r="C1253" s="7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21"/>
      <c r="R1253" s="14"/>
      <c r="S1253" s="4"/>
      <c r="T1253" s="35"/>
      <c r="U1253" s="3"/>
      <c r="V1253" s="3"/>
      <c r="W1253" s="3"/>
      <c r="X1253" s="35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</row>
    <row r="1254" spans="1:162" x14ac:dyDescent="0.15">
      <c r="A1254" s="44"/>
      <c r="B1254" s="96"/>
      <c r="C1254" s="7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21"/>
      <c r="R1254" s="14"/>
      <c r="S1254" s="4"/>
      <c r="T1254" s="35"/>
      <c r="U1254" s="3"/>
      <c r="V1254" s="3"/>
      <c r="W1254" s="3"/>
      <c r="X1254" s="35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</row>
    <row r="1255" spans="1:162" x14ac:dyDescent="0.15">
      <c r="A1255" s="44"/>
      <c r="B1255" s="96"/>
      <c r="C1255" s="7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21"/>
      <c r="R1255" s="14"/>
      <c r="S1255" s="4"/>
      <c r="T1255" s="35"/>
      <c r="U1255" s="3"/>
      <c r="V1255" s="3"/>
      <c r="W1255" s="3"/>
      <c r="X1255" s="35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</row>
    <row r="1256" spans="1:162" x14ac:dyDescent="0.15">
      <c r="A1256" s="44"/>
      <c r="B1256" s="96"/>
      <c r="C1256" s="7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21"/>
      <c r="R1256" s="14"/>
      <c r="S1256" s="4"/>
      <c r="T1256" s="35"/>
      <c r="U1256" s="3"/>
      <c r="V1256" s="3"/>
      <c r="W1256" s="3"/>
      <c r="X1256" s="35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</row>
    <row r="1257" spans="1:162" x14ac:dyDescent="0.15">
      <c r="A1257" s="44"/>
      <c r="B1257" s="96"/>
      <c r="C1257" s="7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21"/>
      <c r="R1257" s="14"/>
      <c r="S1257" s="4"/>
      <c r="T1257" s="35"/>
      <c r="U1257" s="3"/>
      <c r="V1257" s="3"/>
      <c r="W1257" s="3"/>
      <c r="X1257" s="35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</row>
    <row r="1258" spans="1:162" x14ac:dyDescent="0.15">
      <c r="A1258" s="44"/>
      <c r="B1258" s="96"/>
      <c r="C1258" s="7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21"/>
      <c r="R1258" s="14"/>
      <c r="S1258" s="4"/>
      <c r="T1258" s="35"/>
      <c r="U1258" s="3"/>
      <c r="V1258" s="3"/>
      <c r="W1258" s="3"/>
      <c r="X1258" s="35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</row>
    <row r="1259" spans="1:162" x14ac:dyDescent="0.15">
      <c r="A1259" s="44"/>
      <c r="B1259" s="96"/>
      <c r="C1259" s="7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21"/>
      <c r="R1259" s="14"/>
      <c r="S1259" s="4"/>
      <c r="T1259" s="35"/>
      <c r="U1259" s="3"/>
      <c r="V1259" s="3"/>
      <c r="W1259" s="3"/>
      <c r="X1259" s="35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</row>
    <row r="1260" spans="1:162" x14ac:dyDescent="0.15">
      <c r="A1260" s="44"/>
      <c r="B1260" s="96"/>
      <c r="C1260" s="7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21"/>
      <c r="R1260" s="14"/>
      <c r="S1260" s="4"/>
      <c r="T1260" s="35"/>
      <c r="U1260" s="3"/>
      <c r="V1260" s="3"/>
      <c r="W1260" s="3"/>
      <c r="X1260" s="35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</row>
    <row r="1261" spans="1:162" x14ac:dyDescent="0.15">
      <c r="A1261" s="44"/>
      <c r="B1261" s="96"/>
      <c r="C1261" s="7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21"/>
      <c r="R1261" s="14"/>
      <c r="S1261" s="4"/>
      <c r="T1261" s="35"/>
      <c r="U1261" s="3"/>
      <c r="V1261" s="3"/>
      <c r="W1261" s="3"/>
      <c r="X1261" s="35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</row>
    <row r="1262" spans="1:162" x14ac:dyDescent="0.15">
      <c r="A1262" s="44"/>
      <c r="B1262" s="96"/>
      <c r="C1262" s="7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21"/>
      <c r="R1262" s="14"/>
      <c r="S1262" s="4"/>
      <c r="T1262" s="35"/>
      <c r="U1262" s="3"/>
      <c r="V1262" s="3"/>
      <c r="W1262" s="3"/>
      <c r="X1262" s="35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</row>
    <row r="1263" spans="1:162" x14ac:dyDescent="0.15">
      <c r="A1263" s="44"/>
      <c r="B1263" s="96"/>
      <c r="C1263" s="7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21"/>
      <c r="R1263" s="14"/>
      <c r="S1263" s="4"/>
      <c r="T1263" s="35"/>
      <c r="U1263" s="3"/>
      <c r="V1263" s="3"/>
      <c r="W1263" s="3"/>
      <c r="X1263" s="35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</row>
    <row r="1264" spans="1:162" x14ac:dyDescent="0.15">
      <c r="A1264" s="44"/>
      <c r="B1264" s="96"/>
      <c r="C1264" s="7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21"/>
      <c r="R1264" s="14"/>
      <c r="S1264" s="4"/>
      <c r="T1264" s="35"/>
      <c r="U1264" s="3"/>
      <c r="V1264" s="3"/>
      <c r="W1264" s="3"/>
      <c r="X1264" s="35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</row>
    <row r="1265" spans="1:162" x14ac:dyDescent="0.15">
      <c r="A1265" s="44"/>
      <c r="B1265" s="96"/>
      <c r="C1265" s="7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21"/>
      <c r="R1265" s="14"/>
      <c r="S1265" s="4"/>
      <c r="T1265" s="35"/>
      <c r="U1265" s="3"/>
      <c r="V1265" s="3"/>
      <c r="W1265" s="3"/>
      <c r="X1265" s="35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</row>
    <row r="1266" spans="1:162" x14ac:dyDescent="0.15">
      <c r="A1266" s="44"/>
      <c r="B1266" s="96"/>
      <c r="C1266" s="7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21"/>
      <c r="R1266" s="14"/>
      <c r="S1266" s="4"/>
      <c r="T1266" s="35"/>
      <c r="U1266" s="3"/>
      <c r="V1266" s="3"/>
      <c r="W1266" s="3"/>
      <c r="X1266" s="35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</row>
    <row r="1267" spans="1:162" x14ac:dyDescent="0.15">
      <c r="A1267" s="44"/>
      <c r="B1267" s="96"/>
      <c r="C1267" s="7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21"/>
      <c r="R1267" s="14"/>
      <c r="S1267" s="4"/>
      <c r="T1267" s="35"/>
      <c r="U1267" s="3"/>
      <c r="V1267" s="3"/>
      <c r="W1267" s="3"/>
      <c r="X1267" s="35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</row>
    <row r="1268" spans="1:162" x14ac:dyDescent="0.15">
      <c r="A1268" s="44"/>
      <c r="B1268" s="96"/>
      <c r="C1268" s="7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21"/>
      <c r="R1268" s="14"/>
      <c r="S1268" s="4"/>
      <c r="T1268" s="35"/>
      <c r="U1268" s="3"/>
      <c r="V1268" s="3"/>
      <c r="W1268" s="3"/>
      <c r="X1268" s="35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</row>
    <row r="1269" spans="1:162" x14ac:dyDescent="0.15">
      <c r="A1269" s="44"/>
      <c r="B1269" s="96"/>
      <c r="C1269" s="7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21"/>
      <c r="R1269" s="14"/>
      <c r="S1269" s="4"/>
      <c r="T1269" s="35"/>
      <c r="U1269" s="3"/>
      <c r="V1269" s="3"/>
      <c r="W1269" s="3"/>
      <c r="X1269" s="35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</row>
    <row r="1270" spans="1:162" x14ac:dyDescent="0.15">
      <c r="A1270" s="44"/>
      <c r="B1270" s="96"/>
      <c r="C1270" s="7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21"/>
      <c r="R1270" s="14"/>
      <c r="S1270" s="4"/>
      <c r="T1270" s="35"/>
      <c r="U1270" s="3"/>
      <c r="V1270" s="3"/>
      <c r="W1270" s="3"/>
      <c r="X1270" s="35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</row>
    <row r="1271" spans="1:162" x14ac:dyDescent="0.15">
      <c r="A1271" s="44"/>
      <c r="B1271" s="96"/>
      <c r="C1271" s="7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21"/>
      <c r="R1271" s="14"/>
      <c r="S1271" s="4"/>
      <c r="T1271" s="35"/>
      <c r="U1271" s="3"/>
      <c r="V1271" s="3"/>
      <c r="W1271" s="3"/>
      <c r="X1271" s="35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</row>
    <row r="1272" spans="1:162" x14ac:dyDescent="0.15">
      <c r="A1272" s="44"/>
      <c r="B1272" s="96"/>
      <c r="C1272" s="7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21"/>
      <c r="R1272" s="14"/>
      <c r="S1272" s="4"/>
      <c r="T1272" s="35"/>
      <c r="U1272" s="3"/>
      <c r="V1272" s="3"/>
      <c r="W1272" s="3"/>
      <c r="X1272" s="35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</row>
    <row r="1273" spans="1:162" x14ac:dyDescent="0.15">
      <c r="A1273" s="44"/>
      <c r="B1273" s="96"/>
      <c r="C1273" s="7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21"/>
      <c r="R1273" s="14"/>
      <c r="S1273" s="4"/>
      <c r="T1273" s="35"/>
      <c r="U1273" s="3"/>
      <c r="V1273" s="3"/>
      <c r="W1273" s="3"/>
      <c r="X1273" s="35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</row>
    <row r="1274" spans="1:162" x14ac:dyDescent="0.15">
      <c r="A1274" s="44"/>
      <c r="B1274" s="96"/>
      <c r="C1274" s="7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21"/>
      <c r="R1274" s="14"/>
      <c r="S1274" s="4"/>
      <c r="T1274" s="35"/>
      <c r="U1274" s="3"/>
      <c r="V1274" s="3"/>
      <c r="W1274" s="3"/>
      <c r="X1274" s="35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</row>
    <row r="1275" spans="1:162" x14ac:dyDescent="0.15">
      <c r="A1275" s="44"/>
      <c r="B1275" s="96"/>
      <c r="C1275" s="7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21"/>
      <c r="R1275" s="14"/>
      <c r="S1275" s="4"/>
      <c r="T1275" s="35"/>
      <c r="U1275" s="3"/>
      <c r="V1275" s="3"/>
      <c r="W1275" s="3"/>
      <c r="X1275" s="35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</row>
    <row r="1276" spans="1:162" x14ac:dyDescent="0.15">
      <c r="A1276" s="44"/>
      <c r="B1276" s="96"/>
      <c r="C1276" s="7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21"/>
      <c r="R1276" s="14"/>
      <c r="S1276" s="4"/>
      <c r="T1276" s="35"/>
      <c r="U1276" s="3"/>
      <c r="V1276" s="3"/>
      <c r="W1276" s="3"/>
      <c r="X1276" s="35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</row>
    <row r="1277" spans="1:162" x14ac:dyDescent="0.15">
      <c r="A1277" s="44"/>
      <c r="B1277" s="96"/>
      <c r="C1277" s="7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21"/>
      <c r="R1277" s="14"/>
      <c r="S1277" s="4"/>
      <c r="T1277" s="35"/>
      <c r="U1277" s="3"/>
      <c r="V1277" s="3"/>
      <c r="W1277" s="3"/>
      <c r="X1277" s="35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</row>
    <row r="1278" spans="1:162" x14ac:dyDescent="0.15">
      <c r="A1278" s="44"/>
      <c r="B1278" s="96"/>
      <c r="C1278" s="7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21"/>
      <c r="R1278" s="14"/>
      <c r="S1278" s="4"/>
      <c r="T1278" s="35"/>
      <c r="U1278" s="3"/>
      <c r="V1278" s="3"/>
      <c r="W1278" s="3"/>
      <c r="X1278" s="35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</row>
    <row r="1279" spans="1:162" x14ac:dyDescent="0.15">
      <c r="A1279" s="44"/>
      <c r="B1279" s="96"/>
      <c r="C1279" s="7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21"/>
      <c r="R1279" s="14"/>
      <c r="S1279" s="4"/>
      <c r="T1279" s="35"/>
      <c r="U1279" s="3"/>
      <c r="V1279" s="3"/>
      <c r="W1279" s="3"/>
      <c r="X1279" s="35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</row>
    <row r="1280" spans="1:162" x14ac:dyDescent="0.15">
      <c r="A1280" s="44"/>
      <c r="B1280" s="96"/>
      <c r="C1280" s="7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21"/>
      <c r="R1280" s="14"/>
      <c r="S1280" s="4"/>
      <c r="T1280" s="35"/>
      <c r="U1280" s="3"/>
      <c r="V1280" s="3"/>
      <c r="W1280" s="3"/>
      <c r="X1280" s="35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</row>
    <row r="1281" spans="1:162" x14ac:dyDescent="0.15">
      <c r="A1281" s="44"/>
      <c r="B1281" s="96"/>
      <c r="C1281" s="7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21"/>
      <c r="R1281" s="14"/>
      <c r="S1281" s="4"/>
      <c r="T1281" s="35"/>
      <c r="U1281" s="3"/>
      <c r="V1281" s="3"/>
      <c r="W1281" s="3"/>
      <c r="X1281" s="35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</row>
    <row r="1282" spans="1:162" x14ac:dyDescent="0.15">
      <c r="A1282" s="44"/>
      <c r="B1282" s="96"/>
      <c r="C1282" s="7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21"/>
      <c r="R1282" s="14"/>
      <c r="S1282" s="4"/>
      <c r="T1282" s="35"/>
      <c r="U1282" s="3"/>
      <c r="V1282" s="3"/>
      <c r="W1282" s="3"/>
      <c r="X1282" s="35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</row>
    <row r="1283" spans="1:162" x14ac:dyDescent="0.15">
      <c r="A1283" s="44"/>
      <c r="B1283" s="96"/>
      <c r="C1283" s="7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21"/>
      <c r="R1283" s="14"/>
      <c r="S1283" s="4"/>
      <c r="T1283" s="35"/>
      <c r="U1283" s="3"/>
      <c r="V1283" s="3"/>
      <c r="W1283" s="3"/>
      <c r="X1283" s="35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</row>
    <row r="1284" spans="1:162" x14ac:dyDescent="0.15">
      <c r="A1284" s="44"/>
      <c r="B1284" s="96"/>
      <c r="C1284" s="7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21"/>
      <c r="R1284" s="14"/>
      <c r="S1284" s="4"/>
      <c r="T1284" s="35"/>
      <c r="U1284" s="3"/>
      <c r="V1284" s="3"/>
      <c r="W1284" s="3"/>
      <c r="X1284" s="35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</row>
    <row r="1285" spans="1:162" x14ac:dyDescent="0.15">
      <c r="A1285" s="44"/>
      <c r="B1285" s="96"/>
      <c r="C1285" s="7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21"/>
      <c r="R1285" s="14"/>
      <c r="S1285" s="4"/>
      <c r="T1285" s="35"/>
      <c r="U1285" s="3"/>
      <c r="V1285" s="3"/>
      <c r="W1285" s="3"/>
      <c r="X1285" s="35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</row>
    <row r="1286" spans="1:162" x14ac:dyDescent="0.15">
      <c r="A1286" s="44"/>
      <c r="B1286" s="96"/>
      <c r="C1286" s="7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21"/>
      <c r="R1286" s="14"/>
      <c r="S1286" s="4"/>
      <c r="T1286" s="35"/>
      <c r="U1286" s="3"/>
      <c r="V1286" s="3"/>
      <c r="W1286" s="3"/>
      <c r="X1286" s="35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</row>
    <row r="1287" spans="1:162" x14ac:dyDescent="0.15">
      <c r="A1287" s="44"/>
      <c r="B1287" s="96"/>
      <c r="C1287" s="7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21"/>
      <c r="R1287" s="14"/>
      <c r="S1287" s="4"/>
      <c r="T1287" s="35"/>
      <c r="U1287" s="3"/>
      <c r="V1287" s="3"/>
      <c r="W1287" s="3"/>
      <c r="X1287" s="35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</row>
    <row r="1288" spans="1:162" x14ac:dyDescent="0.15">
      <c r="A1288" s="44"/>
      <c r="B1288" s="96"/>
      <c r="C1288" s="7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21"/>
      <c r="R1288" s="14"/>
      <c r="S1288" s="4"/>
      <c r="T1288" s="35"/>
      <c r="U1288" s="3"/>
      <c r="V1288" s="3"/>
      <c r="W1288" s="3"/>
      <c r="X1288" s="35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</row>
    <row r="1289" spans="1:162" x14ac:dyDescent="0.15">
      <c r="A1289" s="44"/>
      <c r="B1289" s="96"/>
      <c r="C1289" s="7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21"/>
      <c r="R1289" s="14"/>
      <c r="S1289" s="4"/>
      <c r="T1289" s="35"/>
      <c r="U1289" s="22"/>
      <c r="V1289" s="22"/>
      <c r="W1289" s="22"/>
      <c r="X1289" s="34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  <c r="EY1289" s="25"/>
      <c r="EZ1289" s="25"/>
      <c r="FA1289" s="25"/>
      <c r="FB1289" s="25"/>
      <c r="FC1289" s="25"/>
      <c r="FD1289" s="25"/>
      <c r="FE1289" s="25"/>
      <c r="FF1289" s="25"/>
    </row>
    <row r="1290" spans="1:162" x14ac:dyDescent="0.15">
      <c r="A1290" s="44"/>
      <c r="B1290" s="96"/>
      <c r="C1290" s="7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21"/>
      <c r="R1290" s="14"/>
      <c r="S1290" s="4"/>
      <c r="T1290" s="35"/>
      <c r="U1290" s="22"/>
      <c r="V1290" s="22"/>
      <c r="W1290" s="22"/>
      <c r="X1290" s="34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  <c r="FE1290" s="25"/>
      <c r="FF1290" s="25"/>
    </row>
    <row r="1291" spans="1:162" x14ac:dyDescent="0.15">
      <c r="A1291" s="44"/>
      <c r="B1291" s="96"/>
      <c r="C1291" s="7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21"/>
      <c r="R1291" s="14"/>
      <c r="S1291" s="4"/>
      <c r="T1291" s="35"/>
      <c r="U1291" s="22"/>
      <c r="V1291" s="22"/>
      <c r="W1291" s="22"/>
      <c r="X1291" s="34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  <c r="FE1291" s="25"/>
      <c r="FF1291" s="25"/>
    </row>
    <row r="1292" spans="1:162" x14ac:dyDescent="0.15">
      <c r="A1292" s="44"/>
      <c r="B1292" s="96"/>
      <c r="C1292" s="7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21"/>
      <c r="R1292" s="14"/>
      <c r="S1292" s="4"/>
      <c r="T1292" s="35"/>
      <c r="U1292" s="3"/>
      <c r="V1292" s="3"/>
      <c r="W1292" s="3"/>
      <c r="X1292" s="35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</row>
    <row r="1293" spans="1:162" x14ac:dyDescent="0.15">
      <c r="A1293" s="44"/>
      <c r="B1293" s="96"/>
      <c r="C1293" s="7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21"/>
      <c r="R1293" s="14"/>
      <c r="S1293" s="4"/>
      <c r="T1293" s="35"/>
      <c r="U1293" s="3"/>
      <c r="V1293" s="3"/>
      <c r="W1293" s="3"/>
      <c r="X1293" s="35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</row>
    <row r="1294" spans="1:162" x14ac:dyDescent="0.15">
      <c r="A1294" s="44"/>
      <c r="B1294" s="96"/>
      <c r="C1294" s="7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21"/>
      <c r="R1294" s="14"/>
      <c r="S1294" s="4"/>
      <c r="T1294" s="35"/>
      <c r="U1294" s="3"/>
      <c r="V1294" s="3"/>
      <c r="W1294" s="3"/>
      <c r="X1294" s="35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</row>
    <row r="1295" spans="1:162" x14ac:dyDescent="0.15">
      <c r="A1295" s="44"/>
      <c r="B1295" s="96"/>
      <c r="C1295" s="7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21"/>
      <c r="R1295" s="14"/>
      <c r="S1295" s="4"/>
      <c r="T1295" s="35"/>
      <c r="U1295" s="3"/>
      <c r="V1295" s="3"/>
      <c r="W1295" s="3"/>
      <c r="X1295" s="35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</row>
    <row r="1296" spans="1:162" x14ac:dyDescent="0.15">
      <c r="A1296" s="44"/>
      <c r="B1296" s="96"/>
      <c r="C1296" s="7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21"/>
      <c r="R1296" s="14"/>
      <c r="S1296" s="4"/>
      <c r="T1296" s="35"/>
      <c r="U1296" s="3"/>
      <c r="V1296" s="3"/>
      <c r="W1296" s="3"/>
      <c r="X1296" s="35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</row>
    <row r="1297" spans="1:162" x14ac:dyDescent="0.15">
      <c r="A1297" s="44"/>
      <c r="B1297" s="96"/>
      <c r="C1297" s="7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21"/>
      <c r="R1297" s="14"/>
      <c r="S1297" s="4"/>
      <c r="T1297" s="35"/>
      <c r="U1297" s="3"/>
      <c r="V1297" s="3"/>
      <c r="W1297" s="3"/>
      <c r="X1297" s="35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</row>
    <row r="1298" spans="1:162" x14ac:dyDescent="0.15">
      <c r="A1298" s="44"/>
      <c r="B1298" s="96"/>
      <c r="C1298" s="7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21"/>
      <c r="R1298" s="14"/>
      <c r="S1298" s="4"/>
      <c r="T1298" s="35"/>
      <c r="U1298" s="3"/>
      <c r="V1298" s="3"/>
      <c r="W1298" s="3"/>
      <c r="X1298" s="35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</row>
    <row r="1299" spans="1:162" x14ac:dyDescent="0.15">
      <c r="A1299" s="44"/>
      <c r="B1299" s="96"/>
      <c r="C1299" s="7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21"/>
      <c r="R1299" s="14"/>
      <c r="S1299" s="4"/>
      <c r="T1299" s="35"/>
      <c r="U1299" s="3"/>
      <c r="V1299" s="3"/>
      <c r="W1299" s="3"/>
      <c r="X1299" s="35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</row>
    <row r="1300" spans="1:162" x14ac:dyDescent="0.15">
      <c r="A1300" s="44"/>
      <c r="B1300" s="96"/>
      <c r="C1300" s="7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21"/>
      <c r="R1300" s="14"/>
      <c r="S1300" s="4"/>
      <c r="T1300" s="35"/>
      <c r="U1300" s="3"/>
      <c r="V1300" s="3"/>
      <c r="W1300" s="3"/>
      <c r="X1300" s="35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</row>
    <row r="1301" spans="1:162" x14ac:dyDescent="0.15">
      <c r="A1301" s="44"/>
      <c r="B1301" s="96"/>
      <c r="C1301" s="7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21"/>
      <c r="R1301" s="14"/>
      <c r="S1301" s="4"/>
      <c r="T1301" s="35"/>
      <c r="U1301" s="3"/>
      <c r="V1301" s="3"/>
      <c r="W1301" s="3"/>
      <c r="X1301" s="35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</row>
    <row r="1302" spans="1:162" x14ac:dyDescent="0.15">
      <c r="A1302" s="44"/>
      <c r="B1302" s="96"/>
      <c r="C1302" s="7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21"/>
      <c r="R1302" s="14"/>
      <c r="S1302" s="4"/>
      <c r="T1302" s="35"/>
      <c r="U1302" s="3"/>
      <c r="V1302" s="3"/>
      <c r="W1302" s="3"/>
      <c r="X1302" s="35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</row>
    <row r="1303" spans="1:162" x14ac:dyDescent="0.15">
      <c r="A1303" s="44"/>
      <c r="B1303" s="96"/>
      <c r="C1303" s="7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21"/>
      <c r="R1303" s="14"/>
      <c r="S1303" s="4"/>
      <c r="T1303" s="35"/>
      <c r="U1303" s="3"/>
      <c r="V1303" s="3"/>
      <c r="W1303" s="3"/>
      <c r="X1303" s="35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</row>
    <row r="1304" spans="1:162" x14ac:dyDescent="0.15">
      <c r="A1304" s="44"/>
      <c r="B1304" s="96"/>
      <c r="C1304" s="7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21"/>
      <c r="R1304" s="14"/>
      <c r="S1304" s="4"/>
      <c r="T1304" s="35"/>
      <c r="U1304" s="3"/>
      <c r="V1304" s="3"/>
      <c r="W1304" s="3"/>
      <c r="X1304" s="35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</row>
    <row r="1305" spans="1:162" x14ac:dyDescent="0.15">
      <c r="A1305" s="44"/>
      <c r="B1305" s="96"/>
      <c r="C1305" s="7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21"/>
      <c r="R1305" s="14"/>
      <c r="S1305" s="4"/>
      <c r="T1305" s="35"/>
      <c r="U1305" s="3"/>
      <c r="V1305" s="3"/>
      <c r="W1305" s="3"/>
      <c r="X1305" s="35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</row>
    <row r="1306" spans="1:162" x14ac:dyDescent="0.15">
      <c r="A1306" s="44"/>
      <c r="B1306" s="96"/>
      <c r="C1306" s="7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21"/>
      <c r="R1306" s="14"/>
      <c r="S1306" s="4"/>
      <c r="T1306" s="35"/>
      <c r="U1306" s="3"/>
      <c r="V1306" s="3"/>
      <c r="W1306" s="3"/>
      <c r="X1306" s="35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</row>
    <row r="1307" spans="1:162" x14ac:dyDescent="0.15">
      <c r="A1307" s="44"/>
      <c r="B1307" s="96"/>
      <c r="C1307" s="7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21"/>
      <c r="R1307" s="14"/>
      <c r="S1307" s="4"/>
      <c r="T1307" s="35"/>
      <c r="U1307" s="3"/>
      <c r="V1307" s="3"/>
      <c r="W1307" s="3"/>
      <c r="X1307" s="35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</row>
    <row r="1308" spans="1:162" x14ac:dyDescent="0.15">
      <c r="A1308" s="44"/>
      <c r="B1308" s="96"/>
      <c r="C1308" s="7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21"/>
      <c r="R1308" s="14"/>
      <c r="S1308" s="4"/>
      <c r="T1308" s="35"/>
      <c r="U1308" s="3"/>
      <c r="V1308" s="3"/>
      <c r="W1308" s="3"/>
      <c r="X1308" s="35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</row>
    <row r="1309" spans="1:162" x14ac:dyDescent="0.15">
      <c r="A1309" s="44"/>
      <c r="B1309" s="96"/>
      <c r="C1309" s="7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21"/>
      <c r="R1309" s="14"/>
      <c r="S1309" s="4"/>
      <c r="T1309" s="35"/>
      <c r="U1309" s="3"/>
      <c r="V1309" s="3"/>
      <c r="W1309" s="3"/>
      <c r="X1309" s="35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</row>
    <row r="1310" spans="1:162" x14ac:dyDescent="0.15">
      <c r="A1310" s="44"/>
      <c r="B1310" s="96"/>
      <c r="C1310" s="7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21"/>
      <c r="R1310" s="14"/>
      <c r="S1310" s="4"/>
      <c r="T1310" s="35"/>
      <c r="U1310" s="3"/>
      <c r="V1310" s="3"/>
      <c r="W1310" s="3"/>
      <c r="X1310" s="35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</row>
    <row r="1311" spans="1:162" x14ac:dyDescent="0.15">
      <c r="A1311" s="44"/>
      <c r="B1311" s="96"/>
      <c r="C1311" s="7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21"/>
      <c r="R1311" s="14"/>
      <c r="S1311" s="4"/>
      <c r="T1311" s="35"/>
      <c r="U1311" s="3"/>
      <c r="V1311" s="3"/>
      <c r="W1311" s="3"/>
      <c r="X1311" s="35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</row>
    <row r="1312" spans="1:162" x14ac:dyDescent="0.15">
      <c r="A1312" s="44"/>
      <c r="B1312" s="96"/>
      <c r="C1312" s="7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21"/>
      <c r="R1312" s="14"/>
      <c r="S1312" s="4"/>
      <c r="T1312" s="35"/>
      <c r="U1312" s="3"/>
      <c r="V1312" s="3"/>
      <c r="W1312" s="3"/>
      <c r="X1312" s="35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</row>
    <row r="1313" spans="1:162" x14ac:dyDescent="0.15">
      <c r="A1313" s="44"/>
      <c r="B1313" s="96"/>
      <c r="C1313" s="7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21"/>
      <c r="R1313" s="14"/>
      <c r="S1313" s="4"/>
      <c r="T1313" s="35"/>
      <c r="U1313" s="3"/>
      <c r="V1313" s="3"/>
      <c r="W1313" s="3"/>
      <c r="X1313" s="35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</row>
    <row r="1314" spans="1:162" x14ac:dyDescent="0.15">
      <c r="A1314" s="44"/>
      <c r="B1314" s="96"/>
      <c r="C1314" s="7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21"/>
      <c r="R1314" s="14"/>
      <c r="S1314" s="4"/>
      <c r="T1314" s="35"/>
      <c r="U1314" s="3"/>
      <c r="V1314" s="3"/>
      <c r="W1314" s="3"/>
      <c r="X1314" s="35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</row>
    <row r="1315" spans="1:162" x14ac:dyDescent="0.15">
      <c r="A1315" s="44"/>
      <c r="B1315" s="96"/>
      <c r="C1315" s="7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21"/>
      <c r="R1315" s="14"/>
      <c r="S1315" s="4"/>
      <c r="T1315" s="35"/>
      <c r="U1315" s="3"/>
      <c r="V1315" s="3"/>
      <c r="W1315" s="3"/>
      <c r="X1315" s="35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</row>
    <row r="1316" spans="1:162" x14ac:dyDescent="0.15">
      <c r="A1316" s="44"/>
      <c r="B1316" s="96"/>
      <c r="C1316" s="7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21"/>
      <c r="R1316" s="14"/>
      <c r="S1316" s="4"/>
      <c r="T1316" s="35"/>
      <c r="U1316" s="3"/>
      <c r="V1316" s="3"/>
      <c r="W1316" s="3"/>
      <c r="X1316" s="35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</row>
    <row r="1317" spans="1:162" x14ac:dyDescent="0.15">
      <c r="A1317" s="44"/>
      <c r="B1317" s="96"/>
      <c r="C1317" s="7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21"/>
      <c r="R1317" s="14"/>
      <c r="S1317" s="4"/>
      <c r="T1317" s="35"/>
      <c r="U1317" s="3"/>
      <c r="V1317" s="3"/>
      <c r="W1317" s="3"/>
      <c r="X1317" s="35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</row>
    <row r="1318" spans="1:162" x14ac:dyDescent="0.15">
      <c r="A1318" s="44"/>
      <c r="B1318" s="96"/>
      <c r="C1318" s="7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21"/>
      <c r="R1318" s="14"/>
      <c r="S1318" s="4"/>
      <c r="T1318" s="35"/>
      <c r="U1318" s="3"/>
      <c r="V1318" s="3"/>
      <c r="W1318" s="3"/>
      <c r="X1318" s="35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</row>
    <row r="1319" spans="1:162" x14ac:dyDescent="0.15">
      <c r="A1319" s="44"/>
      <c r="B1319" s="96"/>
      <c r="C1319" s="7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21"/>
      <c r="R1319" s="14"/>
      <c r="S1319" s="4"/>
      <c r="T1319" s="35"/>
      <c r="U1319" s="3"/>
      <c r="V1319" s="3"/>
      <c r="W1319" s="3"/>
      <c r="X1319" s="35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</row>
    <row r="1320" spans="1:162" x14ac:dyDescent="0.15">
      <c r="A1320" s="44"/>
      <c r="B1320" s="96"/>
      <c r="C1320" s="7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21"/>
      <c r="R1320" s="14"/>
      <c r="S1320" s="4"/>
      <c r="T1320" s="35"/>
      <c r="U1320" s="3"/>
      <c r="V1320" s="3"/>
      <c r="W1320" s="3"/>
      <c r="X1320" s="35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</row>
    <row r="1321" spans="1:162" x14ac:dyDescent="0.15">
      <c r="A1321" s="44"/>
      <c r="B1321" s="96"/>
      <c r="C1321" s="7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21"/>
      <c r="R1321" s="14"/>
      <c r="S1321" s="4"/>
      <c r="T1321" s="35"/>
      <c r="U1321" s="3"/>
      <c r="V1321" s="3"/>
      <c r="W1321" s="3"/>
      <c r="X1321" s="35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</row>
    <row r="1322" spans="1:162" x14ac:dyDescent="0.15">
      <c r="A1322" s="44"/>
      <c r="B1322" s="96"/>
      <c r="C1322" s="7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21"/>
      <c r="R1322" s="14"/>
      <c r="S1322" s="4"/>
      <c r="T1322" s="35"/>
      <c r="U1322" s="3"/>
      <c r="V1322" s="3"/>
      <c r="W1322" s="3"/>
      <c r="X1322" s="35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</row>
    <row r="1323" spans="1:162" x14ac:dyDescent="0.15">
      <c r="A1323" s="44"/>
      <c r="B1323" s="96"/>
      <c r="C1323" s="7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21"/>
      <c r="R1323" s="14"/>
      <c r="S1323" s="4"/>
      <c r="T1323" s="35"/>
      <c r="U1323" s="3"/>
      <c r="V1323" s="3"/>
      <c r="W1323" s="3"/>
      <c r="X1323" s="35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</row>
    <row r="1324" spans="1:162" x14ac:dyDescent="0.15">
      <c r="A1324" s="44"/>
      <c r="B1324" s="96"/>
      <c r="C1324" s="7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21"/>
      <c r="R1324" s="14"/>
      <c r="S1324" s="4"/>
      <c r="T1324" s="35"/>
      <c r="U1324" s="3"/>
      <c r="V1324" s="3"/>
      <c r="W1324" s="3"/>
      <c r="X1324" s="35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</row>
    <row r="1325" spans="1:162" x14ac:dyDescent="0.15">
      <c r="A1325" s="44"/>
      <c r="B1325" s="96"/>
      <c r="C1325" s="7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21"/>
      <c r="R1325" s="14"/>
      <c r="S1325" s="4"/>
      <c r="T1325" s="35"/>
      <c r="U1325" s="3"/>
      <c r="V1325" s="3"/>
      <c r="W1325" s="3"/>
      <c r="X1325" s="35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</row>
    <row r="1326" spans="1:162" x14ac:dyDescent="0.15">
      <c r="A1326" s="44"/>
      <c r="B1326" s="96"/>
      <c r="C1326" s="7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21"/>
      <c r="R1326" s="14"/>
      <c r="S1326" s="4"/>
      <c r="T1326" s="35"/>
      <c r="U1326" s="3"/>
      <c r="V1326" s="3"/>
      <c r="W1326" s="3"/>
      <c r="X1326" s="35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</row>
    <row r="1327" spans="1:162" x14ac:dyDescent="0.15">
      <c r="A1327" s="44"/>
      <c r="B1327" s="96"/>
      <c r="C1327" s="7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21"/>
      <c r="R1327" s="14"/>
      <c r="S1327" s="4"/>
      <c r="T1327" s="35"/>
      <c r="U1327" s="3"/>
      <c r="V1327" s="3"/>
      <c r="W1327" s="3"/>
      <c r="X1327" s="35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</row>
    <row r="1328" spans="1:162" x14ac:dyDescent="0.15">
      <c r="A1328" s="44"/>
      <c r="B1328" s="96"/>
      <c r="C1328" s="7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21"/>
      <c r="R1328" s="14"/>
      <c r="S1328" s="4"/>
      <c r="T1328" s="35"/>
      <c r="U1328" s="3"/>
      <c r="V1328" s="3"/>
      <c r="W1328" s="3"/>
      <c r="X1328" s="35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</row>
    <row r="1329" spans="1:162" x14ac:dyDescent="0.15">
      <c r="A1329" s="44"/>
      <c r="B1329" s="96"/>
      <c r="C1329" s="7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21"/>
      <c r="R1329" s="14"/>
      <c r="S1329" s="4"/>
      <c r="T1329" s="35"/>
      <c r="U1329" s="3"/>
      <c r="V1329" s="3"/>
      <c r="W1329" s="3"/>
      <c r="X1329" s="35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</row>
    <row r="1330" spans="1:162" x14ac:dyDescent="0.15">
      <c r="A1330" s="44"/>
      <c r="B1330" s="96"/>
      <c r="C1330" s="7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21"/>
      <c r="R1330" s="14"/>
      <c r="S1330" s="4"/>
      <c r="T1330" s="35"/>
      <c r="U1330" s="3"/>
      <c r="V1330" s="3"/>
      <c r="W1330" s="3"/>
      <c r="X1330" s="35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</row>
    <row r="1331" spans="1:162" x14ac:dyDescent="0.15">
      <c r="A1331" s="44"/>
      <c r="B1331" s="96"/>
      <c r="C1331" s="7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21"/>
      <c r="R1331" s="14"/>
      <c r="S1331" s="4"/>
      <c r="T1331" s="35"/>
      <c r="U1331" s="3"/>
      <c r="V1331" s="3"/>
      <c r="W1331" s="3"/>
      <c r="X1331" s="35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</row>
    <row r="1332" spans="1:162" x14ac:dyDescent="0.15">
      <c r="A1332" s="44"/>
      <c r="B1332" s="96"/>
      <c r="C1332" s="7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21"/>
      <c r="R1332" s="14"/>
      <c r="S1332" s="4"/>
      <c r="T1332" s="35"/>
      <c r="U1332" s="3"/>
      <c r="V1332" s="3"/>
      <c r="W1332" s="3"/>
      <c r="X1332" s="35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</row>
    <row r="1333" spans="1:162" x14ac:dyDescent="0.15">
      <c r="A1333" s="44"/>
      <c r="B1333" s="96"/>
      <c r="C1333" s="7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21"/>
      <c r="R1333" s="14"/>
      <c r="S1333" s="4"/>
      <c r="T1333" s="35"/>
      <c r="U1333" s="3"/>
      <c r="V1333" s="3"/>
      <c r="W1333" s="3"/>
      <c r="X1333" s="35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</row>
    <row r="1334" spans="1:162" x14ac:dyDescent="0.15">
      <c r="A1334" s="44"/>
      <c r="B1334" s="96"/>
      <c r="C1334" s="7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21"/>
      <c r="R1334" s="14"/>
      <c r="S1334" s="4"/>
      <c r="T1334" s="35"/>
      <c r="U1334" s="3"/>
      <c r="V1334" s="3"/>
      <c r="W1334" s="3"/>
      <c r="X1334" s="35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</row>
    <row r="1335" spans="1:162" x14ac:dyDescent="0.15">
      <c r="A1335" s="44"/>
      <c r="B1335" s="96"/>
      <c r="C1335" s="7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21"/>
      <c r="R1335" s="14"/>
      <c r="S1335" s="4"/>
      <c r="T1335" s="35"/>
      <c r="U1335" s="3"/>
      <c r="V1335" s="3"/>
      <c r="W1335" s="3"/>
      <c r="X1335" s="35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</row>
    <row r="1336" spans="1:162" x14ac:dyDescent="0.15">
      <c r="A1336" s="44"/>
      <c r="B1336" s="96"/>
      <c r="C1336" s="7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21"/>
      <c r="R1336" s="14"/>
      <c r="S1336" s="4"/>
      <c r="T1336" s="35"/>
      <c r="U1336" s="3"/>
      <c r="V1336" s="3"/>
      <c r="W1336" s="3"/>
      <c r="X1336" s="35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</row>
    <row r="1337" spans="1:162" x14ac:dyDescent="0.15">
      <c r="A1337" s="44"/>
      <c r="B1337" s="96"/>
      <c r="C1337" s="7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21"/>
      <c r="R1337" s="14"/>
      <c r="S1337" s="4"/>
      <c r="T1337" s="35"/>
      <c r="U1337" s="3"/>
      <c r="V1337" s="3"/>
      <c r="W1337" s="3"/>
      <c r="X1337" s="35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</row>
    <row r="1338" spans="1:162" x14ac:dyDescent="0.15">
      <c r="A1338" s="44"/>
      <c r="B1338" s="96"/>
      <c r="C1338" s="7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21"/>
      <c r="R1338" s="14"/>
      <c r="S1338" s="4"/>
      <c r="T1338" s="35"/>
      <c r="U1338" s="3"/>
      <c r="V1338" s="3"/>
      <c r="W1338" s="3"/>
      <c r="X1338" s="35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</row>
    <row r="1339" spans="1:162" x14ac:dyDescent="0.15">
      <c r="A1339" s="44"/>
      <c r="B1339" s="96"/>
      <c r="C1339" s="7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21"/>
      <c r="R1339" s="14"/>
      <c r="S1339" s="4"/>
      <c r="T1339" s="35"/>
      <c r="U1339" s="3"/>
      <c r="V1339" s="3"/>
      <c r="W1339" s="3"/>
      <c r="X1339" s="35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</row>
    <row r="1340" spans="1:162" x14ac:dyDescent="0.15">
      <c r="A1340" s="44"/>
      <c r="B1340" s="96"/>
      <c r="C1340" s="7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21"/>
      <c r="R1340" s="14"/>
      <c r="S1340" s="4"/>
      <c r="T1340" s="35"/>
      <c r="U1340" s="3"/>
      <c r="V1340" s="3"/>
      <c r="W1340" s="3"/>
      <c r="X1340" s="35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</row>
    <row r="1341" spans="1:162" x14ac:dyDescent="0.15">
      <c r="A1341" s="44"/>
      <c r="B1341" s="96"/>
      <c r="C1341" s="7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21"/>
      <c r="R1341" s="14"/>
      <c r="S1341" s="4"/>
      <c r="T1341" s="35"/>
      <c r="U1341" s="3"/>
      <c r="V1341" s="3"/>
      <c r="W1341" s="3"/>
      <c r="X1341" s="35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</row>
    <row r="1342" spans="1:162" x14ac:dyDescent="0.15">
      <c r="A1342" s="44"/>
      <c r="B1342" s="96"/>
      <c r="C1342" s="7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21"/>
      <c r="R1342" s="14"/>
      <c r="S1342" s="4"/>
      <c r="T1342" s="35"/>
      <c r="U1342" s="3"/>
      <c r="V1342" s="3"/>
      <c r="W1342" s="3"/>
      <c r="X1342" s="35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</row>
    <row r="1343" spans="1:162" x14ac:dyDescent="0.15">
      <c r="A1343" s="44"/>
      <c r="B1343" s="96"/>
      <c r="C1343" s="7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21"/>
      <c r="R1343" s="14"/>
      <c r="S1343" s="4"/>
      <c r="T1343" s="35"/>
      <c r="U1343" s="3"/>
      <c r="V1343" s="3"/>
      <c r="W1343" s="3"/>
      <c r="X1343" s="35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</row>
    <row r="1344" spans="1:162" x14ac:dyDescent="0.15">
      <c r="A1344" s="44"/>
      <c r="B1344" s="96"/>
      <c r="C1344" s="7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21"/>
      <c r="R1344" s="14"/>
      <c r="S1344" s="4"/>
      <c r="T1344" s="35"/>
      <c r="U1344" s="3"/>
      <c r="V1344" s="3"/>
      <c r="W1344" s="3"/>
      <c r="X1344" s="35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</row>
    <row r="1345" spans="1:162" x14ac:dyDescent="0.15">
      <c r="A1345" s="44"/>
      <c r="B1345" s="96"/>
      <c r="C1345" s="7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21"/>
      <c r="R1345" s="14"/>
      <c r="S1345" s="4"/>
      <c r="T1345" s="35"/>
      <c r="U1345" s="3"/>
      <c r="V1345" s="3"/>
      <c r="W1345" s="3"/>
      <c r="X1345" s="35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</row>
    <row r="1346" spans="1:162" x14ac:dyDescent="0.15">
      <c r="A1346" s="44"/>
      <c r="B1346" s="96"/>
      <c r="C1346" s="7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21"/>
      <c r="R1346" s="14"/>
      <c r="S1346" s="4"/>
      <c r="T1346" s="35"/>
      <c r="U1346" s="3"/>
      <c r="V1346" s="3"/>
      <c r="W1346" s="3"/>
      <c r="X1346" s="35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</row>
    <row r="1347" spans="1:162" x14ac:dyDescent="0.15">
      <c r="A1347" s="44"/>
      <c r="B1347" s="96"/>
      <c r="C1347" s="7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21"/>
      <c r="R1347" s="14"/>
      <c r="S1347" s="4"/>
      <c r="T1347" s="35"/>
      <c r="U1347" s="3"/>
      <c r="V1347" s="3"/>
      <c r="W1347" s="3"/>
      <c r="X1347" s="35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</row>
    <row r="1348" spans="1:162" x14ac:dyDescent="0.15">
      <c r="A1348" s="44"/>
      <c r="B1348" s="96"/>
      <c r="C1348" s="7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21"/>
      <c r="R1348" s="14"/>
      <c r="S1348" s="4"/>
      <c r="T1348" s="35"/>
      <c r="U1348" s="3"/>
      <c r="V1348" s="3"/>
      <c r="W1348" s="3"/>
      <c r="X1348" s="35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</row>
    <row r="1349" spans="1:162" x14ac:dyDescent="0.15">
      <c r="A1349" s="44"/>
      <c r="B1349" s="96"/>
      <c r="C1349" s="7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21"/>
      <c r="R1349" s="14"/>
      <c r="S1349" s="4"/>
      <c r="T1349" s="35"/>
      <c r="U1349" s="3"/>
      <c r="V1349" s="3"/>
      <c r="W1349" s="3"/>
      <c r="X1349" s="35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</row>
    <row r="1350" spans="1:162" x14ac:dyDescent="0.15">
      <c r="A1350" s="44"/>
      <c r="B1350" s="96"/>
      <c r="C1350" s="7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21"/>
      <c r="R1350" s="14"/>
      <c r="S1350" s="4"/>
      <c r="T1350" s="35"/>
      <c r="U1350" s="3"/>
      <c r="V1350" s="3"/>
      <c r="W1350" s="3"/>
      <c r="X1350" s="35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</row>
    <row r="1351" spans="1:162" x14ac:dyDescent="0.15">
      <c r="A1351" s="44"/>
      <c r="B1351" s="96"/>
      <c r="C1351" s="7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21"/>
      <c r="R1351" s="14"/>
      <c r="S1351" s="4"/>
      <c r="T1351" s="35"/>
      <c r="U1351" s="3"/>
      <c r="V1351" s="3"/>
      <c r="W1351" s="3"/>
      <c r="X1351" s="35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</row>
    <row r="1352" spans="1:162" x14ac:dyDescent="0.15">
      <c r="A1352" s="44"/>
      <c r="B1352" s="96"/>
      <c r="C1352" s="7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21"/>
      <c r="R1352" s="14"/>
      <c r="S1352" s="4"/>
      <c r="T1352" s="35"/>
      <c r="U1352" s="3"/>
      <c r="V1352" s="3"/>
      <c r="W1352" s="3"/>
      <c r="X1352" s="35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</row>
    <row r="1353" spans="1:162" x14ac:dyDescent="0.15">
      <c r="A1353" s="44"/>
      <c r="B1353" s="96"/>
      <c r="C1353" s="7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21"/>
      <c r="R1353" s="14"/>
      <c r="S1353" s="4"/>
      <c r="T1353" s="35"/>
      <c r="U1353" s="3"/>
      <c r="V1353" s="3"/>
      <c r="W1353" s="3"/>
      <c r="X1353" s="35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</row>
    <row r="1354" spans="1:162" x14ac:dyDescent="0.15">
      <c r="A1354" s="44"/>
      <c r="B1354" s="96"/>
      <c r="C1354" s="7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21"/>
      <c r="R1354" s="14"/>
      <c r="S1354" s="4"/>
      <c r="T1354" s="35"/>
      <c r="U1354" s="3"/>
      <c r="V1354" s="3"/>
      <c r="W1354" s="3"/>
      <c r="X1354" s="35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</row>
    <row r="1355" spans="1:162" x14ac:dyDescent="0.15">
      <c r="A1355" s="44"/>
      <c r="B1355" s="96"/>
      <c r="C1355" s="7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21"/>
      <c r="R1355" s="14"/>
      <c r="S1355" s="4"/>
      <c r="T1355" s="35"/>
      <c r="U1355" s="3"/>
      <c r="V1355" s="3"/>
      <c r="W1355" s="3"/>
      <c r="X1355" s="35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</row>
    <row r="1356" spans="1:162" x14ac:dyDescent="0.15">
      <c r="A1356" s="44"/>
      <c r="B1356" s="96"/>
      <c r="C1356" s="7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21"/>
      <c r="R1356" s="14"/>
      <c r="S1356" s="4"/>
      <c r="T1356" s="35"/>
      <c r="U1356" s="3"/>
      <c r="V1356" s="3"/>
      <c r="W1356" s="3"/>
      <c r="X1356" s="35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</row>
    <row r="1357" spans="1:162" x14ac:dyDescent="0.15">
      <c r="A1357" s="44"/>
      <c r="B1357" s="96"/>
      <c r="C1357" s="7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21"/>
      <c r="R1357" s="14"/>
      <c r="S1357" s="4"/>
      <c r="T1357" s="35"/>
      <c r="U1357" s="3"/>
      <c r="V1357" s="3"/>
      <c r="W1357" s="3"/>
      <c r="X1357" s="35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</row>
    <row r="1358" spans="1:162" x14ac:dyDescent="0.15">
      <c r="A1358" s="44"/>
      <c r="B1358" s="96"/>
      <c r="C1358" s="7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21"/>
      <c r="R1358" s="14"/>
      <c r="S1358" s="4"/>
      <c r="T1358" s="35"/>
      <c r="U1358" s="3"/>
      <c r="V1358" s="3"/>
      <c r="W1358" s="3"/>
      <c r="X1358" s="35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</row>
    <row r="1359" spans="1:162" x14ac:dyDescent="0.15">
      <c r="A1359" s="44"/>
      <c r="B1359" s="96"/>
      <c r="C1359" s="7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21"/>
      <c r="R1359" s="14"/>
      <c r="S1359" s="4"/>
      <c r="T1359" s="35"/>
      <c r="U1359" s="3"/>
      <c r="V1359" s="3"/>
      <c r="W1359" s="3"/>
      <c r="X1359" s="35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</row>
    <row r="1360" spans="1:162" x14ac:dyDescent="0.15">
      <c r="A1360" s="44"/>
      <c r="B1360" s="96"/>
      <c r="C1360" s="7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21"/>
      <c r="R1360" s="14"/>
      <c r="S1360" s="4"/>
      <c r="T1360" s="35"/>
      <c r="U1360" s="3"/>
      <c r="V1360" s="3"/>
      <c r="W1360" s="3"/>
      <c r="X1360" s="35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</row>
    <row r="1361" spans="1:162" x14ac:dyDescent="0.15">
      <c r="A1361" s="44"/>
      <c r="B1361" s="96"/>
      <c r="C1361" s="7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21"/>
      <c r="R1361" s="14"/>
      <c r="S1361" s="4"/>
      <c r="T1361" s="35"/>
      <c r="U1361" s="3"/>
      <c r="V1361" s="3"/>
      <c r="W1361" s="3"/>
      <c r="X1361" s="35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</row>
    <row r="1362" spans="1:162" x14ac:dyDescent="0.15">
      <c r="A1362" s="44"/>
      <c r="B1362" s="96"/>
      <c r="C1362" s="7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21"/>
      <c r="R1362" s="14"/>
      <c r="S1362" s="4"/>
      <c r="T1362" s="35"/>
      <c r="U1362" s="3"/>
      <c r="V1362" s="3"/>
      <c r="W1362" s="3"/>
      <c r="X1362" s="35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</row>
    <row r="1363" spans="1:162" x14ac:dyDescent="0.15">
      <c r="A1363" s="44"/>
      <c r="B1363" s="96"/>
      <c r="C1363" s="7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21"/>
      <c r="R1363" s="14"/>
      <c r="S1363" s="4"/>
      <c r="T1363" s="35"/>
      <c r="U1363" s="3"/>
      <c r="V1363" s="3"/>
      <c r="W1363" s="3"/>
      <c r="X1363" s="35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</row>
    <row r="1364" spans="1:162" x14ac:dyDescent="0.15">
      <c r="A1364" s="44"/>
      <c r="B1364" s="96"/>
      <c r="C1364" s="7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21"/>
      <c r="R1364" s="14"/>
      <c r="S1364" s="4"/>
      <c r="T1364" s="35"/>
      <c r="U1364" s="3"/>
      <c r="V1364" s="3"/>
      <c r="W1364" s="3"/>
      <c r="X1364" s="35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</row>
    <row r="1365" spans="1:162" x14ac:dyDescent="0.15">
      <c r="A1365" s="44"/>
      <c r="B1365" s="96"/>
      <c r="C1365" s="7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21"/>
      <c r="R1365" s="14"/>
      <c r="S1365" s="4"/>
      <c r="T1365" s="35"/>
      <c r="U1365" s="3"/>
      <c r="V1365" s="3"/>
      <c r="W1365" s="3"/>
      <c r="X1365" s="35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</row>
    <row r="1366" spans="1:162" x14ac:dyDescent="0.15">
      <c r="A1366" s="44"/>
      <c r="B1366" s="96"/>
      <c r="C1366" s="7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21"/>
      <c r="R1366" s="14"/>
      <c r="S1366" s="4"/>
      <c r="T1366" s="35"/>
      <c r="U1366" s="3"/>
      <c r="V1366" s="3"/>
      <c r="W1366" s="3"/>
      <c r="X1366" s="35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</row>
    <row r="1367" spans="1:162" x14ac:dyDescent="0.15">
      <c r="A1367" s="44"/>
      <c r="B1367" s="96"/>
      <c r="C1367" s="7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21"/>
      <c r="R1367" s="14"/>
      <c r="S1367" s="4"/>
      <c r="T1367" s="35"/>
      <c r="U1367" s="3"/>
      <c r="V1367" s="3"/>
      <c r="W1367" s="3"/>
      <c r="X1367" s="35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</row>
    <row r="1368" spans="1:162" x14ac:dyDescent="0.15">
      <c r="A1368" s="44"/>
      <c r="B1368" s="96"/>
      <c r="C1368" s="7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21"/>
      <c r="R1368" s="14"/>
      <c r="S1368" s="4"/>
      <c r="T1368" s="35"/>
      <c r="U1368" s="3"/>
      <c r="V1368" s="3"/>
      <c r="W1368" s="3"/>
      <c r="X1368" s="35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</row>
    <row r="1369" spans="1:162" x14ac:dyDescent="0.15">
      <c r="A1369" s="44"/>
      <c r="B1369" s="96"/>
      <c r="C1369" s="7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21"/>
      <c r="R1369" s="14"/>
      <c r="S1369" s="4"/>
      <c r="T1369" s="35"/>
      <c r="U1369" s="3"/>
      <c r="V1369" s="3"/>
      <c r="W1369" s="3"/>
      <c r="X1369" s="35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</row>
    <row r="1370" spans="1:162" x14ac:dyDescent="0.15">
      <c r="A1370" s="44"/>
      <c r="B1370" s="96"/>
      <c r="C1370" s="7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21"/>
      <c r="R1370" s="14"/>
      <c r="S1370" s="4"/>
      <c r="T1370" s="35"/>
      <c r="U1370" s="3"/>
      <c r="V1370" s="3"/>
      <c r="W1370" s="3"/>
      <c r="X1370" s="35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</row>
    <row r="1371" spans="1:162" x14ac:dyDescent="0.15">
      <c r="A1371" s="44"/>
      <c r="B1371" s="96"/>
      <c r="C1371" s="7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21"/>
      <c r="R1371" s="14"/>
      <c r="S1371" s="4"/>
      <c r="T1371" s="35"/>
      <c r="U1371" s="3"/>
      <c r="V1371" s="3"/>
      <c r="W1371" s="3"/>
      <c r="X1371" s="35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</row>
    <row r="1372" spans="1:162" x14ac:dyDescent="0.15">
      <c r="A1372" s="44"/>
      <c r="B1372" s="96"/>
      <c r="C1372" s="7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21"/>
      <c r="R1372" s="14"/>
      <c r="S1372" s="4"/>
      <c r="T1372" s="35"/>
      <c r="U1372" s="3"/>
      <c r="V1372" s="3"/>
      <c r="W1372" s="3"/>
      <c r="X1372" s="35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</row>
    <row r="1373" spans="1:162" x14ac:dyDescent="0.15">
      <c r="A1373" s="44"/>
      <c r="B1373" s="96"/>
      <c r="C1373" s="7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21"/>
      <c r="R1373" s="14"/>
      <c r="S1373" s="4"/>
      <c r="T1373" s="35"/>
      <c r="U1373" s="3"/>
      <c r="V1373" s="3"/>
      <c r="W1373" s="3"/>
      <c r="X1373" s="35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</row>
    <row r="1374" spans="1:162" x14ac:dyDescent="0.15">
      <c r="A1374" s="44"/>
      <c r="B1374" s="96"/>
      <c r="C1374" s="7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21"/>
      <c r="R1374" s="14"/>
      <c r="S1374" s="4"/>
      <c r="T1374" s="35"/>
      <c r="U1374" s="3"/>
      <c r="V1374" s="3"/>
      <c r="W1374" s="3"/>
      <c r="X1374" s="35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</row>
    <row r="1375" spans="1:162" x14ac:dyDescent="0.15">
      <c r="A1375" s="44"/>
      <c r="B1375" s="96"/>
      <c r="C1375" s="7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21"/>
      <c r="R1375" s="14"/>
      <c r="S1375" s="4"/>
      <c r="T1375" s="35"/>
      <c r="U1375" s="3"/>
      <c r="V1375" s="3"/>
      <c r="W1375" s="3"/>
      <c r="X1375" s="35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</row>
    <row r="1376" spans="1:162" x14ac:dyDescent="0.15">
      <c r="A1376" s="44"/>
      <c r="B1376" s="96"/>
      <c r="C1376" s="7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21"/>
      <c r="R1376" s="14"/>
      <c r="S1376" s="4"/>
      <c r="T1376" s="35"/>
      <c r="U1376" s="3"/>
      <c r="V1376" s="3"/>
      <c r="W1376" s="3"/>
      <c r="X1376" s="35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</row>
    <row r="1377" spans="1:162" x14ac:dyDescent="0.15">
      <c r="A1377" s="44"/>
      <c r="B1377" s="96"/>
      <c r="C1377" s="7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21"/>
      <c r="R1377" s="14"/>
      <c r="S1377" s="4"/>
      <c r="T1377" s="35"/>
      <c r="U1377" s="3"/>
      <c r="V1377" s="3"/>
      <c r="W1377" s="3"/>
      <c r="X1377" s="35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</row>
    <row r="1378" spans="1:162" x14ac:dyDescent="0.15">
      <c r="A1378" s="44"/>
      <c r="B1378" s="96"/>
      <c r="C1378" s="7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21"/>
      <c r="R1378" s="14"/>
      <c r="S1378" s="4"/>
      <c r="T1378" s="35"/>
      <c r="U1378" s="3"/>
      <c r="V1378" s="3"/>
      <c r="W1378" s="3"/>
      <c r="X1378" s="35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</row>
    <row r="1379" spans="1:162" x14ac:dyDescent="0.15">
      <c r="A1379" s="44"/>
      <c r="B1379" s="96"/>
      <c r="C1379" s="7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21"/>
      <c r="R1379" s="14"/>
      <c r="S1379" s="4"/>
      <c r="T1379" s="35"/>
      <c r="U1379" s="3"/>
      <c r="V1379" s="3"/>
      <c r="W1379" s="3"/>
      <c r="X1379" s="35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</row>
    <row r="1380" spans="1:162" x14ac:dyDescent="0.15">
      <c r="A1380" s="44"/>
      <c r="B1380" s="96"/>
      <c r="C1380" s="7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21"/>
      <c r="R1380" s="14"/>
      <c r="S1380" s="4"/>
      <c r="T1380" s="35"/>
      <c r="U1380" s="3"/>
      <c r="V1380" s="3"/>
      <c r="W1380" s="3"/>
      <c r="X1380" s="35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</row>
    <row r="1381" spans="1:162" x14ac:dyDescent="0.15">
      <c r="A1381" s="44"/>
      <c r="B1381" s="96"/>
      <c r="C1381" s="7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21"/>
      <c r="R1381" s="14"/>
      <c r="S1381" s="4"/>
      <c r="T1381" s="35"/>
      <c r="U1381" s="3"/>
      <c r="V1381" s="3"/>
      <c r="W1381" s="3"/>
      <c r="X1381" s="35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</row>
    <row r="1382" spans="1:162" x14ac:dyDescent="0.15">
      <c r="A1382" s="44"/>
      <c r="B1382" s="96"/>
      <c r="C1382" s="7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21"/>
      <c r="R1382" s="14"/>
      <c r="S1382" s="4"/>
      <c r="T1382" s="35"/>
      <c r="U1382" s="3"/>
      <c r="V1382" s="3"/>
      <c r="W1382" s="3"/>
      <c r="X1382" s="35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</row>
    <row r="1383" spans="1:162" x14ac:dyDescent="0.15">
      <c r="A1383" s="44"/>
      <c r="B1383" s="96"/>
      <c r="C1383" s="7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21"/>
      <c r="R1383" s="14"/>
      <c r="S1383" s="4"/>
      <c r="T1383" s="35"/>
      <c r="U1383" s="3"/>
      <c r="V1383" s="3"/>
      <c r="W1383" s="3"/>
      <c r="X1383" s="35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</row>
    <row r="1384" spans="1:162" x14ac:dyDescent="0.15">
      <c r="A1384" s="44"/>
      <c r="B1384" s="96"/>
      <c r="C1384" s="7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21"/>
      <c r="R1384" s="14"/>
      <c r="S1384" s="4"/>
      <c r="T1384" s="35"/>
      <c r="U1384" s="3"/>
      <c r="V1384" s="3"/>
      <c r="W1384" s="3"/>
      <c r="X1384" s="35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</row>
    <row r="1385" spans="1:162" x14ac:dyDescent="0.15">
      <c r="A1385" s="44"/>
      <c r="B1385" s="96"/>
      <c r="C1385" s="7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21"/>
      <c r="R1385" s="14"/>
      <c r="S1385" s="4"/>
      <c r="T1385" s="35"/>
      <c r="U1385" s="3"/>
      <c r="V1385" s="3"/>
      <c r="W1385" s="3"/>
      <c r="X1385" s="35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</row>
    <row r="1386" spans="1:162" x14ac:dyDescent="0.15">
      <c r="A1386" s="44"/>
      <c r="B1386" s="96"/>
      <c r="C1386" s="7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21"/>
      <c r="R1386" s="14"/>
      <c r="S1386" s="4"/>
      <c r="T1386" s="35"/>
      <c r="U1386" s="3"/>
      <c r="V1386" s="3"/>
      <c r="W1386" s="3"/>
      <c r="X1386" s="35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</row>
    <row r="1387" spans="1:162" x14ac:dyDescent="0.15">
      <c r="A1387" s="44"/>
      <c r="B1387" s="96"/>
      <c r="C1387" s="7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21"/>
      <c r="R1387" s="14"/>
      <c r="S1387" s="4"/>
      <c r="T1387" s="35"/>
      <c r="U1387" s="3"/>
      <c r="V1387" s="3"/>
      <c r="W1387" s="3"/>
      <c r="X1387" s="35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</row>
    <row r="1388" spans="1:162" x14ac:dyDescent="0.15">
      <c r="A1388" s="44"/>
      <c r="B1388" s="96"/>
      <c r="C1388" s="7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21"/>
      <c r="R1388" s="14"/>
      <c r="S1388" s="4"/>
      <c r="T1388" s="35"/>
      <c r="U1388" s="3"/>
      <c r="V1388" s="3"/>
      <c r="W1388" s="3"/>
      <c r="X1388" s="35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</row>
    <row r="1389" spans="1:162" x14ac:dyDescent="0.15">
      <c r="A1389" s="44"/>
      <c r="B1389" s="96"/>
      <c r="C1389" s="7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21"/>
      <c r="R1389" s="14"/>
      <c r="S1389" s="4"/>
      <c r="T1389" s="35"/>
      <c r="U1389" s="3"/>
      <c r="V1389" s="3"/>
      <c r="W1389" s="3"/>
      <c r="X1389" s="35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</row>
    <row r="1390" spans="1:162" x14ac:dyDescent="0.15">
      <c r="A1390" s="44"/>
      <c r="B1390" s="96"/>
      <c r="C1390" s="7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21"/>
      <c r="R1390" s="14"/>
      <c r="S1390" s="4"/>
      <c r="T1390" s="35"/>
      <c r="U1390" s="3"/>
      <c r="V1390" s="3"/>
      <c r="W1390" s="3"/>
      <c r="X1390" s="35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</row>
    <row r="1391" spans="1:162" x14ac:dyDescent="0.15">
      <c r="A1391" s="44"/>
      <c r="B1391" s="96"/>
      <c r="C1391" s="7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21"/>
      <c r="R1391" s="14"/>
      <c r="S1391" s="4"/>
      <c r="T1391" s="35"/>
      <c r="U1391" s="3"/>
      <c r="V1391" s="3"/>
      <c r="W1391" s="3"/>
      <c r="X1391" s="35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</row>
    <row r="1392" spans="1:162" x14ac:dyDescent="0.15">
      <c r="A1392" s="44"/>
      <c r="B1392" s="96"/>
      <c r="C1392" s="7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21"/>
      <c r="R1392" s="14"/>
      <c r="S1392" s="4"/>
      <c r="T1392" s="35"/>
      <c r="U1392" s="3"/>
      <c r="V1392" s="3"/>
      <c r="W1392" s="3"/>
      <c r="X1392" s="35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</row>
    <row r="1393" spans="1:162" x14ac:dyDescent="0.15">
      <c r="A1393" s="44"/>
      <c r="B1393" s="96"/>
      <c r="C1393" s="7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21"/>
      <c r="R1393" s="14"/>
      <c r="S1393" s="4"/>
      <c r="T1393" s="35"/>
      <c r="U1393" s="3"/>
      <c r="V1393" s="3"/>
      <c r="W1393" s="3"/>
      <c r="X1393" s="35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</row>
    <row r="1394" spans="1:162" x14ac:dyDescent="0.15">
      <c r="A1394" s="44"/>
      <c r="B1394" s="96"/>
      <c r="C1394" s="7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21"/>
      <c r="R1394" s="14"/>
      <c r="S1394" s="4"/>
      <c r="T1394" s="35"/>
      <c r="U1394" s="3"/>
      <c r="V1394" s="3"/>
      <c r="W1394" s="3"/>
      <c r="X1394" s="35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</row>
    <row r="1395" spans="1:162" x14ac:dyDescent="0.15">
      <c r="A1395" s="44"/>
      <c r="B1395" s="96"/>
      <c r="C1395" s="7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21"/>
      <c r="R1395" s="14"/>
      <c r="S1395" s="4"/>
      <c r="T1395" s="35"/>
      <c r="U1395" s="3"/>
      <c r="V1395" s="3"/>
      <c r="W1395" s="3"/>
      <c r="X1395" s="35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</row>
    <row r="1396" spans="1:162" x14ac:dyDescent="0.15">
      <c r="A1396" s="44"/>
      <c r="B1396" s="96"/>
      <c r="C1396" s="7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21"/>
      <c r="R1396" s="14"/>
      <c r="S1396" s="4"/>
      <c r="T1396" s="35"/>
      <c r="U1396" s="3"/>
      <c r="V1396" s="3"/>
      <c r="W1396" s="3"/>
      <c r="X1396" s="35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</row>
    <row r="1397" spans="1:162" x14ac:dyDescent="0.15">
      <c r="A1397" s="44"/>
      <c r="B1397" s="96"/>
      <c r="C1397" s="7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21"/>
      <c r="R1397" s="14"/>
      <c r="S1397" s="4"/>
      <c r="T1397" s="35"/>
      <c r="U1397" s="3"/>
      <c r="V1397" s="3"/>
      <c r="W1397" s="3"/>
      <c r="X1397" s="35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</row>
    <row r="1398" spans="1:162" x14ac:dyDescent="0.15">
      <c r="A1398" s="44"/>
      <c r="B1398" s="96"/>
      <c r="C1398" s="7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21"/>
      <c r="R1398" s="14"/>
      <c r="S1398" s="4"/>
      <c r="T1398" s="35"/>
      <c r="U1398" s="3"/>
      <c r="V1398" s="3"/>
      <c r="W1398" s="3"/>
      <c r="X1398" s="35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</row>
    <row r="1399" spans="1:162" x14ac:dyDescent="0.15">
      <c r="A1399" s="44"/>
      <c r="B1399" s="96"/>
      <c r="C1399" s="7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21"/>
      <c r="R1399" s="14"/>
      <c r="S1399" s="4"/>
      <c r="T1399" s="35"/>
      <c r="U1399" s="3"/>
      <c r="V1399" s="3"/>
      <c r="W1399" s="3"/>
      <c r="X1399" s="35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</row>
    <row r="1400" spans="1:162" x14ac:dyDescent="0.15">
      <c r="A1400" s="44"/>
      <c r="B1400" s="96"/>
      <c r="C1400" s="7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21"/>
      <c r="R1400" s="14"/>
      <c r="S1400" s="4"/>
      <c r="T1400" s="35"/>
      <c r="U1400" s="3"/>
      <c r="V1400" s="3"/>
      <c r="W1400" s="3"/>
      <c r="X1400" s="35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</row>
    <row r="1401" spans="1:162" x14ac:dyDescent="0.15">
      <c r="A1401" s="44"/>
      <c r="B1401" s="96"/>
      <c r="C1401" s="7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21"/>
      <c r="R1401" s="14"/>
      <c r="S1401" s="4"/>
      <c r="T1401" s="35"/>
      <c r="U1401" s="3"/>
      <c r="V1401" s="3"/>
      <c r="W1401" s="3"/>
      <c r="X1401" s="35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</row>
    <row r="1402" spans="1:162" x14ac:dyDescent="0.15">
      <c r="A1402" s="44"/>
      <c r="B1402" s="96"/>
      <c r="C1402" s="7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21"/>
      <c r="R1402" s="14"/>
      <c r="S1402" s="4"/>
      <c r="T1402" s="35"/>
      <c r="U1402" s="3"/>
      <c r="V1402" s="3"/>
      <c r="W1402" s="3"/>
      <c r="X1402" s="35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</row>
    <row r="1403" spans="1:162" x14ac:dyDescent="0.15">
      <c r="A1403" s="44"/>
      <c r="B1403" s="96"/>
      <c r="C1403" s="7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21"/>
      <c r="R1403" s="14"/>
      <c r="S1403" s="4"/>
      <c r="T1403" s="35"/>
      <c r="U1403" s="3"/>
      <c r="V1403" s="3"/>
      <c r="W1403" s="3"/>
      <c r="X1403" s="35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</row>
    <row r="1404" spans="1:162" x14ac:dyDescent="0.15">
      <c r="A1404" s="44"/>
      <c r="B1404" s="96"/>
      <c r="C1404" s="7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21"/>
      <c r="R1404" s="14"/>
      <c r="S1404" s="4"/>
      <c r="T1404" s="35"/>
      <c r="U1404" s="3"/>
      <c r="V1404" s="3"/>
      <c r="W1404" s="3"/>
      <c r="X1404" s="35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</row>
    <row r="1405" spans="1:162" x14ac:dyDescent="0.15">
      <c r="A1405" s="44"/>
      <c r="B1405" s="96"/>
      <c r="C1405" s="7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21"/>
      <c r="R1405" s="14"/>
      <c r="S1405" s="4"/>
      <c r="T1405" s="35"/>
      <c r="U1405" s="3"/>
      <c r="V1405" s="3"/>
      <c r="W1405" s="3"/>
      <c r="X1405" s="35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</row>
    <row r="1406" spans="1:162" x14ac:dyDescent="0.15">
      <c r="A1406" s="44"/>
      <c r="B1406" s="96"/>
      <c r="C1406" s="7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21"/>
      <c r="R1406" s="14"/>
      <c r="S1406" s="4"/>
      <c r="T1406" s="35"/>
      <c r="U1406" s="3"/>
      <c r="V1406" s="3"/>
      <c r="W1406" s="3"/>
      <c r="X1406" s="35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</row>
    <row r="1407" spans="1:162" x14ac:dyDescent="0.15">
      <c r="A1407" s="44"/>
      <c r="B1407" s="96"/>
      <c r="C1407" s="7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21"/>
      <c r="R1407" s="14"/>
      <c r="S1407" s="4"/>
      <c r="T1407" s="35"/>
      <c r="U1407" s="3"/>
      <c r="V1407" s="3"/>
      <c r="W1407" s="3"/>
      <c r="X1407" s="35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</row>
    <row r="1408" spans="1:162" x14ac:dyDescent="0.15">
      <c r="A1408" s="44"/>
      <c r="B1408" s="96"/>
      <c r="C1408" s="7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21"/>
      <c r="R1408" s="14"/>
      <c r="S1408" s="4"/>
      <c r="T1408" s="35"/>
      <c r="U1408" s="3"/>
      <c r="V1408" s="3"/>
      <c r="W1408" s="3"/>
      <c r="X1408" s="35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</row>
    <row r="1409" spans="1:162" x14ac:dyDescent="0.15">
      <c r="A1409" s="44"/>
      <c r="B1409" s="96"/>
      <c r="C1409" s="7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21"/>
      <c r="R1409" s="14"/>
      <c r="S1409" s="4"/>
      <c r="T1409" s="35"/>
      <c r="U1409" s="3"/>
      <c r="V1409" s="3"/>
      <c r="W1409" s="3"/>
      <c r="X1409" s="35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</row>
    <row r="1410" spans="1:162" x14ac:dyDescent="0.15">
      <c r="A1410" s="44"/>
      <c r="B1410" s="96"/>
      <c r="C1410" s="7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21"/>
      <c r="R1410" s="14"/>
      <c r="S1410" s="4"/>
      <c r="T1410" s="35"/>
      <c r="U1410" s="3"/>
      <c r="V1410" s="3"/>
      <c r="W1410" s="3"/>
      <c r="X1410" s="35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</row>
    <row r="1411" spans="1:162" x14ac:dyDescent="0.15">
      <c r="A1411" s="44"/>
      <c r="B1411" s="96"/>
      <c r="C1411" s="7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21"/>
      <c r="R1411" s="14"/>
      <c r="S1411" s="4"/>
      <c r="T1411" s="35"/>
      <c r="U1411" s="3"/>
      <c r="V1411" s="3"/>
      <c r="W1411" s="3"/>
      <c r="X1411" s="35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</row>
    <row r="1412" spans="1:162" x14ac:dyDescent="0.15">
      <c r="A1412" s="44"/>
      <c r="B1412" s="96"/>
      <c r="C1412" s="7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21"/>
      <c r="R1412" s="14"/>
      <c r="S1412" s="4"/>
      <c r="T1412" s="35"/>
      <c r="U1412" s="3"/>
      <c r="V1412" s="3"/>
      <c r="W1412" s="3"/>
      <c r="X1412" s="35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</row>
    <row r="1413" spans="1:162" x14ac:dyDescent="0.15">
      <c r="A1413" s="44"/>
      <c r="B1413" s="96"/>
      <c r="C1413" s="7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21"/>
      <c r="R1413" s="14"/>
      <c r="S1413" s="4"/>
      <c r="T1413" s="35"/>
      <c r="U1413" s="3"/>
      <c r="V1413" s="3"/>
      <c r="W1413" s="3"/>
      <c r="X1413" s="35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</row>
    <row r="1414" spans="1:162" x14ac:dyDescent="0.15">
      <c r="A1414" s="44"/>
      <c r="B1414" s="96"/>
      <c r="C1414" s="7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21"/>
      <c r="R1414" s="14"/>
      <c r="S1414" s="4"/>
      <c r="T1414" s="35"/>
      <c r="U1414" s="3"/>
      <c r="V1414" s="3"/>
      <c r="W1414" s="3"/>
      <c r="X1414" s="35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</row>
    <row r="1415" spans="1:162" x14ac:dyDescent="0.15">
      <c r="A1415" s="44"/>
      <c r="B1415" s="96"/>
      <c r="C1415" s="7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21"/>
      <c r="R1415" s="14"/>
      <c r="S1415" s="4"/>
      <c r="T1415" s="35"/>
      <c r="U1415" s="3"/>
      <c r="V1415" s="3"/>
      <c r="W1415" s="3"/>
      <c r="X1415" s="35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</row>
    <row r="1416" spans="1:162" x14ac:dyDescent="0.15">
      <c r="A1416" s="44"/>
      <c r="B1416" s="96"/>
      <c r="C1416" s="7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21"/>
      <c r="R1416" s="14"/>
      <c r="S1416" s="4"/>
      <c r="T1416" s="35"/>
      <c r="U1416" s="3"/>
      <c r="V1416" s="3"/>
      <c r="W1416" s="3"/>
      <c r="X1416" s="35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</row>
    <row r="1417" spans="1:162" x14ac:dyDescent="0.15">
      <c r="A1417" s="44"/>
      <c r="B1417" s="96"/>
      <c r="C1417" s="7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21"/>
      <c r="R1417" s="14"/>
      <c r="S1417" s="4"/>
      <c r="T1417" s="35"/>
      <c r="U1417" s="3"/>
      <c r="V1417" s="3"/>
      <c r="W1417" s="3"/>
      <c r="X1417" s="35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</row>
    <row r="1418" spans="1:162" x14ac:dyDescent="0.15">
      <c r="A1418" s="44"/>
      <c r="B1418" s="96"/>
      <c r="C1418" s="7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21"/>
      <c r="R1418" s="14"/>
      <c r="S1418" s="4"/>
      <c r="T1418" s="35"/>
      <c r="U1418" s="3"/>
      <c r="V1418" s="3"/>
      <c r="W1418" s="3"/>
      <c r="X1418" s="35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</row>
    <row r="1419" spans="1:162" x14ac:dyDescent="0.15">
      <c r="A1419" s="44"/>
      <c r="B1419" s="96"/>
      <c r="C1419" s="7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21"/>
      <c r="R1419" s="14"/>
      <c r="S1419" s="4"/>
      <c r="T1419" s="35"/>
      <c r="U1419" s="3"/>
      <c r="V1419" s="3"/>
      <c r="W1419" s="3"/>
      <c r="X1419" s="35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</row>
    <row r="1420" spans="1:162" x14ac:dyDescent="0.15">
      <c r="A1420" s="44"/>
      <c r="B1420" s="96"/>
      <c r="C1420" s="7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21"/>
      <c r="R1420" s="14"/>
      <c r="S1420" s="4"/>
      <c r="T1420" s="35"/>
      <c r="U1420" s="3"/>
      <c r="V1420" s="3"/>
      <c r="W1420" s="3"/>
      <c r="X1420" s="35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</row>
    <row r="1421" spans="1:162" x14ac:dyDescent="0.15">
      <c r="A1421" s="44"/>
      <c r="B1421" s="96"/>
      <c r="C1421" s="7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21"/>
      <c r="R1421" s="14"/>
      <c r="S1421" s="4"/>
      <c r="T1421" s="35"/>
      <c r="U1421" s="3"/>
      <c r="V1421" s="3"/>
      <c r="W1421" s="3"/>
      <c r="X1421" s="35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</row>
    <row r="1422" spans="1:162" x14ac:dyDescent="0.15">
      <c r="A1422" s="44"/>
      <c r="B1422" s="96"/>
      <c r="C1422" s="7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21"/>
      <c r="R1422" s="14"/>
      <c r="S1422" s="4"/>
      <c r="T1422" s="35"/>
      <c r="U1422" s="3"/>
      <c r="V1422" s="3"/>
      <c r="W1422" s="3"/>
      <c r="X1422" s="35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</row>
    <row r="1423" spans="1:162" x14ac:dyDescent="0.15">
      <c r="A1423" s="44"/>
      <c r="B1423" s="96"/>
      <c r="C1423" s="7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21"/>
      <c r="R1423" s="14"/>
      <c r="S1423" s="4"/>
      <c r="T1423" s="35"/>
      <c r="U1423" s="3"/>
      <c r="V1423" s="3"/>
      <c r="W1423" s="3"/>
      <c r="X1423" s="35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</row>
    <row r="1424" spans="1:162" x14ac:dyDescent="0.15">
      <c r="A1424" s="44"/>
      <c r="B1424" s="96"/>
      <c r="C1424" s="7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21"/>
      <c r="R1424" s="14"/>
      <c r="S1424" s="4"/>
      <c r="T1424" s="35"/>
      <c r="U1424" s="3"/>
      <c r="V1424" s="3"/>
      <c r="W1424" s="3"/>
      <c r="X1424" s="35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</row>
    <row r="1425" spans="1:162" x14ac:dyDescent="0.15">
      <c r="A1425" s="44"/>
      <c r="B1425" s="96"/>
      <c r="C1425" s="7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21"/>
      <c r="R1425" s="14"/>
      <c r="S1425" s="4"/>
      <c r="T1425" s="35"/>
      <c r="U1425" s="3"/>
      <c r="V1425" s="3"/>
      <c r="W1425" s="3"/>
      <c r="X1425" s="35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</row>
    <row r="1426" spans="1:162" x14ac:dyDescent="0.15">
      <c r="A1426" s="44"/>
      <c r="B1426" s="96"/>
      <c r="C1426" s="7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21"/>
      <c r="R1426" s="14"/>
      <c r="S1426" s="4"/>
      <c r="T1426" s="35"/>
      <c r="U1426" s="3"/>
      <c r="V1426" s="3"/>
      <c r="W1426" s="3"/>
      <c r="X1426" s="35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</row>
    <row r="1427" spans="1:162" x14ac:dyDescent="0.15">
      <c r="A1427" s="44"/>
      <c r="B1427" s="96"/>
      <c r="C1427" s="7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21"/>
      <c r="R1427" s="14"/>
      <c r="S1427" s="4"/>
      <c r="T1427" s="35"/>
      <c r="U1427" s="3"/>
      <c r="V1427" s="3"/>
      <c r="W1427" s="3"/>
      <c r="X1427" s="35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</row>
    <row r="1428" spans="1:162" x14ac:dyDescent="0.15">
      <c r="A1428" s="44"/>
      <c r="B1428" s="96"/>
      <c r="C1428" s="7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21"/>
      <c r="R1428" s="14"/>
      <c r="S1428" s="4"/>
      <c r="T1428" s="35"/>
      <c r="U1428" s="3"/>
      <c r="V1428" s="3"/>
      <c r="W1428" s="3"/>
      <c r="X1428" s="35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</row>
    <row r="1429" spans="1:162" x14ac:dyDescent="0.15">
      <c r="A1429" s="44"/>
      <c r="B1429" s="96"/>
      <c r="C1429" s="7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21"/>
      <c r="R1429" s="14"/>
      <c r="S1429" s="4"/>
      <c r="T1429" s="35"/>
      <c r="U1429" s="3"/>
      <c r="V1429" s="3"/>
      <c r="W1429" s="3"/>
      <c r="X1429" s="35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</row>
    <row r="1430" spans="1:162" x14ac:dyDescent="0.15">
      <c r="A1430" s="44"/>
      <c r="B1430" s="96"/>
      <c r="C1430" s="7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21"/>
      <c r="R1430" s="14"/>
      <c r="S1430" s="4"/>
      <c r="T1430" s="35"/>
      <c r="U1430" s="3"/>
      <c r="V1430" s="3"/>
      <c r="W1430" s="3"/>
      <c r="X1430" s="35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</row>
    <row r="1431" spans="1:162" x14ac:dyDescent="0.15">
      <c r="A1431" s="44"/>
      <c r="B1431" s="96"/>
      <c r="C1431" s="7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21"/>
      <c r="R1431" s="14"/>
      <c r="S1431" s="4"/>
      <c r="T1431" s="35"/>
      <c r="U1431" s="3"/>
      <c r="V1431" s="3"/>
      <c r="W1431" s="3"/>
      <c r="X1431" s="35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</row>
    <row r="1432" spans="1:162" x14ac:dyDescent="0.15">
      <c r="A1432" s="44"/>
      <c r="B1432" s="96"/>
      <c r="C1432" s="7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21"/>
      <c r="R1432" s="14"/>
      <c r="S1432" s="4"/>
      <c r="T1432" s="35"/>
      <c r="U1432" s="3"/>
      <c r="V1432" s="3"/>
      <c r="W1432" s="3"/>
      <c r="X1432" s="35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</row>
    <row r="1433" spans="1:162" x14ac:dyDescent="0.15">
      <c r="A1433" s="44"/>
      <c r="B1433" s="96"/>
      <c r="C1433" s="7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21"/>
      <c r="R1433" s="14"/>
      <c r="S1433" s="4"/>
      <c r="T1433" s="35"/>
      <c r="U1433" s="3"/>
      <c r="V1433" s="3"/>
      <c r="W1433" s="3"/>
      <c r="X1433" s="35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</row>
    <row r="1434" spans="1:162" x14ac:dyDescent="0.15">
      <c r="A1434" s="44"/>
      <c r="B1434" s="96"/>
      <c r="C1434" s="7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21"/>
      <c r="R1434" s="14"/>
      <c r="S1434" s="4"/>
      <c r="T1434" s="35"/>
      <c r="U1434" s="3"/>
      <c r="V1434" s="3"/>
      <c r="W1434" s="3"/>
      <c r="X1434" s="35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</row>
    <row r="1435" spans="1:162" x14ac:dyDescent="0.15">
      <c r="A1435" s="44"/>
      <c r="B1435" s="96"/>
      <c r="C1435" s="7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21"/>
      <c r="R1435" s="14"/>
      <c r="S1435" s="4"/>
      <c r="T1435" s="35"/>
      <c r="U1435" s="3"/>
      <c r="V1435" s="3"/>
      <c r="W1435" s="3"/>
      <c r="X1435" s="35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</row>
    <row r="1436" spans="1:162" x14ac:dyDescent="0.15">
      <c r="A1436" s="44"/>
      <c r="B1436" s="96"/>
      <c r="C1436" s="7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21"/>
      <c r="R1436" s="14"/>
      <c r="S1436" s="4"/>
      <c r="T1436" s="35"/>
      <c r="U1436" s="3"/>
      <c r="V1436" s="3"/>
      <c r="W1436" s="3"/>
      <c r="X1436" s="35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</row>
    <row r="1437" spans="1:162" x14ac:dyDescent="0.15">
      <c r="A1437" s="44"/>
      <c r="B1437" s="96"/>
      <c r="C1437" s="7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21"/>
      <c r="R1437" s="14"/>
      <c r="S1437" s="4"/>
      <c r="T1437" s="35"/>
      <c r="U1437" s="3"/>
      <c r="V1437" s="3"/>
      <c r="W1437" s="3"/>
      <c r="X1437" s="35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</row>
    <row r="1438" spans="1:162" x14ac:dyDescent="0.15">
      <c r="A1438" s="44"/>
      <c r="B1438" s="96"/>
      <c r="C1438" s="7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21"/>
      <c r="R1438" s="14"/>
      <c r="S1438" s="4"/>
      <c r="T1438" s="35"/>
      <c r="U1438" s="3"/>
      <c r="V1438" s="3"/>
      <c r="W1438" s="3"/>
      <c r="X1438" s="35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</row>
    <row r="1439" spans="1:162" x14ac:dyDescent="0.15">
      <c r="A1439" s="44"/>
      <c r="B1439" s="96"/>
      <c r="C1439" s="7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21"/>
      <c r="R1439" s="14"/>
      <c r="S1439" s="4"/>
      <c r="T1439" s="35"/>
      <c r="U1439" s="3"/>
      <c r="V1439" s="3"/>
      <c r="W1439" s="3"/>
      <c r="X1439" s="35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</row>
    <row r="1440" spans="1:162" x14ac:dyDescent="0.15">
      <c r="A1440" s="44"/>
      <c r="B1440" s="96"/>
      <c r="C1440" s="7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21"/>
      <c r="R1440" s="14"/>
      <c r="S1440" s="4"/>
      <c r="T1440" s="35"/>
      <c r="U1440" s="3"/>
      <c r="V1440" s="3"/>
      <c r="W1440" s="3"/>
      <c r="X1440" s="35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</row>
    <row r="1441" spans="1:162" x14ac:dyDescent="0.15">
      <c r="A1441" s="44"/>
      <c r="B1441" s="96"/>
      <c r="C1441" s="7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21"/>
      <c r="R1441" s="14"/>
      <c r="S1441" s="4"/>
      <c r="T1441" s="35"/>
      <c r="U1441" s="3"/>
      <c r="V1441" s="3"/>
      <c r="W1441" s="3"/>
      <c r="X1441" s="35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</row>
    <row r="1442" spans="1:162" x14ac:dyDescent="0.15">
      <c r="A1442" s="44"/>
      <c r="B1442" s="96"/>
      <c r="C1442" s="7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21"/>
      <c r="R1442" s="14"/>
      <c r="S1442" s="4"/>
      <c r="T1442" s="35"/>
      <c r="U1442" s="3"/>
      <c r="V1442" s="3"/>
      <c r="W1442" s="3"/>
      <c r="X1442" s="35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</row>
    <row r="1443" spans="1:162" x14ac:dyDescent="0.15">
      <c r="A1443" s="44"/>
      <c r="B1443" s="96"/>
      <c r="C1443" s="7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21"/>
      <c r="R1443" s="14"/>
      <c r="S1443" s="4"/>
      <c r="T1443" s="35"/>
      <c r="U1443" s="3"/>
      <c r="V1443" s="3"/>
      <c r="W1443" s="3"/>
      <c r="X1443" s="35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</row>
    <row r="1444" spans="1:162" x14ac:dyDescent="0.15">
      <c r="A1444" s="44"/>
      <c r="B1444" s="96"/>
      <c r="C1444" s="7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21"/>
      <c r="R1444" s="14"/>
      <c r="S1444" s="4"/>
      <c r="T1444" s="35"/>
      <c r="U1444" s="3"/>
      <c r="V1444" s="3"/>
      <c r="W1444" s="3"/>
      <c r="X1444" s="35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</row>
    <row r="1445" spans="1:162" x14ac:dyDescent="0.15">
      <c r="A1445" s="44"/>
      <c r="B1445" s="96"/>
      <c r="C1445" s="7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21"/>
      <c r="R1445" s="14"/>
      <c r="S1445" s="4"/>
      <c r="T1445" s="35"/>
      <c r="U1445" s="3"/>
      <c r="V1445" s="3"/>
      <c r="W1445" s="3"/>
      <c r="X1445" s="35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</row>
    <row r="1446" spans="1:162" x14ac:dyDescent="0.15">
      <c r="A1446" s="44"/>
      <c r="B1446" s="96"/>
      <c r="C1446" s="7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21"/>
      <c r="R1446" s="14"/>
      <c r="S1446" s="4"/>
      <c r="T1446" s="35"/>
      <c r="U1446" s="3"/>
      <c r="V1446" s="3"/>
      <c r="W1446" s="3"/>
      <c r="X1446" s="35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</row>
    <row r="1447" spans="1:162" x14ac:dyDescent="0.15">
      <c r="A1447" s="44"/>
      <c r="B1447" s="96"/>
      <c r="C1447" s="7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21"/>
      <c r="R1447" s="14"/>
      <c r="S1447" s="4"/>
      <c r="T1447" s="35"/>
      <c r="U1447" s="3"/>
      <c r="V1447" s="3"/>
      <c r="W1447" s="3"/>
      <c r="X1447" s="35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</row>
    <row r="1448" spans="1:162" x14ac:dyDescent="0.15">
      <c r="A1448" s="44"/>
      <c r="B1448" s="96"/>
      <c r="C1448" s="7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21"/>
      <c r="R1448" s="14"/>
      <c r="S1448" s="4"/>
      <c r="T1448" s="35"/>
      <c r="U1448" s="3"/>
      <c r="V1448" s="3"/>
      <c r="W1448" s="3"/>
      <c r="X1448" s="35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</row>
    <row r="1449" spans="1:162" x14ac:dyDescent="0.15">
      <c r="A1449" s="44"/>
      <c r="B1449" s="96"/>
      <c r="C1449" s="7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21"/>
      <c r="R1449" s="14"/>
      <c r="S1449" s="4"/>
      <c r="T1449" s="35"/>
      <c r="U1449" s="3"/>
      <c r="V1449" s="3"/>
      <c r="W1449" s="3"/>
      <c r="X1449" s="35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</row>
    <row r="1450" spans="1:162" x14ac:dyDescent="0.15">
      <c r="A1450" s="44"/>
      <c r="B1450" s="96"/>
      <c r="C1450" s="7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21"/>
      <c r="R1450" s="14"/>
      <c r="S1450" s="4"/>
      <c r="T1450" s="35"/>
      <c r="U1450" s="3"/>
      <c r="V1450" s="3"/>
      <c r="W1450" s="3"/>
      <c r="X1450" s="35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</row>
    <row r="1451" spans="1:162" x14ac:dyDescent="0.15">
      <c r="A1451" s="44"/>
      <c r="B1451" s="96"/>
      <c r="C1451" s="7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21"/>
      <c r="R1451" s="14"/>
      <c r="S1451" s="4"/>
      <c r="T1451" s="35"/>
      <c r="U1451" s="3"/>
      <c r="V1451" s="3"/>
      <c r="W1451" s="3"/>
      <c r="X1451" s="35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</row>
    <row r="1452" spans="1:162" x14ac:dyDescent="0.15">
      <c r="A1452" s="44"/>
      <c r="B1452" s="96"/>
      <c r="C1452" s="7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21"/>
      <c r="R1452" s="14"/>
      <c r="S1452" s="4"/>
      <c r="T1452" s="35"/>
      <c r="U1452" s="3"/>
      <c r="V1452" s="3"/>
      <c r="W1452" s="3"/>
      <c r="X1452" s="35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</row>
    <row r="1453" spans="1:162" x14ac:dyDescent="0.15">
      <c r="A1453" s="44"/>
      <c r="B1453" s="96"/>
      <c r="C1453" s="7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21"/>
      <c r="R1453" s="14"/>
      <c r="S1453" s="4"/>
      <c r="T1453" s="35"/>
      <c r="U1453" s="3"/>
      <c r="V1453" s="3"/>
      <c r="W1453" s="3"/>
      <c r="X1453" s="35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</row>
    <row r="1454" spans="1:162" x14ac:dyDescent="0.15">
      <c r="A1454" s="44"/>
      <c r="B1454" s="96"/>
      <c r="C1454" s="7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21"/>
      <c r="R1454" s="14"/>
      <c r="S1454" s="4"/>
      <c r="T1454" s="35"/>
      <c r="U1454" s="3"/>
      <c r="V1454" s="3"/>
      <c r="W1454" s="3"/>
      <c r="X1454" s="35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</row>
    <row r="1455" spans="1:162" x14ac:dyDescent="0.15">
      <c r="A1455" s="44"/>
      <c r="B1455" s="96"/>
      <c r="C1455" s="7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21"/>
      <c r="R1455" s="14"/>
      <c r="S1455" s="4"/>
      <c r="T1455" s="35"/>
      <c r="U1455" s="3"/>
      <c r="V1455" s="3"/>
      <c r="W1455" s="3"/>
      <c r="X1455" s="35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</row>
    <row r="1456" spans="1:162" x14ac:dyDescent="0.15">
      <c r="A1456" s="44"/>
      <c r="B1456" s="96"/>
      <c r="C1456" s="7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21"/>
      <c r="R1456" s="14"/>
      <c r="S1456" s="4"/>
      <c r="T1456" s="35"/>
      <c r="U1456" s="3"/>
      <c r="V1456" s="3"/>
      <c r="W1456" s="3"/>
      <c r="X1456" s="35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</row>
    <row r="1457" spans="1:162" x14ac:dyDescent="0.15">
      <c r="A1457" s="44"/>
      <c r="B1457" s="96"/>
      <c r="C1457" s="7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21"/>
      <c r="R1457" s="14"/>
      <c r="S1457" s="4"/>
      <c r="T1457" s="35"/>
      <c r="U1457" s="3"/>
      <c r="V1457" s="3"/>
      <c r="W1457" s="3"/>
      <c r="X1457" s="35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</row>
    <row r="1458" spans="1:162" x14ac:dyDescent="0.15">
      <c r="A1458" s="44"/>
      <c r="B1458" s="96"/>
      <c r="C1458" s="7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21"/>
      <c r="R1458" s="14"/>
      <c r="S1458" s="4"/>
      <c r="T1458" s="35"/>
      <c r="U1458" s="3"/>
      <c r="V1458" s="3"/>
      <c r="W1458" s="3"/>
      <c r="X1458" s="35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</row>
    <row r="1459" spans="1:162" x14ac:dyDescent="0.15">
      <c r="A1459" s="44"/>
      <c r="B1459" s="96"/>
      <c r="C1459" s="7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21"/>
      <c r="R1459" s="14"/>
      <c r="S1459" s="4"/>
      <c r="T1459" s="35"/>
      <c r="U1459" s="3"/>
      <c r="V1459" s="3"/>
      <c r="W1459" s="3"/>
      <c r="X1459" s="35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</row>
    <row r="1460" spans="1:162" x14ac:dyDescent="0.15">
      <c r="A1460" s="44"/>
      <c r="B1460" s="96"/>
      <c r="C1460" s="7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21"/>
      <c r="R1460" s="14"/>
      <c r="S1460" s="4"/>
      <c r="T1460" s="35"/>
      <c r="U1460" s="3"/>
      <c r="V1460" s="3"/>
      <c r="W1460" s="3"/>
      <c r="X1460" s="35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</row>
    <row r="1461" spans="1:162" x14ac:dyDescent="0.15">
      <c r="A1461" s="44"/>
      <c r="B1461" s="96"/>
      <c r="C1461" s="7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21"/>
      <c r="R1461" s="14"/>
      <c r="S1461" s="4"/>
      <c r="T1461" s="35"/>
      <c r="U1461" s="3"/>
      <c r="V1461" s="3"/>
      <c r="W1461" s="3"/>
      <c r="X1461" s="35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</row>
    <row r="1462" spans="1:162" x14ac:dyDescent="0.15">
      <c r="A1462" s="44"/>
      <c r="B1462" s="96"/>
      <c r="C1462" s="7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21"/>
      <c r="R1462" s="14"/>
      <c r="S1462" s="4"/>
      <c r="T1462" s="35"/>
      <c r="U1462" s="3"/>
      <c r="V1462" s="3"/>
      <c r="W1462" s="3"/>
      <c r="X1462" s="35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</row>
    <row r="1463" spans="1:162" x14ac:dyDescent="0.15">
      <c r="A1463" s="44"/>
      <c r="B1463" s="96"/>
      <c r="C1463" s="7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21"/>
      <c r="R1463" s="14"/>
      <c r="S1463" s="4"/>
      <c r="T1463" s="35"/>
      <c r="U1463" s="3"/>
      <c r="V1463" s="3"/>
      <c r="W1463" s="3"/>
      <c r="X1463" s="35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</row>
    <row r="1464" spans="1:162" x14ac:dyDescent="0.15">
      <c r="A1464" s="44"/>
      <c r="B1464" s="96"/>
      <c r="C1464" s="7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21"/>
      <c r="R1464" s="14"/>
      <c r="S1464" s="4"/>
      <c r="T1464" s="35"/>
      <c r="U1464" s="3"/>
      <c r="V1464" s="3"/>
      <c r="W1464" s="3"/>
      <c r="X1464" s="35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</row>
    <row r="1465" spans="1:162" x14ac:dyDescent="0.15">
      <c r="A1465" s="44"/>
      <c r="B1465" s="96"/>
      <c r="C1465" s="7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21"/>
      <c r="R1465" s="14"/>
      <c r="S1465" s="4"/>
      <c r="T1465" s="35"/>
      <c r="U1465" s="3"/>
      <c r="V1465" s="3"/>
      <c r="W1465" s="3"/>
      <c r="X1465" s="35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</row>
    <row r="1466" spans="1:162" x14ac:dyDescent="0.15">
      <c r="A1466" s="44"/>
      <c r="B1466" s="96"/>
      <c r="C1466" s="7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21"/>
      <c r="R1466" s="14"/>
      <c r="S1466" s="4"/>
      <c r="T1466" s="35"/>
      <c r="U1466" s="3"/>
      <c r="V1466" s="3"/>
      <c r="W1466" s="3"/>
      <c r="X1466" s="35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</row>
    <row r="1467" spans="1:162" x14ac:dyDescent="0.15">
      <c r="A1467" s="44"/>
      <c r="B1467" s="96"/>
      <c r="C1467" s="7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21"/>
      <c r="R1467" s="14"/>
      <c r="S1467" s="4"/>
      <c r="T1467" s="35"/>
      <c r="U1467" s="3"/>
      <c r="V1467" s="3"/>
      <c r="W1467" s="3"/>
      <c r="X1467" s="35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</row>
    <row r="1468" spans="1:162" x14ac:dyDescent="0.15">
      <c r="A1468" s="44"/>
      <c r="B1468" s="96"/>
      <c r="C1468" s="7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21"/>
      <c r="R1468" s="14"/>
      <c r="S1468" s="4"/>
      <c r="T1468" s="35"/>
      <c r="U1468" s="3"/>
      <c r="V1468" s="3"/>
      <c r="W1468" s="3"/>
      <c r="X1468" s="35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</row>
    <row r="1469" spans="1:162" x14ac:dyDescent="0.15">
      <c r="A1469" s="44"/>
      <c r="B1469" s="96"/>
      <c r="C1469" s="7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21"/>
      <c r="R1469" s="14"/>
      <c r="S1469" s="4"/>
      <c r="T1469" s="35"/>
      <c r="U1469" s="3"/>
      <c r="V1469" s="3"/>
      <c r="W1469" s="3"/>
      <c r="X1469" s="35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</row>
    <row r="1470" spans="1:162" x14ac:dyDescent="0.15">
      <c r="A1470" s="44"/>
      <c r="B1470" s="96"/>
      <c r="C1470" s="7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21"/>
      <c r="R1470" s="14"/>
      <c r="S1470" s="4"/>
      <c r="T1470" s="35"/>
      <c r="U1470" s="3"/>
      <c r="V1470" s="3"/>
      <c r="W1470" s="3"/>
      <c r="X1470" s="35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</row>
    <row r="1471" spans="1:162" x14ac:dyDescent="0.15">
      <c r="A1471" s="44"/>
      <c r="B1471" s="96"/>
      <c r="C1471" s="7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21"/>
      <c r="R1471" s="14"/>
      <c r="S1471" s="4"/>
      <c r="T1471" s="35"/>
      <c r="U1471" s="3"/>
      <c r="V1471" s="3"/>
      <c r="W1471" s="3"/>
      <c r="X1471" s="35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</row>
    <row r="1472" spans="1:162" x14ac:dyDescent="0.15">
      <c r="A1472" s="44"/>
      <c r="B1472" s="96"/>
      <c r="C1472" s="7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21"/>
      <c r="R1472" s="14"/>
      <c r="S1472" s="4"/>
      <c r="T1472" s="35"/>
      <c r="U1472" s="3"/>
      <c r="V1472" s="3"/>
      <c r="W1472" s="3"/>
      <c r="X1472" s="35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</row>
    <row r="1473" spans="1:162" x14ac:dyDescent="0.15">
      <c r="A1473" s="44"/>
      <c r="B1473" s="96"/>
      <c r="C1473" s="7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21"/>
      <c r="R1473" s="14"/>
      <c r="S1473" s="4"/>
      <c r="T1473" s="35"/>
      <c r="U1473" s="22"/>
      <c r="V1473" s="22"/>
      <c r="W1473" s="22"/>
      <c r="X1473" s="34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  <c r="EY1473" s="25"/>
      <c r="EZ1473" s="25"/>
      <c r="FA1473" s="25"/>
      <c r="FB1473" s="25"/>
      <c r="FC1473" s="25"/>
      <c r="FD1473" s="25"/>
      <c r="FE1473" s="25"/>
      <c r="FF1473" s="25"/>
    </row>
    <row r="1474" spans="1:162" x14ac:dyDescent="0.15">
      <c r="A1474" s="44"/>
      <c r="B1474" s="96"/>
      <c r="C1474" s="7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21"/>
      <c r="R1474" s="14"/>
      <c r="S1474" s="4"/>
      <c r="T1474" s="35"/>
      <c r="U1474" s="3"/>
      <c r="V1474" s="3"/>
      <c r="W1474" s="3"/>
      <c r="X1474" s="35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</row>
    <row r="1475" spans="1:162" x14ac:dyDescent="0.15">
      <c r="A1475" s="44"/>
      <c r="B1475" s="96"/>
      <c r="C1475" s="7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21"/>
      <c r="R1475" s="14"/>
      <c r="S1475" s="4"/>
      <c r="T1475" s="35"/>
      <c r="U1475" s="22"/>
      <c r="V1475" s="22"/>
      <c r="W1475" s="22"/>
      <c r="X1475" s="34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  <c r="EY1475" s="25"/>
      <c r="EZ1475" s="25"/>
      <c r="FA1475" s="25"/>
      <c r="FB1475" s="25"/>
      <c r="FC1475" s="25"/>
      <c r="FD1475" s="25"/>
      <c r="FE1475" s="25"/>
      <c r="FF1475" s="25"/>
    </row>
    <row r="1476" spans="1:162" x14ac:dyDescent="0.15">
      <c r="A1476" s="44"/>
      <c r="B1476" s="96"/>
      <c r="C1476" s="7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21"/>
      <c r="R1476" s="14"/>
      <c r="S1476" s="4"/>
      <c r="T1476" s="35"/>
      <c r="U1476" s="3"/>
      <c r="V1476" s="3"/>
      <c r="W1476" s="3"/>
      <c r="X1476" s="35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</row>
    <row r="1477" spans="1:162" x14ac:dyDescent="0.15">
      <c r="A1477" s="44"/>
      <c r="B1477" s="96"/>
      <c r="C1477" s="7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21"/>
      <c r="R1477" s="14"/>
      <c r="S1477" s="4"/>
      <c r="T1477" s="35"/>
      <c r="U1477" s="3"/>
      <c r="V1477" s="3"/>
      <c r="W1477" s="3"/>
      <c r="X1477" s="35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</row>
    <row r="1478" spans="1:162" x14ac:dyDescent="0.15">
      <c r="A1478" s="44"/>
      <c r="B1478" s="96"/>
      <c r="C1478" s="7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21"/>
      <c r="R1478" s="14"/>
      <c r="S1478" s="4"/>
      <c r="T1478" s="35"/>
      <c r="U1478" s="3"/>
      <c r="V1478" s="3"/>
      <c r="W1478" s="3"/>
      <c r="X1478" s="35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</row>
    <row r="1479" spans="1:162" x14ac:dyDescent="0.15">
      <c r="A1479" s="44"/>
      <c r="B1479" s="96"/>
      <c r="C1479" s="7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21"/>
      <c r="R1479" s="14"/>
      <c r="S1479" s="4"/>
      <c r="T1479" s="35"/>
      <c r="U1479" s="3"/>
      <c r="V1479" s="3"/>
      <c r="W1479" s="3"/>
      <c r="X1479" s="35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</row>
    <row r="1480" spans="1:162" x14ac:dyDescent="0.15">
      <c r="A1480" s="44"/>
      <c r="B1480" s="96"/>
      <c r="C1480" s="7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21"/>
      <c r="R1480" s="14"/>
      <c r="S1480" s="4"/>
      <c r="T1480" s="35"/>
      <c r="U1480" s="10"/>
      <c r="V1480" s="10"/>
      <c r="W1480" s="10"/>
      <c r="X1480" s="3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</row>
    <row r="1481" spans="1:162" x14ac:dyDescent="0.15">
      <c r="A1481" s="44"/>
      <c r="B1481" s="96"/>
      <c r="C1481" s="7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21"/>
      <c r="R1481" s="14"/>
      <c r="S1481" s="4"/>
      <c r="T1481" s="35"/>
      <c r="U1481" s="10"/>
      <c r="V1481" s="10"/>
      <c r="W1481" s="10"/>
      <c r="X1481" s="3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</row>
    <row r="1482" spans="1:162" x14ac:dyDescent="0.15">
      <c r="A1482" s="44"/>
      <c r="B1482" s="96"/>
      <c r="C1482" s="7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21"/>
      <c r="R1482" s="14"/>
      <c r="S1482" s="4"/>
      <c r="T1482" s="35"/>
      <c r="U1482" s="10"/>
      <c r="V1482" s="10"/>
      <c r="W1482" s="10"/>
      <c r="X1482" s="3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</row>
    <row r="1483" spans="1:162" x14ac:dyDescent="0.15">
      <c r="A1483" s="44"/>
      <c r="B1483" s="96"/>
      <c r="C1483" s="7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21"/>
      <c r="R1483" s="14"/>
      <c r="S1483" s="4"/>
      <c r="T1483" s="35"/>
      <c r="U1483" s="10"/>
      <c r="V1483" s="10"/>
      <c r="W1483" s="10"/>
      <c r="X1483" s="3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</row>
    <row r="1484" spans="1:162" x14ac:dyDescent="0.15">
      <c r="A1484" s="44"/>
      <c r="B1484" s="96"/>
      <c r="C1484" s="7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21"/>
      <c r="R1484" s="14"/>
      <c r="S1484" s="4"/>
      <c r="T1484" s="35"/>
      <c r="U1484" s="10"/>
      <c r="V1484" s="10"/>
      <c r="W1484" s="10"/>
      <c r="X1484" s="3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</row>
    <row r="1485" spans="1:162" x14ac:dyDescent="0.15">
      <c r="A1485" s="44"/>
      <c r="B1485" s="96"/>
      <c r="C1485" s="7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21"/>
      <c r="R1485" s="14"/>
      <c r="S1485" s="4"/>
      <c r="T1485" s="35"/>
      <c r="U1485" s="10"/>
      <c r="V1485" s="10"/>
      <c r="W1485" s="10"/>
      <c r="X1485" s="3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</row>
    <row r="1486" spans="1:162" x14ac:dyDescent="0.15">
      <c r="A1486" s="44"/>
      <c r="B1486" s="96"/>
      <c r="C1486" s="7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21"/>
      <c r="R1486" s="14"/>
      <c r="S1486" s="4"/>
      <c r="T1486" s="35"/>
      <c r="U1486" s="10"/>
      <c r="V1486" s="10"/>
      <c r="W1486" s="10"/>
      <c r="X1486" s="3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</row>
    <row r="1487" spans="1:162" x14ac:dyDescent="0.15">
      <c r="A1487" s="44"/>
      <c r="B1487" s="96"/>
      <c r="C1487" s="7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21"/>
      <c r="R1487" s="14"/>
      <c r="S1487" s="4"/>
      <c r="T1487" s="35"/>
      <c r="U1487" s="10"/>
      <c r="V1487" s="10"/>
      <c r="W1487" s="10"/>
      <c r="X1487" s="3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</row>
    <row r="1488" spans="1:162" x14ac:dyDescent="0.15">
      <c r="A1488" s="44"/>
      <c r="B1488" s="96"/>
      <c r="C1488" s="7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21"/>
      <c r="R1488" s="14"/>
      <c r="S1488" s="4"/>
      <c r="T1488" s="35"/>
      <c r="U1488" s="10"/>
      <c r="V1488" s="10"/>
      <c r="W1488" s="10"/>
      <c r="X1488" s="3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</row>
    <row r="1489" spans="1:162" x14ac:dyDescent="0.15">
      <c r="A1489" s="44"/>
      <c r="B1489" s="96"/>
      <c r="C1489" s="7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21"/>
      <c r="R1489" s="14"/>
      <c r="S1489" s="4"/>
      <c r="T1489" s="35"/>
      <c r="U1489" s="10"/>
      <c r="V1489" s="10"/>
      <c r="W1489" s="10"/>
      <c r="X1489" s="3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</row>
    <row r="1490" spans="1:162" x14ac:dyDescent="0.15">
      <c r="A1490" s="44"/>
      <c r="B1490" s="96"/>
      <c r="C1490" s="7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21"/>
      <c r="R1490" s="14"/>
      <c r="S1490" s="4"/>
      <c r="T1490" s="35"/>
      <c r="U1490" s="10"/>
      <c r="V1490" s="10"/>
      <c r="W1490" s="10"/>
      <c r="X1490" s="3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</row>
    <row r="1491" spans="1:162" x14ac:dyDescent="0.15">
      <c r="A1491" s="44"/>
      <c r="B1491" s="96"/>
      <c r="C1491" s="7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21"/>
      <c r="R1491" s="14"/>
      <c r="S1491" s="4"/>
      <c r="T1491" s="35"/>
      <c r="U1491" s="10"/>
      <c r="V1491" s="10"/>
      <c r="W1491" s="10"/>
      <c r="X1491" s="3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</row>
    <row r="1492" spans="1:162" x14ac:dyDescent="0.15">
      <c r="A1492" s="44"/>
      <c r="B1492" s="96"/>
      <c r="C1492" s="7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21"/>
      <c r="R1492" s="14"/>
      <c r="S1492" s="4"/>
      <c r="T1492" s="35"/>
      <c r="U1492" s="10"/>
      <c r="V1492" s="10"/>
      <c r="W1492" s="10"/>
      <c r="X1492" s="3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</row>
    <row r="1493" spans="1:162" x14ac:dyDescent="0.15">
      <c r="A1493" s="44"/>
      <c r="B1493" s="96"/>
      <c r="C1493" s="7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21"/>
      <c r="R1493" s="14"/>
      <c r="S1493" s="4"/>
      <c r="T1493" s="35"/>
      <c r="U1493" s="10"/>
      <c r="V1493" s="10"/>
      <c r="W1493" s="10"/>
      <c r="X1493" s="3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</row>
    <row r="1494" spans="1:162" x14ac:dyDescent="0.15">
      <c r="A1494" s="44"/>
      <c r="B1494" s="96"/>
      <c r="C1494" s="7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21"/>
      <c r="R1494" s="14"/>
      <c r="S1494" s="4"/>
      <c r="T1494" s="35"/>
      <c r="U1494" s="10"/>
      <c r="V1494" s="10"/>
      <c r="W1494" s="10"/>
      <c r="X1494" s="3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</row>
    <row r="1495" spans="1:162" x14ac:dyDescent="0.15">
      <c r="A1495" s="44"/>
      <c r="B1495" s="96"/>
      <c r="C1495" s="7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21"/>
      <c r="R1495" s="14"/>
      <c r="S1495" s="4"/>
      <c r="T1495" s="35"/>
      <c r="U1495" s="10"/>
      <c r="V1495" s="10"/>
      <c r="W1495" s="10"/>
      <c r="X1495" s="3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</row>
    <row r="1496" spans="1:162" x14ac:dyDescent="0.15">
      <c r="A1496" s="44"/>
      <c r="B1496" s="96"/>
      <c r="C1496" s="7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21"/>
      <c r="R1496" s="14"/>
      <c r="S1496" s="4"/>
      <c r="T1496" s="35"/>
      <c r="U1496" s="10"/>
      <c r="V1496" s="10"/>
      <c r="W1496" s="10"/>
      <c r="X1496" s="3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</row>
    <row r="1497" spans="1:162" x14ac:dyDescent="0.15">
      <c r="A1497" s="44"/>
      <c r="B1497" s="96"/>
      <c r="C1497" s="7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21"/>
      <c r="R1497" s="14"/>
      <c r="S1497" s="4"/>
      <c r="T1497" s="35"/>
      <c r="U1497" s="10"/>
      <c r="V1497" s="10"/>
      <c r="W1497" s="10"/>
      <c r="X1497" s="3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</row>
    <row r="1498" spans="1:162" x14ac:dyDescent="0.15">
      <c r="A1498" s="44"/>
      <c r="B1498" s="96"/>
      <c r="C1498" s="7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21"/>
      <c r="R1498" s="14"/>
      <c r="S1498" s="4"/>
      <c r="T1498" s="35"/>
      <c r="U1498" s="10"/>
      <c r="V1498" s="10"/>
      <c r="W1498" s="10"/>
      <c r="X1498" s="3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</row>
    <row r="1499" spans="1:162" x14ac:dyDescent="0.15">
      <c r="A1499" s="44"/>
      <c r="B1499" s="96"/>
      <c r="C1499" s="7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21"/>
      <c r="R1499" s="14"/>
      <c r="S1499" s="4"/>
      <c r="T1499" s="35"/>
      <c r="U1499" s="10"/>
      <c r="V1499" s="10"/>
      <c r="W1499" s="10"/>
      <c r="X1499" s="3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</row>
    <row r="1500" spans="1:162" x14ac:dyDescent="0.15">
      <c r="A1500" s="44"/>
      <c r="B1500" s="96"/>
      <c r="C1500" s="7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21"/>
      <c r="R1500" s="14"/>
      <c r="S1500" s="4"/>
      <c r="T1500" s="35"/>
      <c r="U1500" s="10"/>
      <c r="V1500" s="10"/>
      <c r="W1500" s="10"/>
      <c r="X1500" s="3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</row>
    <row r="1501" spans="1:162" x14ac:dyDescent="0.15">
      <c r="A1501" s="44"/>
      <c r="B1501" s="96"/>
      <c r="C1501" s="7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21"/>
      <c r="R1501" s="14"/>
      <c r="S1501" s="4"/>
      <c r="T1501" s="35"/>
      <c r="U1501" s="10"/>
      <c r="V1501" s="10"/>
      <c r="W1501" s="10"/>
      <c r="X1501" s="3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</row>
    <row r="1502" spans="1:162" x14ac:dyDescent="0.15">
      <c r="A1502" s="44"/>
      <c r="B1502" s="96"/>
      <c r="C1502" s="7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21"/>
      <c r="R1502" s="14"/>
      <c r="S1502" s="4"/>
      <c r="T1502" s="35"/>
      <c r="U1502" s="10"/>
      <c r="V1502" s="10"/>
      <c r="W1502" s="10"/>
      <c r="X1502" s="3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</row>
    <row r="1503" spans="1:162" x14ac:dyDescent="0.15">
      <c r="A1503" s="44"/>
      <c r="B1503" s="96"/>
      <c r="C1503" s="7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21"/>
      <c r="R1503" s="14"/>
      <c r="S1503" s="4"/>
      <c r="T1503" s="35"/>
      <c r="U1503" s="10"/>
      <c r="V1503" s="10"/>
      <c r="W1503" s="10"/>
      <c r="X1503" s="3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</row>
    <row r="1504" spans="1:162" x14ac:dyDescent="0.15">
      <c r="A1504" s="44"/>
      <c r="B1504" s="96"/>
      <c r="C1504" s="7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21"/>
      <c r="R1504" s="14"/>
      <c r="S1504" s="4"/>
      <c r="T1504" s="35"/>
      <c r="U1504" s="10"/>
      <c r="V1504" s="10"/>
      <c r="W1504" s="10"/>
      <c r="X1504" s="3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</row>
    <row r="1505" spans="1:162" x14ac:dyDescent="0.15">
      <c r="A1505" s="44"/>
      <c r="B1505" s="96"/>
      <c r="C1505" s="7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21"/>
      <c r="R1505" s="14"/>
      <c r="S1505" s="4"/>
      <c r="T1505" s="35"/>
      <c r="U1505" s="10"/>
      <c r="V1505" s="10"/>
      <c r="W1505" s="10"/>
      <c r="X1505" s="3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</row>
    <row r="1506" spans="1:162" x14ac:dyDescent="0.15">
      <c r="A1506" s="44"/>
      <c r="B1506" s="96"/>
      <c r="C1506" s="7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21"/>
      <c r="R1506" s="14"/>
      <c r="S1506" s="4"/>
      <c r="T1506" s="35"/>
      <c r="U1506" s="10"/>
      <c r="V1506" s="10"/>
      <c r="W1506" s="10"/>
      <c r="X1506" s="3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</row>
    <row r="1507" spans="1:162" x14ac:dyDescent="0.15">
      <c r="A1507" s="44"/>
      <c r="B1507" s="96"/>
      <c r="C1507" s="7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21"/>
      <c r="R1507" s="14"/>
      <c r="S1507" s="4"/>
      <c r="T1507" s="35"/>
      <c r="U1507" s="10"/>
      <c r="V1507" s="10"/>
      <c r="W1507" s="10"/>
      <c r="X1507" s="3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</row>
    <row r="1508" spans="1:162" x14ac:dyDescent="0.15">
      <c r="A1508" s="44"/>
      <c r="B1508" s="96"/>
      <c r="C1508" s="7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21"/>
      <c r="R1508" s="14"/>
      <c r="S1508" s="4"/>
      <c r="T1508" s="35"/>
      <c r="U1508" s="10"/>
      <c r="V1508" s="10"/>
      <c r="W1508" s="10"/>
      <c r="X1508" s="3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</row>
    <row r="1509" spans="1:162" x14ac:dyDescent="0.15">
      <c r="A1509" s="44"/>
      <c r="B1509" s="96"/>
      <c r="C1509" s="7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21"/>
      <c r="R1509" s="14"/>
      <c r="S1509" s="4"/>
      <c r="T1509" s="35"/>
      <c r="U1509" s="10"/>
      <c r="V1509" s="10"/>
      <c r="W1509" s="10"/>
      <c r="X1509" s="3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</row>
    <row r="1510" spans="1:162" x14ac:dyDescent="0.15">
      <c r="A1510" s="44"/>
      <c r="B1510" s="96"/>
      <c r="C1510" s="7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21"/>
      <c r="R1510" s="14"/>
      <c r="S1510" s="4"/>
      <c r="T1510" s="35"/>
      <c r="U1510" s="10"/>
      <c r="V1510" s="10"/>
      <c r="W1510" s="10"/>
      <c r="X1510" s="3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</row>
    <row r="1511" spans="1:162" x14ac:dyDescent="0.15">
      <c r="A1511" s="44"/>
      <c r="B1511" s="96"/>
      <c r="C1511" s="7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21"/>
      <c r="R1511" s="14"/>
      <c r="S1511" s="4"/>
      <c r="T1511" s="35"/>
      <c r="U1511" s="10"/>
      <c r="V1511" s="10"/>
      <c r="W1511" s="10"/>
      <c r="X1511" s="3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</row>
    <row r="1512" spans="1:162" x14ac:dyDescent="0.15">
      <c r="A1512" s="44"/>
      <c r="B1512" s="96"/>
      <c r="C1512" s="7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21"/>
      <c r="R1512" s="14"/>
      <c r="S1512" s="4"/>
      <c r="T1512" s="35"/>
      <c r="U1512" s="10"/>
      <c r="V1512" s="10"/>
      <c r="W1512" s="10"/>
      <c r="X1512" s="3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</row>
    <row r="1513" spans="1:162" x14ac:dyDescent="0.15">
      <c r="A1513" s="44"/>
      <c r="B1513" s="96"/>
      <c r="C1513" s="7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21"/>
      <c r="R1513" s="14"/>
      <c r="S1513" s="4"/>
      <c r="T1513" s="35"/>
      <c r="U1513" s="10"/>
      <c r="V1513" s="10"/>
      <c r="W1513" s="10"/>
      <c r="X1513" s="3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</row>
    <row r="1514" spans="1:162" x14ac:dyDescent="0.15">
      <c r="A1514" s="44"/>
      <c r="B1514" s="96"/>
      <c r="C1514" s="7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21"/>
      <c r="R1514" s="14"/>
      <c r="S1514" s="4"/>
      <c r="T1514" s="35"/>
      <c r="U1514" s="10"/>
      <c r="V1514" s="10"/>
      <c r="W1514" s="10"/>
      <c r="X1514" s="3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</row>
    <row r="1515" spans="1:162" x14ac:dyDescent="0.15">
      <c r="A1515" s="44"/>
      <c r="B1515" s="96"/>
      <c r="C1515" s="7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21"/>
      <c r="R1515" s="14"/>
      <c r="S1515" s="4"/>
      <c r="T1515" s="35"/>
      <c r="U1515" s="10"/>
      <c r="V1515" s="10"/>
      <c r="W1515" s="10"/>
      <c r="X1515" s="3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</row>
    <row r="1516" spans="1:162" x14ac:dyDescent="0.15">
      <c r="A1516" s="44"/>
      <c r="B1516" s="96"/>
      <c r="C1516" s="7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21"/>
      <c r="R1516" s="14"/>
      <c r="S1516" s="4"/>
      <c r="T1516" s="35"/>
      <c r="U1516" s="10"/>
      <c r="V1516" s="10"/>
      <c r="W1516" s="10"/>
      <c r="X1516" s="3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</row>
    <row r="1517" spans="1:162" x14ac:dyDescent="0.15">
      <c r="A1517" s="44"/>
      <c r="B1517" s="96"/>
      <c r="C1517" s="7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21"/>
      <c r="R1517" s="14"/>
      <c r="S1517" s="4"/>
      <c r="T1517" s="35"/>
      <c r="U1517" s="10"/>
      <c r="V1517" s="10"/>
      <c r="W1517" s="10"/>
      <c r="X1517" s="3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</row>
    <row r="1518" spans="1:162" x14ac:dyDescent="0.15">
      <c r="A1518" s="44"/>
      <c r="B1518" s="96"/>
      <c r="C1518" s="7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21"/>
      <c r="R1518" s="14"/>
      <c r="S1518" s="4"/>
      <c r="T1518" s="35"/>
      <c r="U1518" s="10"/>
      <c r="V1518" s="10"/>
      <c r="W1518" s="10"/>
      <c r="X1518" s="3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</row>
    <row r="1519" spans="1:162" x14ac:dyDescent="0.15">
      <c r="A1519" s="44"/>
      <c r="B1519" s="96"/>
      <c r="C1519" s="7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21"/>
      <c r="R1519" s="14"/>
      <c r="S1519" s="4"/>
      <c r="T1519" s="35"/>
      <c r="U1519" s="10"/>
      <c r="V1519" s="10"/>
      <c r="W1519" s="10"/>
      <c r="X1519" s="3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</row>
    <row r="1520" spans="1:162" x14ac:dyDescent="0.15">
      <c r="A1520" s="44"/>
      <c r="B1520" s="96"/>
      <c r="C1520" s="7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21"/>
      <c r="R1520" s="14"/>
      <c r="S1520" s="4"/>
      <c r="T1520" s="35"/>
      <c r="U1520" s="10"/>
      <c r="V1520" s="10"/>
      <c r="W1520" s="10"/>
      <c r="X1520" s="3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</row>
    <row r="1521" spans="1:162" x14ac:dyDescent="0.15">
      <c r="A1521" s="44"/>
      <c r="B1521" s="96"/>
      <c r="C1521" s="7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21"/>
      <c r="R1521" s="14"/>
      <c r="S1521" s="4"/>
      <c r="T1521" s="35"/>
      <c r="U1521" s="10"/>
      <c r="V1521" s="10"/>
      <c r="W1521" s="10"/>
      <c r="X1521" s="3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</row>
    <row r="1522" spans="1:162" x14ac:dyDescent="0.15">
      <c r="A1522" s="44"/>
      <c r="B1522" s="96"/>
      <c r="C1522" s="7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21"/>
      <c r="R1522" s="14"/>
      <c r="S1522" s="4"/>
      <c r="T1522" s="35"/>
      <c r="U1522" s="10"/>
      <c r="V1522" s="10"/>
      <c r="W1522" s="10"/>
      <c r="X1522" s="3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</row>
    <row r="1523" spans="1:162" x14ac:dyDescent="0.15">
      <c r="A1523" s="44"/>
      <c r="B1523" s="96"/>
      <c r="C1523" s="7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21"/>
      <c r="R1523" s="14"/>
      <c r="S1523" s="4"/>
      <c r="T1523" s="35"/>
      <c r="U1523" s="10"/>
      <c r="V1523" s="10"/>
      <c r="W1523" s="10"/>
      <c r="X1523" s="3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</row>
    <row r="1524" spans="1:162" x14ac:dyDescent="0.15">
      <c r="A1524" s="44"/>
      <c r="B1524" s="96"/>
      <c r="C1524" s="7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21"/>
      <c r="R1524" s="14"/>
      <c r="S1524" s="4"/>
      <c r="T1524" s="35"/>
      <c r="U1524" s="10"/>
      <c r="V1524" s="10"/>
      <c r="W1524" s="10"/>
      <c r="X1524" s="3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</row>
    <row r="1525" spans="1:162" x14ac:dyDescent="0.15">
      <c r="A1525" s="44"/>
      <c r="B1525" s="96"/>
      <c r="C1525" s="7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21"/>
      <c r="R1525" s="14"/>
      <c r="S1525" s="4"/>
      <c r="T1525" s="35"/>
      <c r="U1525" s="10"/>
      <c r="V1525" s="10"/>
      <c r="W1525" s="10"/>
      <c r="X1525" s="3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</row>
    <row r="1526" spans="1:162" x14ac:dyDescent="0.15">
      <c r="A1526" s="44"/>
      <c r="B1526" s="96"/>
      <c r="C1526" s="7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21"/>
      <c r="R1526" s="14"/>
      <c r="S1526" s="4"/>
      <c r="T1526" s="35"/>
      <c r="U1526" s="10"/>
      <c r="V1526" s="10"/>
      <c r="W1526" s="10"/>
      <c r="X1526" s="3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</row>
    <row r="1527" spans="1:162" x14ac:dyDescent="0.15">
      <c r="A1527" s="44"/>
      <c r="B1527" s="96"/>
      <c r="C1527" s="7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21"/>
      <c r="R1527" s="14"/>
      <c r="S1527" s="4"/>
      <c r="T1527" s="35"/>
      <c r="U1527" s="10"/>
      <c r="V1527" s="10"/>
      <c r="W1527" s="10"/>
      <c r="X1527" s="3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</row>
    <row r="1528" spans="1:162" x14ac:dyDescent="0.15">
      <c r="A1528" s="44"/>
      <c r="B1528" s="96"/>
      <c r="C1528" s="7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21"/>
      <c r="R1528" s="14"/>
      <c r="S1528" s="4"/>
      <c r="T1528" s="35"/>
      <c r="U1528" s="10"/>
      <c r="V1528" s="10"/>
      <c r="W1528" s="10"/>
      <c r="X1528" s="3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</row>
    <row r="1529" spans="1:162" x14ac:dyDescent="0.15">
      <c r="A1529" s="44"/>
      <c r="B1529" s="96"/>
      <c r="C1529" s="7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21"/>
      <c r="R1529" s="14"/>
      <c r="S1529" s="4"/>
      <c r="T1529" s="35"/>
      <c r="U1529" s="10"/>
      <c r="V1529" s="10"/>
      <c r="W1529" s="10"/>
      <c r="X1529" s="3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</row>
    <row r="1530" spans="1:162" x14ac:dyDescent="0.15">
      <c r="A1530" s="44"/>
      <c r="B1530" s="96"/>
      <c r="C1530" s="7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21"/>
      <c r="R1530" s="14"/>
      <c r="S1530" s="4"/>
      <c r="T1530" s="35"/>
      <c r="U1530" s="10"/>
      <c r="V1530" s="10"/>
      <c r="W1530" s="10"/>
      <c r="X1530" s="3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</row>
    <row r="1531" spans="1:162" x14ac:dyDescent="0.15">
      <c r="A1531" s="44"/>
      <c r="B1531" s="96"/>
      <c r="C1531" s="7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21"/>
      <c r="R1531" s="14"/>
      <c r="S1531" s="4"/>
      <c r="T1531" s="35"/>
      <c r="U1531" s="10"/>
      <c r="V1531" s="10"/>
      <c r="W1531" s="10"/>
      <c r="X1531" s="3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</row>
    <row r="1532" spans="1:162" x14ac:dyDescent="0.15">
      <c r="A1532" s="44"/>
      <c r="B1532" s="96"/>
      <c r="C1532" s="7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21"/>
      <c r="R1532" s="14"/>
      <c r="S1532" s="4"/>
      <c r="T1532" s="35"/>
      <c r="U1532" s="10"/>
      <c r="V1532" s="10"/>
      <c r="W1532" s="10"/>
      <c r="X1532" s="3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</row>
    <row r="1533" spans="1:162" x14ac:dyDescent="0.15">
      <c r="A1533" s="44"/>
      <c r="B1533" s="96"/>
      <c r="C1533" s="7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21"/>
      <c r="R1533" s="14"/>
      <c r="S1533" s="4"/>
      <c r="T1533" s="35"/>
      <c r="U1533" s="10"/>
      <c r="V1533" s="10"/>
      <c r="W1533" s="10"/>
      <c r="X1533" s="3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</row>
    <row r="1534" spans="1:162" x14ac:dyDescent="0.15">
      <c r="A1534" s="44"/>
      <c r="B1534" s="96"/>
      <c r="C1534" s="7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21"/>
      <c r="R1534" s="14"/>
      <c r="S1534" s="4"/>
      <c r="T1534" s="35"/>
      <c r="U1534" s="10"/>
      <c r="V1534" s="10"/>
      <c r="W1534" s="10"/>
      <c r="X1534" s="3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</row>
    <row r="1535" spans="1:162" x14ac:dyDescent="0.15">
      <c r="A1535" s="44"/>
      <c r="B1535" s="96"/>
      <c r="C1535" s="7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21"/>
      <c r="R1535" s="14"/>
      <c r="S1535" s="4"/>
      <c r="T1535" s="35"/>
      <c r="U1535" s="10"/>
      <c r="V1535" s="10"/>
      <c r="W1535" s="10"/>
      <c r="X1535" s="3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</row>
    <row r="1536" spans="1:162" x14ac:dyDescent="0.15">
      <c r="A1536" s="44"/>
      <c r="B1536" s="96"/>
      <c r="C1536" s="7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21"/>
      <c r="R1536" s="14"/>
      <c r="S1536" s="4"/>
      <c r="T1536" s="35"/>
      <c r="U1536" s="10"/>
      <c r="V1536" s="10"/>
      <c r="W1536" s="10"/>
      <c r="X1536" s="3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</row>
    <row r="1537" spans="1:162" x14ac:dyDescent="0.15">
      <c r="A1537" s="44"/>
      <c r="B1537" s="96"/>
      <c r="C1537" s="7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21"/>
      <c r="R1537" s="14"/>
      <c r="S1537" s="4"/>
      <c r="T1537" s="35"/>
      <c r="U1537" s="10"/>
      <c r="V1537" s="10"/>
      <c r="W1537" s="10"/>
      <c r="X1537" s="3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</row>
    <row r="1538" spans="1:162" x14ac:dyDescent="0.15">
      <c r="A1538" s="44"/>
      <c r="B1538" s="96"/>
      <c r="C1538" s="7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21"/>
      <c r="R1538" s="14"/>
      <c r="S1538" s="4"/>
      <c r="T1538" s="35"/>
      <c r="U1538" s="10"/>
      <c r="V1538" s="10"/>
      <c r="W1538" s="10"/>
      <c r="X1538" s="3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</row>
    <row r="1539" spans="1:162" x14ac:dyDescent="0.15">
      <c r="A1539" s="44"/>
      <c r="B1539" s="96"/>
      <c r="C1539" s="7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21"/>
      <c r="R1539" s="14"/>
      <c r="S1539" s="4"/>
      <c r="T1539" s="35"/>
      <c r="U1539" s="10"/>
      <c r="V1539" s="10"/>
      <c r="W1539" s="10"/>
      <c r="X1539" s="3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</row>
    <row r="1540" spans="1:162" x14ac:dyDescent="0.15">
      <c r="A1540" s="44"/>
      <c r="B1540" s="96"/>
      <c r="C1540" s="7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21"/>
      <c r="R1540" s="14"/>
      <c r="S1540" s="4"/>
      <c r="T1540" s="35"/>
      <c r="U1540" s="10"/>
      <c r="V1540" s="10"/>
      <c r="W1540" s="10"/>
      <c r="X1540" s="3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</row>
    <row r="1541" spans="1:162" x14ac:dyDescent="0.15">
      <c r="A1541" s="44"/>
      <c r="B1541" s="96"/>
      <c r="C1541" s="7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21"/>
      <c r="R1541" s="14"/>
      <c r="S1541" s="4"/>
      <c r="T1541" s="35"/>
      <c r="U1541" s="10"/>
      <c r="V1541" s="10"/>
      <c r="W1541" s="10"/>
      <c r="X1541" s="3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</row>
    <row r="1542" spans="1:162" x14ac:dyDescent="0.15">
      <c r="A1542" s="44"/>
      <c r="B1542" s="96"/>
      <c r="C1542" s="7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21"/>
      <c r="R1542" s="14"/>
      <c r="S1542" s="4"/>
      <c r="T1542" s="35"/>
      <c r="U1542" s="10"/>
      <c r="V1542" s="10"/>
      <c r="W1542" s="10"/>
      <c r="X1542" s="3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</row>
    <row r="1543" spans="1:162" x14ac:dyDescent="0.15">
      <c r="A1543" s="44"/>
      <c r="B1543" s="96"/>
      <c r="C1543" s="7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21"/>
      <c r="R1543" s="14"/>
      <c r="S1543" s="4"/>
      <c r="T1543" s="35"/>
      <c r="U1543" s="10"/>
      <c r="V1543" s="10"/>
      <c r="W1543" s="10"/>
      <c r="X1543" s="3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</row>
    <row r="1544" spans="1:162" x14ac:dyDescent="0.15">
      <c r="A1544" s="44"/>
      <c r="B1544" s="96"/>
      <c r="C1544" s="7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21"/>
      <c r="R1544" s="14"/>
      <c r="S1544" s="4"/>
      <c r="T1544" s="35"/>
      <c r="U1544" s="10"/>
      <c r="V1544" s="10"/>
      <c r="W1544" s="10"/>
      <c r="X1544" s="3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</row>
    <row r="1545" spans="1:162" x14ac:dyDescent="0.15">
      <c r="A1545" s="44"/>
      <c r="B1545" s="96"/>
      <c r="C1545" s="7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21"/>
      <c r="R1545" s="14"/>
      <c r="S1545" s="4"/>
      <c r="T1545" s="35"/>
      <c r="U1545" s="10"/>
      <c r="V1545" s="10"/>
      <c r="W1545" s="10"/>
      <c r="X1545" s="3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</row>
    <row r="1546" spans="1:162" x14ac:dyDescent="0.15">
      <c r="A1546" s="44"/>
      <c r="B1546" s="96"/>
      <c r="C1546" s="7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21"/>
      <c r="R1546" s="14"/>
      <c r="S1546" s="4"/>
      <c r="T1546" s="35"/>
      <c r="U1546" s="10"/>
      <c r="V1546" s="10"/>
      <c r="W1546" s="10"/>
      <c r="X1546" s="3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</row>
    <row r="1547" spans="1:162" x14ac:dyDescent="0.15">
      <c r="A1547" s="44"/>
      <c r="B1547" s="96"/>
      <c r="C1547" s="7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21"/>
      <c r="R1547" s="14"/>
      <c r="S1547" s="4"/>
      <c r="T1547" s="35"/>
      <c r="U1547" s="10"/>
      <c r="V1547" s="10"/>
      <c r="W1547" s="10"/>
      <c r="X1547" s="3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</row>
    <row r="1548" spans="1:162" x14ac:dyDescent="0.15">
      <c r="A1548" s="44"/>
      <c r="B1548" s="96"/>
      <c r="C1548" s="7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21"/>
      <c r="R1548" s="14"/>
      <c r="S1548" s="4"/>
      <c r="T1548" s="35"/>
      <c r="U1548" s="10"/>
      <c r="V1548" s="10"/>
      <c r="W1548" s="10"/>
      <c r="X1548" s="3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</row>
    <row r="1549" spans="1:162" x14ac:dyDescent="0.15">
      <c r="A1549" s="44"/>
      <c r="B1549" s="96"/>
      <c r="C1549" s="7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21"/>
      <c r="R1549" s="14"/>
      <c r="S1549" s="4"/>
      <c r="T1549" s="35"/>
      <c r="U1549" s="10"/>
      <c r="V1549" s="10"/>
      <c r="W1549" s="10"/>
      <c r="X1549" s="3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</row>
    <row r="1550" spans="1:162" x14ac:dyDescent="0.15">
      <c r="A1550" s="44"/>
      <c r="B1550" s="96"/>
      <c r="C1550" s="7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21"/>
      <c r="R1550" s="14"/>
      <c r="S1550" s="4"/>
      <c r="T1550" s="35"/>
      <c r="U1550" s="10"/>
      <c r="V1550" s="10"/>
      <c r="W1550" s="10"/>
      <c r="X1550" s="3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</row>
    <row r="1551" spans="1:162" x14ac:dyDescent="0.15">
      <c r="A1551" s="44"/>
      <c r="B1551" s="96"/>
      <c r="C1551" s="7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21"/>
      <c r="R1551" s="14"/>
      <c r="S1551" s="4"/>
      <c r="T1551" s="35"/>
      <c r="U1551" s="10"/>
      <c r="V1551" s="10"/>
      <c r="W1551" s="10"/>
      <c r="X1551" s="3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</row>
    <row r="1552" spans="1:162" x14ac:dyDescent="0.15">
      <c r="A1552" s="44"/>
      <c r="B1552" s="96"/>
      <c r="C1552" s="7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21"/>
      <c r="R1552" s="14"/>
      <c r="S1552" s="4"/>
      <c r="T1552" s="35"/>
      <c r="U1552" s="10"/>
      <c r="V1552" s="10"/>
      <c r="W1552" s="10"/>
      <c r="X1552" s="3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</row>
    <row r="1553" spans="1:162" x14ac:dyDescent="0.15">
      <c r="A1553" s="44"/>
      <c r="B1553" s="96"/>
      <c r="C1553" s="7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21"/>
      <c r="R1553" s="14"/>
      <c r="S1553" s="4"/>
      <c r="T1553" s="35"/>
      <c r="U1553" s="10"/>
      <c r="V1553" s="10"/>
      <c r="W1553" s="10"/>
      <c r="X1553" s="3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</row>
    <row r="1554" spans="1:162" x14ac:dyDescent="0.15">
      <c r="A1554" s="44"/>
      <c r="B1554" s="96"/>
      <c r="C1554" s="7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21"/>
      <c r="R1554" s="14"/>
      <c r="S1554" s="4"/>
      <c r="T1554" s="35"/>
      <c r="U1554" s="10"/>
      <c r="V1554" s="10"/>
      <c r="W1554" s="10"/>
      <c r="X1554" s="3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</row>
    <row r="1555" spans="1:162" x14ac:dyDescent="0.15">
      <c r="A1555" s="44"/>
      <c r="B1555" s="96"/>
      <c r="C1555" s="7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21"/>
      <c r="R1555" s="14"/>
      <c r="S1555" s="4"/>
      <c r="T1555" s="35"/>
      <c r="U1555" s="10"/>
      <c r="V1555" s="10"/>
      <c r="W1555" s="10"/>
      <c r="X1555" s="3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</row>
    <row r="1556" spans="1:162" x14ac:dyDescent="0.15">
      <c r="A1556" s="44"/>
      <c r="B1556" s="96"/>
      <c r="C1556" s="7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21"/>
      <c r="R1556" s="14"/>
      <c r="S1556" s="4"/>
      <c r="T1556" s="35"/>
      <c r="U1556" s="10"/>
      <c r="V1556" s="10"/>
      <c r="W1556" s="10"/>
      <c r="X1556" s="3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</row>
    <row r="1557" spans="1:162" x14ac:dyDescent="0.15">
      <c r="A1557" s="44"/>
      <c r="B1557" s="96"/>
      <c r="C1557" s="7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21"/>
      <c r="R1557" s="14"/>
      <c r="S1557" s="4"/>
      <c r="T1557" s="35"/>
      <c r="U1557" s="10"/>
      <c r="V1557" s="10"/>
      <c r="W1557" s="10"/>
      <c r="X1557" s="3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</row>
    <row r="1558" spans="1:162" x14ac:dyDescent="0.15">
      <c r="A1558" s="44"/>
      <c r="B1558" s="96"/>
      <c r="C1558" s="7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21"/>
      <c r="R1558" s="14"/>
      <c r="S1558" s="4"/>
      <c r="T1558" s="35"/>
      <c r="U1558" s="10"/>
      <c r="V1558" s="10"/>
      <c r="W1558" s="10"/>
      <c r="X1558" s="3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</row>
    <row r="1559" spans="1:162" x14ac:dyDescent="0.15">
      <c r="A1559" s="44"/>
      <c r="B1559" s="96"/>
      <c r="C1559" s="7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21"/>
      <c r="R1559" s="14"/>
      <c r="S1559" s="4"/>
      <c r="T1559" s="35"/>
      <c r="U1559" s="10"/>
      <c r="V1559" s="10"/>
      <c r="W1559" s="10"/>
      <c r="X1559" s="3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</row>
    <row r="1560" spans="1:162" x14ac:dyDescent="0.15">
      <c r="A1560" s="44"/>
      <c r="B1560" s="96"/>
      <c r="C1560" s="7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21"/>
      <c r="R1560" s="14"/>
      <c r="S1560" s="4"/>
      <c r="T1560" s="35"/>
      <c r="U1560" s="10"/>
      <c r="V1560" s="10"/>
      <c r="W1560" s="10"/>
      <c r="X1560" s="3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</row>
    <row r="1561" spans="1:162" x14ac:dyDescent="0.15">
      <c r="A1561" s="44"/>
      <c r="B1561" s="96"/>
      <c r="C1561" s="7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21"/>
      <c r="R1561" s="14"/>
      <c r="S1561" s="4"/>
      <c r="T1561" s="35"/>
      <c r="U1561" s="10"/>
      <c r="V1561" s="10"/>
      <c r="W1561" s="10"/>
      <c r="X1561" s="3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</row>
    <row r="1562" spans="1:162" x14ac:dyDescent="0.15">
      <c r="A1562" s="44"/>
      <c r="B1562" s="96"/>
      <c r="C1562" s="7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21"/>
      <c r="R1562" s="14"/>
      <c r="S1562" s="4"/>
      <c r="T1562" s="35"/>
      <c r="U1562" s="10"/>
      <c r="V1562" s="10"/>
      <c r="W1562" s="10"/>
      <c r="X1562" s="3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</row>
    <row r="1563" spans="1:162" x14ac:dyDescent="0.15">
      <c r="A1563" s="44"/>
      <c r="B1563" s="96"/>
      <c r="C1563" s="7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21"/>
      <c r="R1563" s="14"/>
      <c r="S1563" s="4"/>
      <c r="T1563" s="35"/>
      <c r="U1563" s="10"/>
      <c r="V1563" s="10"/>
      <c r="W1563" s="10"/>
      <c r="X1563" s="3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</row>
    <row r="1564" spans="1:162" x14ac:dyDescent="0.15">
      <c r="A1564" s="44"/>
      <c r="B1564" s="96"/>
      <c r="C1564" s="7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21"/>
      <c r="R1564" s="14"/>
      <c r="S1564" s="4"/>
      <c r="T1564" s="35"/>
      <c r="U1564" s="10"/>
      <c r="V1564" s="10"/>
      <c r="W1564" s="10"/>
      <c r="X1564" s="3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</row>
    <row r="1565" spans="1:162" x14ac:dyDescent="0.15">
      <c r="A1565" s="44"/>
      <c r="B1565" s="96"/>
      <c r="C1565" s="7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21"/>
      <c r="R1565" s="14"/>
      <c r="S1565" s="4"/>
      <c r="T1565" s="35"/>
      <c r="U1565" s="10"/>
      <c r="V1565" s="10"/>
      <c r="W1565" s="10"/>
      <c r="X1565" s="3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</row>
    <row r="1566" spans="1:162" x14ac:dyDescent="0.15">
      <c r="A1566" s="44"/>
      <c r="B1566" s="96"/>
      <c r="C1566" s="7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21"/>
      <c r="R1566" s="14"/>
      <c r="S1566" s="4"/>
      <c r="T1566" s="35"/>
      <c r="U1566" s="10"/>
      <c r="V1566" s="10"/>
      <c r="W1566" s="10"/>
      <c r="X1566" s="3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</row>
    <row r="1567" spans="1:162" x14ac:dyDescent="0.15">
      <c r="A1567" s="44"/>
      <c r="B1567" s="96"/>
      <c r="C1567" s="7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21"/>
      <c r="R1567" s="14"/>
      <c r="S1567" s="4"/>
      <c r="T1567" s="35"/>
      <c r="U1567" s="10"/>
      <c r="V1567" s="10"/>
      <c r="W1567" s="10"/>
      <c r="X1567" s="3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</row>
    <row r="1568" spans="1:162" x14ac:dyDescent="0.15">
      <c r="A1568" s="44"/>
      <c r="B1568" s="96"/>
      <c r="C1568" s="7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21"/>
      <c r="R1568" s="14"/>
      <c r="S1568" s="4"/>
      <c r="T1568" s="35"/>
      <c r="U1568" s="10"/>
      <c r="V1568" s="10"/>
      <c r="W1568" s="10"/>
      <c r="X1568" s="3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</row>
    <row r="1569" spans="1:162" x14ac:dyDescent="0.15">
      <c r="A1569" s="44"/>
      <c r="B1569" s="96"/>
      <c r="C1569" s="7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21"/>
      <c r="R1569" s="14"/>
      <c r="S1569" s="4"/>
      <c r="T1569" s="35"/>
      <c r="U1569" s="10"/>
      <c r="V1569" s="10"/>
      <c r="W1569" s="10"/>
      <c r="X1569" s="3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</row>
    <row r="1570" spans="1:162" x14ac:dyDescent="0.15">
      <c r="A1570" s="44"/>
      <c r="B1570" s="96"/>
      <c r="C1570" s="7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21"/>
      <c r="R1570" s="14"/>
      <c r="S1570" s="4"/>
      <c r="T1570" s="35"/>
      <c r="U1570" s="10"/>
      <c r="V1570" s="10"/>
      <c r="W1570" s="10"/>
      <c r="X1570" s="3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</row>
    <row r="1571" spans="1:162" x14ac:dyDescent="0.15">
      <c r="A1571" s="44"/>
      <c r="B1571" s="96"/>
      <c r="C1571" s="7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21"/>
      <c r="R1571" s="14"/>
      <c r="S1571" s="4"/>
      <c r="T1571" s="35"/>
      <c r="U1571" s="10"/>
      <c r="V1571" s="10"/>
      <c r="W1571" s="10"/>
      <c r="X1571" s="3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</row>
    <row r="1572" spans="1:162" x14ac:dyDescent="0.15">
      <c r="A1572" s="44"/>
      <c r="B1572" s="96"/>
      <c r="C1572" s="7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21"/>
      <c r="R1572" s="14"/>
      <c r="S1572" s="4"/>
      <c r="T1572" s="35"/>
      <c r="U1572" s="10"/>
      <c r="V1572" s="10"/>
      <c r="W1572" s="10"/>
      <c r="X1572" s="3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</row>
    <row r="1573" spans="1:162" x14ac:dyDescent="0.15">
      <c r="A1573" s="44"/>
      <c r="B1573" s="96"/>
      <c r="C1573" s="7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21"/>
      <c r="R1573" s="14"/>
      <c r="S1573" s="4"/>
      <c r="T1573" s="35"/>
      <c r="U1573" s="10"/>
      <c r="V1573" s="10"/>
      <c r="W1573" s="10"/>
      <c r="X1573" s="3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</row>
    <row r="1574" spans="1:162" x14ac:dyDescent="0.15">
      <c r="A1574" s="44"/>
      <c r="B1574" s="96"/>
      <c r="C1574" s="7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21"/>
      <c r="R1574" s="14"/>
      <c r="S1574" s="4"/>
      <c r="T1574" s="35"/>
      <c r="U1574" s="10"/>
      <c r="V1574" s="10"/>
      <c r="W1574" s="10"/>
      <c r="X1574" s="3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</row>
    <row r="1575" spans="1:162" x14ac:dyDescent="0.15">
      <c r="A1575" s="44"/>
      <c r="B1575" s="96"/>
      <c r="C1575" s="7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21"/>
      <c r="R1575" s="14"/>
      <c r="S1575" s="4"/>
      <c r="T1575" s="35"/>
      <c r="U1575" s="10"/>
      <c r="V1575" s="10"/>
      <c r="W1575" s="10"/>
      <c r="X1575" s="3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</row>
    <row r="1576" spans="1:162" x14ac:dyDescent="0.15">
      <c r="A1576" s="44"/>
      <c r="B1576" s="96"/>
      <c r="C1576" s="7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21"/>
      <c r="R1576" s="14"/>
      <c r="S1576" s="4"/>
      <c r="T1576" s="35"/>
      <c r="U1576" s="10"/>
      <c r="V1576" s="10"/>
      <c r="W1576" s="10"/>
      <c r="X1576" s="3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</row>
    <row r="1577" spans="1:162" x14ac:dyDescent="0.15">
      <c r="A1577" s="44"/>
      <c r="B1577" s="96"/>
      <c r="C1577" s="7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21"/>
      <c r="R1577" s="14"/>
      <c r="S1577" s="4"/>
      <c r="T1577" s="35"/>
      <c r="U1577" s="10"/>
      <c r="V1577" s="10"/>
      <c r="W1577" s="10"/>
      <c r="X1577" s="3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</row>
    <row r="1578" spans="1:162" x14ac:dyDescent="0.15">
      <c r="A1578" s="44"/>
      <c r="B1578" s="96"/>
      <c r="C1578" s="7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21"/>
      <c r="R1578" s="14"/>
      <c r="S1578" s="4"/>
      <c r="T1578" s="35"/>
      <c r="U1578" s="10"/>
      <c r="V1578" s="10"/>
      <c r="W1578" s="10"/>
      <c r="X1578" s="3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</row>
    <row r="1579" spans="1:162" x14ac:dyDescent="0.15">
      <c r="A1579" s="44"/>
      <c r="B1579" s="96"/>
      <c r="C1579" s="7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21"/>
      <c r="R1579" s="14"/>
      <c r="S1579" s="4"/>
      <c r="T1579" s="35"/>
      <c r="U1579" s="10"/>
      <c r="V1579" s="10"/>
      <c r="W1579" s="10"/>
      <c r="X1579" s="3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</row>
    <row r="1580" spans="1:162" x14ac:dyDescent="0.15">
      <c r="A1580" s="44"/>
      <c r="B1580" s="96"/>
      <c r="C1580" s="7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21"/>
      <c r="R1580" s="14"/>
      <c r="S1580" s="4"/>
      <c r="T1580" s="35"/>
      <c r="U1580" s="10"/>
      <c r="V1580" s="10"/>
      <c r="W1580" s="10"/>
      <c r="X1580" s="3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</row>
    <row r="1581" spans="1:162" x14ac:dyDescent="0.15">
      <c r="A1581" s="44"/>
      <c r="B1581" s="96"/>
      <c r="C1581" s="7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21"/>
      <c r="R1581" s="14"/>
      <c r="S1581" s="4"/>
      <c r="T1581" s="35"/>
      <c r="U1581" s="10"/>
      <c r="V1581" s="10"/>
      <c r="W1581" s="10"/>
      <c r="X1581" s="3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</row>
    <row r="1582" spans="1:162" x14ac:dyDescent="0.15">
      <c r="A1582" s="44"/>
      <c r="B1582" s="96"/>
      <c r="C1582" s="7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21"/>
      <c r="R1582" s="14"/>
      <c r="S1582" s="4"/>
      <c r="T1582" s="35"/>
      <c r="U1582" s="10"/>
      <c r="V1582" s="10"/>
      <c r="W1582" s="10"/>
      <c r="X1582" s="3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</row>
    <row r="1583" spans="1:162" x14ac:dyDescent="0.15">
      <c r="A1583" s="44"/>
      <c r="B1583" s="96"/>
      <c r="C1583" s="7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21"/>
      <c r="R1583" s="14"/>
      <c r="S1583" s="4"/>
      <c r="T1583" s="35"/>
      <c r="U1583" s="10"/>
      <c r="V1583" s="10"/>
      <c r="W1583" s="10"/>
      <c r="X1583" s="3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</row>
    <row r="1584" spans="1:162" x14ac:dyDescent="0.15">
      <c r="A1584" s="44"/>
      <c r="B1584" s="96"/>
      <c r="C1584" s="7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21"/>
      <c r="R1584" s="14"/>
      <c r="S1584" s="4"/>
      <c r="T1584" s="35"/>
      <c r="U1584" s="10"/>
      <c r="V1584" s="10"/>
      <c r="W1584" s="10"/>
      <c r="X1584" s="3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</row>
    <row r="1585" spans="1:162" x14ac:dyDescent="0.15">
      <c r="A1585" s="44"/>
      <c r="B1585" s="96"/>
      <c r="C1585" s="7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21"/>
      <c r="R1585" s="14"/>
      <c r="S1585" s="4"/>
      <c r="T1585" s="35"/>
      <c r="U1585" s="10"/>
      <c r="V1585" s="10"/>
      <c r="W1585" s="10"/>
      <c r="X1585" s="3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</row>
    <row r="1586" spans="1:162" x14ac:dyDescent="0.15">
      <c r="A1586" s="44"/>
      <c r="B1586" s="96"/>
      <c r="C1586" s="7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21"/>
      <c r="R1586" s="14"/>
      <c r="S1586" s="4"/>
      <c r="T1586" s="35"/>
      <c r="U1586" s="10"/>
      <c r="V1586" s="10"/>
      <c r="W1586" s="10"/>
      <c r="X1586" s="3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</row>
    <row r="1587" spans="1:162" x14ac:dyDescent="0.15">
      <c r="A1587" s="44"/>
      <c r="B1587" s="96"/>
      <c r="C1587" s="7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21"/>
      <c r="R1587" s="14"/>
      <c r="S1587" s="4"/>
      <c r="T1587" s="35"/>
      <c r="U1587" s="10"/>
      <c r="V1587" s="10"/>
      <c r="W1587" s="10"/>
      <c r="X1587" s="3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</row>
    <row r="1588" spans="1:162" x14ac:dyDescent="0.15">
      <c r="A1588" s="44"/>
      <c r="B1588" s="96"/>
      <c r="C1588" s="7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21"/>
      <c r="R1588" s="14"/>
      <c r="S1588" s="4"/>
      <c r="T1588" s="35"/>
      <c r="U1588" s="10"/>
      <c r="V1588" s="10"/>
      <c r="W1588" s="10"/>
      <c r="X1588" s="3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</row>
    <row r="1589" spans="1:162" x14ac:dyDescent="0.15">
      <c r="A1589" s="44"/>
      <c r="B1589" s="96"/>
      <c r="C1589" s="7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21"/>
      <c r="R1589" s="14"/>
      <c r="S1589" s="4"/>
      <c r="T1589" s="35"/>
      <c r="U1589" s="10"/>
      <c r="V1589" s="10"/>
      <c r="W1589" s="10"/>
      <c r="X1589" s="3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</row>
    <row r="1590" spans="1:162" x14ac:dyDescent="0.15">
      <c r="A1590" s="44"/>
      <c r="B1590" s="96"/>
      <c r="C1590" s="7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21"/>
      <c r="R1590" s="14"/>
      <c r="S1590" s="4"/>
      <c r="T1590" s="35"/>
      <c r="U1590" s="10"/>
      <c r="V1590" s="10"/>
      <c r="W1590" s="10"/>
      <c r="X1590" s="3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</row>
    <row r="1591" spans="1:162" x14ac:dyDescent="0.15">
      <c r="A1591" s="44"/>
      <c r="B1591" s="96"/>
      <c r="C1591" s="7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21"/>
      <c r="R1591" s="14"/>
      <c r="S1591" s="4"/>
      <c r="T1591" s="35"/>
      <c r="U1591" s="10"/>
      <c r="V1591" s="10"/>
      <c r="W1591" s="10"/>
      <c r="X1591" s="3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</row>
    <row r="1592" spans="1:162" x14ac:dyDescent="0.15">
      <c r="A1592" s="44"/>
      <c r="B1592" s="96"/>
      <c r="C1592" s="7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21"/>
      <c r="R1592" s="14"/>
      <c r="S1592" s="4"/>
      <c r="T1592" s="35"/>
      <c r="U1592" s="10"/>
      <c r="V1592" s="10"/>
      <c r="W1592" s="10"/>
      <c r="X1592" s="3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</row>
    <row r="1593" spans="1:162" x14ac:dyDescent="0.15">
      <c r="A1593" s="44"/>
      <c r="B1593" s="96"/>
      <c r="C1593" s="7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21"/>
      <c r="R1593" s="14"/>
      <c r="S1593" s="4"/>
      <c r="T1593" s="35"/>
      <c r="U1593" s="10"/>
      <c r="V1593" s="10"/>
      <c r="W1593" s="10"/>
      <c r="X1593" s="3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</row>
    <row r="1594" spans="1:162" x14ac:dyDescent="0.15">
      <c r="A1594" s="44"/>
      <c r="B1594" s="96"/>
      <c r="C1594" s="7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21"/>
      <c r="R1594" s="14"/>
      <c r="S1594" s="4"/>
      <c r="T1594" s="35"/>
      <c r="U1594" s="10"/>
      <c r="V1594" s="10"/>
      <c r="W1594" s="10"/>
      <c r="X1594" s="3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</row>
    <row r="1595" spans="1:162" x14ac:dyDescent="0.15">
      <c r="A1595" s="44"/>
      <c r="B1595" s="96"/>
      <c r="C1595" s="7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21"/>
      <c r="R1595" s="14"/>
      <c r="S1595" s="4"/>
      <c r="T1595" s="35"/>
      <c r="U1595" s="10"/>
      <c r="V1595" s="10"/>
      <c r="W1595" s="10"/>
      <c r="X1595" s="3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</row>
    <row r="1596" spans="1:162" x14ac:dyDescent="0.15">
      <c r="A1596" s="44"/>
      <c r="B1596" s="96"/>
      <c r="C1596" s="7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21"/>
      <c r="R1596" s="14"/>
      <c r="S1596" s="4"/>
      <c r="T1596" s="35"/>
      <c r="U1596" s="10"/>
      <c r="V1596" s="10"/>
      <c r="W1596" s="10"/>
      <c r="X1596" s="3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</row>
    <row r="1597" spans="1:162" x14ac:dyDescent="0.15">
      <c r="A1597" s="44"/>
      <c r="B1597" s="96"/>
      <c r="C1597" s="7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21"/>
      <c r="R1597" s="14"/>
      <c r="S1597" s="4"/>
      <c r="T1597" s="35"/>
      <c r="U1597" s="10"/>
      <c r="V1597" s="10"/>
      <c r="W1597" s="10"/>
      <c r="X1597" s="3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</row>
    <row r="1598" spans="1:162" x14ac:dyDescent="0.15">
      <c r="A1598" s="44"/>
      <c r="B1598" s="96"/>
      <c r="C1598" s="7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21"/>
      <c r="R1598" s="14"/>
      <c r="S1598" s="4"/>
      <c r="T1598" s="35"/>
      <c r="U1598" s="10"/>
      <c r="V1598" s="10"/>
      <c r="W1598" s="10"/>
      <c r="X1598" s="3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</row>
    <row r="1599" spans="1:162" x14ac:dyDescent="0.15">
      <c r="A1599" s="44"/>
      <c r="B1599" s="96"/>
      <c r="C1599" s="7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21"/>
      <c r="R1599" s="14"/>
      <c r="S1599" s="4"/>
      <c r="T1599" s="35"/>
      <c r="U1599" s="10"/>
      <c r="V1599" s="10"/>
      <c r="W1599" s="10"/>
      <c r="X1599" s="3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</row>
    <row r="1600" spans="1:162" x14ac:dyDescent="0.15">
      <c r="A1600" s="44"/>
      <c r="B1600" s="96"/>
      <c r="C1600" s="7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21"/>
      <c r="R1600" s="14"/>
      <c r="S1600" s="4"/>
      <c r="T1600" s="35"/>
      <c r="U1600" s="10"/>
      <c r="V1600" s="10"/>
      <c r="W1600" s="10"/>
      <c r="X1600" s="3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</row>
    <row r="1601" spans="1:162" x14ac:dyDescent="0.15">
      <c r="A1601" s="44"/>
      <c r="B1601" s="96"/>
      <c r="C1601" s="7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21"/>
      <c r="R1601" s="14"/>
      <c r="S1601" s="4"/>
      <c r="T1601" s="35"/>
      <c r="U1601" s="10"/>
      <c r="V1601" s="10"/>
      <c r="W1601" s="10"/>
      <c r="X1601" s="3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</row>
    <row r="1602" spans="1:162" x14ac:dyDescent="0.15">
      <c r="A1602" s="44"/>
      <c r="B1602" s="96"/>
      <c r="C1602" s="7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21"/>
      <c r="R1602" s="14"/>
      <c r="S1602" s="4"/>
      <c r="T1602" s="35"/>
      <c r="U1602" s="10"/>
      <c r="V1602" s="10"/>
      <c r="W1602" s="10"/>
      <c r="X1602" s="3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</row>
    <row r="1603" spans="1:162" x14ac:dyDescent="0.15">
      <c r="A1603" s="44"/>
      <c r="B1603" s="96"/>
      <c r="C1603" s="7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21"/>
      <c r="R1603" s="14"/>
      <c r="S1603" s="4"/>
      <c r="T1603" s="35"/>
      <c r="U1603" s="10"/>
      <c r="V1603" s="10"/>
      <c r="W1603" s="10"/>
      <c r="X1603" s="3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</row>
    <row r="1604" spans="1:162" x14ac:dyDescent="0.15">
      <c r="A1604" s="44"/>
      <c r="B1604" s="96"/>
      <c r="C1604" s="7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21"/>
      <c r="R1604" s="14"/>
      <c r="S1604" s="4"/>
      <c r="T1604" s="35"/>
      <c r="U1604" s="10"/>
      <c r="V1604" s="10"/>
      <c r="W1604" s="10"/>
      <c r="X1604" s="3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</row>
    <row r="1605" spans="1:162" x14ac:dyDescent="0.15">
      <c r="A1605" s="44"/>
      <c r="B1605" s="96"/>
      <c r="C1605" s="7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21"/>
      <c r="R1605" s="14"/>
      <c r="S1605" s="4"/>
      <c r="T1605" s="35"/>
      <c r="U1605" s="10"/>
      <c r="V1605" s="10"/>
      <c r="W1605" s="10"/>
      <c r="X1605" s="3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</row>
    <row r="1606" spans="1:162" x14ac:dyDescent="0.15">
      <c r="A1606" s="44"/>
      <c r="B1606" s="96"/>
      <c r="C1606" s="7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21"/>
      <c r="R1606" s="14"/>
      <c r="S1606" s="4"/>
      <c r="T1606" s="35"/>
      <c r="U1606" s="10"/>
      <c r="V1606" s="10"/>
      <c r="W1606" s="10"/>
      <c r="X1606" s="3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</row>
    <row r="1607" spans="1:162" x14ac:dyDescent="0.15">
      <c r="A1607" s="44"/>
      <c r="B1607" s="96"/>
      <c r="C1607" s="7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21"/>
      <c r="R1607" s="14"/>
      <c r="S1607" s="4"/>
      <c r="T1607" s="35"/>
      <c r="U1607" s="10"/>
      <c r="V1607" s="10"/>
      <c r="W1607" s="10"/>
      <c r="X1607" s="3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</row>
    <row r="1608" spans="1:162" x14ac:dyDescent="0.15">
      <c r="A1608" s="44"/>
      <c r="B1608" s="96"/>
      <c r="C1608" s="7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21"/>
      <c r="R1608" s="14"/>
      <c r="S1608" s="4"/>
      <c r="T1608" s="35"/>
      <c r="U1608" s="10"/>
      <c r="V1608" s="10"/>
      <c r="W1608" s="10"/>
      <c r="X1608" s="3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</row>
    <row r="1609" spans="1:162" x14ac:dyDescent="0.15">
      <c r="A1609" s="44"/>
      <c r="B1609" s="96"/>
      <c r="C1609" s="7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21"/>
      <c r="R1609" s="14"/>
      <c r="S1609" s="4"/>
      <c r="T1609" s="35"/>
      <c r="U1609" s="10"/>
      <c r="V1609" s="10"/>
      <c r="W1609" s="10"/>
      <c r="X1609" s="3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</row>
    <row r="1610" spans="1:162" x14ac:dyDescent="0.15">
      <c r="A1610" s="44"/>
      <c r="B1610" s="96"/>
      <c r="C1610" s="7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21"/>
      <c r="R1610" s="14"/>
      <c r="S1610" s="4"/>
      <c r="T1610" s="35"/>
      <c r="U1610" s="10"/>
      <c r="V1610" s="10"/>
      <c r="W1610" s="10"/>
      <c r="X1610" s="3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</row>
    <row r="1611" spans="1:162" x14ac:dyDescent="0.15">
      <c r="A1611" s="44"/>
      <c r="B1611" s="96"/>
      <c r="C1611" s="7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21"/>
      <c r="R1611" s="14"/>
      <c r="S1611" s="4"/>
      <c r="T1611" s="35"/>
      <c r="U1611" s="10"/>
      <c r="V1611" s="10"/>
      <c r="W1611" s="10"/>
      <c r="X1611" s="3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</row>
    <row r="1612" spans="1:162" x14ac:dyDescent="0.15">
      <c r="A1612" s="44"/>
      <c r="B1612" s="96"/>
      <c r="C1612" s="7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21"/>
      <c r="R1612" s="14"/>
      <c r="S1612" s="4"/>
      <c r="T1612" s="35"/>
      <c r="U1612" s="10"/>
      <c r="V1612" s="10"/>
      <c r="W1612" s="10"/>
      <c r="X1612" s="3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</row>
    <row r="1613" spans="1:162" x14ac:dyDescent="0.15">
      <c r="A1613" s="44"/>
      <c r="B1613" s="96"/>
      <c r="C1613" s="7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21"/>
      <c r="R1613" s="14"/>
      <c r="S1613" s="4"/>
      <c r="T1613" s="35"/>
      <c r="U1613" s="10"/>
      <c r="V1613" s="10"/>
      <c r="W1613" s="10"/>
      <c r="X1613" s="3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</row>
    <row r="1614" spans="1:162" x14ac:dyDescent="0.15">
      <c r="A1614" s="44"/>
      <c r="B1614" s="96"/>
      <c r="C1614" s="7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21"/>
      <c r="R1614" s="14"/>
      <c r="S1614" s="4"/>
      <c r="T1614" s="35"/>
      <c r="U1614" s="10"/>
      <c r="V1614" s="10"/>
      <c r="W1614" s="10"/>
      <c r="X1614" s="3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</row>
    <row r="1615" spans="1:162" x14ac:dyDescent="0.15">
      <c r="A1615" s="44"/>
      <c r="B1615" s="96"/>
      <c r="C1615" s="7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21"/>
      <c r="R1615" s="14"/>
      <c r="S1615" s="4"/>
      <c r="T1615" s="35"/>
      <c r="U1615" s="10"/>
      <c r="V1615" s="10"/>
      <c r="W1615" s="10"/>
      <c r="X1615" s="3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</row>
    <row r="1616" spans="1:162" x14ac:dyDescent="0.15">
      <c r="A1616" s="44"/>
      <c r="B1616" s="96"/>
      <c r="C1616" s="7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21"/>
      <c r="R1616" s="14"/>
      <c r="S1616" s="4"/>
      <c r="T1616" s="35"/>
      <c r="U1616" s="10"/>
      <c r="V1616" s="10"/>
      <c r="W1616" s="10"/>
      <c r="X1616" s="3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</row>
    <row r="1617" spans="1:162" x14ac:dyDescent="0.15">
      <c r="A1617" s="44"/>
      <c r="B1617" s="96"/>
      <c r="C1617" s="7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21"/>
      <c r="R1617" s="14"/>
      <c r="S1617" s="4"/>
      <c r="T1617" s="35"/>
      <c r="U1617" s="10"/>
      <c r="V1617" s="10"/>
      <c r="W1617" s="10"/>
      <c r="X1617" s="3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</row>
    <row r="1618" spans="1:162" x14ac:dyDescent="0.15">
      <c r="A1618" s="44"/>
      <c r="B1618" s="96"/>
      <c r="C1618" s="7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21"/>
      <c r="R1618" s="14"/>
      <c r="S1618" s="4"/>
      <c r="T1618" s="35"/>
      <c r="U1618" s="10"/>
      <c r="V1618" s="10"/>
      <c r="W1618" s="10"/>
      <c r="X1618" s="3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</row>
    <row r="1619" spans="1:162" x14ac:dyDescent="0.15">
      <c r="A1619" s="44"/>
      <c r="B1619" s="96"/>
      <c r="C1619" s="7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21"/>
      <c r="R1619" s="14"/>
      <c r="S1619" s="4"/>
      <c r="T1619" s="35"/>
      <c r="U1619" s="10"/>
      <c r="V1619" s="10"/>
      <c r="W1619" s="10"/>
      <c r="X1619" s="3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</row>
    <row r="1620" spans="1:162" x14ac:dyDescent="0.15">
      <c r="A1620" s="44"/>
      <c r="B1620" s="96"/>
      <c r="C1620" s="7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21"/>
      <c r="R1620" s="14"/>
      <c r="S1620" s="4"/>
      <c r="T1620" s="35"/>
      <c r="U1620" s="10"/>
      <c r="V1620" s="10"/>
      <c r="W1620" s="10"/>
      <c r="X1620" s="3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</row>
    <row r="1621" spans="1:162" x14ac:dyDescent="0.15">
      <c r="A1621" s="44"/>
      <c r="B1621" s="96"/>
      <c r="C1621" s="7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21"/>
      <c r="R1621" s="14"/>
      <c r="S1621" s="4"/>
      <c r="T1621" s="35"/>
      <c r="U1621" s="10"/>
      <c r="V1621" s="10"/>
      <c r="W1621" s="10"/>
      <c r="X1621" s="3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</row>
    <row r="1622" spans="1:162" x14ac:dyDescent="0.15">
      <c r="A1622" s="44"/>
      <c r="B1622" s="96"/>
      <c r="C1622" s="7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21"/>
      <c r="R1622" s="14"/>
      <c r="S1622" s="4"/>
      <c r="T1622" s="35"/>
      <c r="U1622" s="10"/>
      <c r="V1622" s="10"/>
      <c r="W1622" s="10"/>
      <c r="X1622" s="3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</row>
    <row r="1623" spans="1:162" x14ac:dyDescent="0.15">
      <c r="A1623" s="44"/>
      <c r="B1623" s="96"/>
      <c r="C1623" s="7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21"/>
      <c r="R1623" s="14"/>
      <c r="S1623" s="4"/>
      <c r="T1623" s="35"/>
      <c r="U1623" s="10"/>
      <c r="V1623" s="10"/>
      <c r="W1623" s="10"/>
      <c r="X1623" s="3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</row>
    <row r="1624" spans="1:162" x14ac:dyDescent="0.15">
      <c r="A1624" s="44"/>
      <c r="B1624" s="96"/>
      <c r="C1624" s="7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21"/>
      <c r="R1624" s="14"/>
      <c r="S1624" s="4"/>
      <c r="T1624" s="35"/>
      <c r="U1624" s="10"/>
      <c r="V1624" s="10"/>
      <c r="W1624" s="10"/>
      <c r="X1624" s="3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</row>
    <row r="1625" spans="1:162" x14ac:dyDescent="0.15">
      <c r="A1625" s="44"/>
      <c r="B1625" s="96"/>
      <c r="C1625" s="7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21"/>
      <c r="R1625" s="14"/>
      <c r="S1625" s="4"/>
      <c r="T1625" s="35"/>
      <c r="U1625" s="10"/>
      <c r="V1625" s="10"/>
      <c r="W1625" s="10"/>
      <c r="X1625" s="3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</row>
    <row r="1626" spans="1:162" x14ac:dyDescent="0.15">
      <c r="A1626" s="44"/>
      <c r="B1626" s="96"/>
      <c r="C1626" s="7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21"/>
      <c r="R1626" s="14"/>
      <c r="S1626" s="4"/>
      <c r="T1626" s="35"/>
      <c r="U1626" s="10"/>
      <c r="V1626" s="10"/>
      <c r="W1626" s="10"/>
      <c r="X1626" s="3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</row>
    <row r="1627" spans="1:162" x14ac:dyDescent="0.15">
      <c r="A1627" s="44"/>
      <c r="B1627" s="96"/>
      <c r="C1627" s="7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21"/>
      <c r="R1627" s="14"/>
      <c r="S1627" s="4"/>
      <c r="T1627" s="35"/>
      <c r="U1627" s="10"/>
      <c r="V1627" s="10"/>
      <c r="W1627" s="10"/>
      <c r="X1627" s="3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</row>
    <row r="1628" spans="1:162" x14ac:dyDescent="0.15">
      <c r="A1628" s="44"/>
      <c r="B1628" s="96"/>
      <c r="C1628" s="7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21"/>
      <c r="R1628" s="14"/>
      <c r="S1628" s="4"/>
      <c r="T1628" s="35"/>
      <c r="U1628" s="10"/>
      <c r="V1628" s="10"/>
      <c r="W1628" s="10"/>
      <c r="X1628" s="3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</row>
    <row r="1629" spans="1:162" x14ac:dyDescent="0.15">
      <c r="A1629" s="44"/>
      <c r="B1629" s="96"/>
      <c r="C1629" s="7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21"/>
      <c r="R1629" s="14"/>
      <c r="S1629" s="4"/>
      <c r="T1629" s="35"/>
      <c r="U1629" s="10"/>
      <c r="V1629" s="10"/>
      <c r="W1629" s="10"/>
      <c r="X1629" s="3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</row>
    <row r="1630" spans="1:162" x14ac:dyDescent="0.15">
      <c r="A1630" s="44"/>
      <c r="B1630" s="96"/>
      <c r="C1630" s="7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21"/>
      <c r="R1630" s="14"/>
      <c r="S1630" s="4"/>
      <c r="T1630" s="35"/>
      <c r="U1630" s="10"/>
      <c r="V1630" s="10"/>
      <c r="W1630" s="10"/>
      <c r="X1630" s="3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</row>
    <row r="1631" spans="1:162" x14ac:dyDescent="0.15">
      <c r="A1631" s="44"/>
      <c r="B1631" s="96"/>
      <c r="C1631" s="7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21"/>
      <c r="R1631" s="14"/>
      <c r="S1631" s="4"/>
      <c r="T1631" s="35"/>
      <c r="U1631" s="10"/>
      <c r="V1631" s="10"/>
      <c r="W1631" s="10"/>
      <c r="X1631" s="3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</row>
    <row r="1632" spans="1:162" x14ac:dyDescent="0.15">
      <c r="A1632" s="44"/>
      <c r="B1632" s="96"/>
      <c r="C1632" s="7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21"/>
      <c r="R1632" s="14"/>
      <c r="S1632" s="4"/>
      <c r="T1632" s="35"/>
      <c r="U1632" s="10"/>
      <c r="V1632" s="10"/>
      <c r="W1632" s="10"/>
      <c r="X1632" s="3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</row>
    <row r="1633" spans="1:162" x14ac:dyDescent="0.15">
      <c r="A1633" s="44"/>
      <c r="B1633" s="96"/>
      <c r="C1633" s="7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21"/>
      <c r="R1633" s="14"/>
      <c r="S1633" s="4"/>
      <c r="T1633" s="35"/>
      <c r="U1633" s="10"/>
      <c r="V1633" s="10"/>
      <c r="W1633" s="10"/>
      <c r="X1633" s="3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</row>
    <row r="1634" spans="1:162" x14ac:dyDescent="0.15">
      <c r="A1634" s="44"/>
      <c r="B1634" s="96"/>
      <c r="C1634" s="7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21"/>
      <c r="R1634" s="14"/>
      <c r="S1634" s="4"/>
      <c r="T1634" s="35"/>
      <c r="U1634" s="10"/>
      <c r="V1634" s="10"/>
      <c r="W1634" s="10"/>
      <c r="X1634" s="3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</row>
    <row r="1635" spans="1:162" x14ac:dyDescent="0.15">
      <c r="A1635" s="44"/>
      <c r="B1635" s="96"/>
      <c r="C1635" s="7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21"/>
      <c r="R1635" s="14"/>
      <c r="S1635" s="4"/>
      <c r="T1635" s="35"/>
      <c r="U1635" s="10"/>
      <c r="V1635" s="10"/>
      <c r="W1635" s="10"/>
      <c r="X1635" s="3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</row>
    <row r="1636" spans="1:162" x14ac:dyDescent="0.15">
      <c r="A1636" s="44"/>
      <c r="B1636" s="96"/>
      <c r="C1636" s="7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21"/>
      <c r="R1636" s="14"/>
      <c r="S1636" s="4"/>
      <c r="T1636" s="35"/>
      <c r="U1636" s="10"/>
      <c r="V1636" s="10"/>
      <c r="W1636" s="10"/>
      <c r="X1636" s="3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</row>
    <row r="1637" spans="1:162" x14ac:dyDescent="0.15">
      <c r="A1637" s="44"/>
      <c r="B1637" s="96"/>
      <c r="C1637" s="7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21"/>
      <c r="R1637" s="14"/>
      <c r="S1637" s="4"/>
      <c r="T1637" s="35"/>
      <c r="U1637" s="10"/>
      <c r="V1637" s="10"/>
      <c r="W1637" s="10"/>
      <c r="X1637" s="3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</row>
    <row r="1638" spans="1:162" x14ac:dyDescent="0.15">
      <c r="A1638" s="44"/>
      <c r="B1638" s="96"/>
      <c r="C1638" s="7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21"/>
      <c r="R1638" s="14"/>
      <c r="S1638" s="4"/>
      <c r="T1638" s="35"/>
      <c r="U1638" s="10"/>
      <c r="V1638" s="10"/>
      <c r="W1638" s="10"/>
      <c r="X1638" s="3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</row>
    <row r="1639" spans="1:162" x14ac:dyDescent="0.15">
      <c r="A1639" s="44"/>
      <c r="B1639" s="96"/>
      <c r="C1639" s="7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21"/>
      <c r="R1639" s="14"/>
      <c r="S1639" s="4"/>
      <c r="T1639" s="35"/>
      <c r="U1639" s="10"/>
      <c r="V1639" s="10"/>
      <c r="W1639" s="10"/>
      <c r="X1639" s="3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</row>
    <row r="1640" spans="1:162" x14ac:dyDescent="0.15">
      <c r="A1640" s="44"/>
      <c r="B1640" s="96"/>
      <c r="C1640" s="7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21"/>
      <c r="R1640" s="14"/>
      <c r="S1640" s="4"/>
      <c r="T1640" s="35"/>
      <c r="U1640" s="10"/>
      <c r="V1640" s="10"/>
      <c r="W1640" s="10"/>
      <c r="X1640" s="3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</row>
    <row r="1641" spans="1:162" x14ac:dyDescent="0.15">
      <c r="A1641" s="44"/>
      <c r="B1641" s="96"/>
      <c r="C1641" s="7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21"/>
      <c r="R1641" s="14"/>
      <c r="S1641" s="4"/>
      <c r="T1641" s="35"/>
      <c r="U1641" s="10"/>
      <c r="V1641" s="10"/>
      <c r="W1641" s="10"/>
      <c r="X1641" s="3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</row>
    <row r="1642" spans="1:162" x14ac:dyDescent="0.15">
      <c r="A1642" s="44"/>
      <c r="B1642" s="96"/>
      <c r="C1642" s="7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21"/>
      <c r="R1642" s="14"/>
      <c r="S1642" s="4"/>
      <c r="T1642" s="35"/>
      <c r="U1642" s="10"/>
      <c r="V1642" s="10"/>
      <c r="W1642" s="10"/>
      <c r="X1642" s="3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</row>
    <row r="1643" spans="1:162" x14ac:dyDescent="0.15">
      <c r="A1643" s="44"/>
      <c r="B1643" s="96"/>
      <c r="C1643" s="7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21"/>
      <c r="R1643" s="14"/>
      <c r="S1643" s="4"/>
      <c r="T1643" s="35"/>
      <c r="U1643" s="10"/>
      <c r="V1643" s="10"/>
      <c r="W1643" s="10"/>
      <c r="X1643" s="3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</row>
    <row r="1644" spans="1:162" x14ac:dyDescent="0.15">
      <c r="A1644" s="44"/>
      <c r="B1644" s="96"/>
      <c r="C1644" s="7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21"/>
      <c r="R1644" s="14"/>
      <c r="S1644" s="4"/>
      <c r="T1644" s="35"/>
      <c r="U1644" s="10"/>
      <c r="V1644" s="10"/>
      <c r="W1644" s="10"/>
      <c r="X1644" s="3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</row>
    <row r="1645" spans="1:162" x14ac:dyDescent="0.15">
      <c r="A1645" s="44"/>
      <c r="B1645" s="96"/>
      <c r="C1645" s="7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21"/>
      <c r="R1645" s="14"/>
      <c r="S1645" s="4"/>
      <c r="T1645" s="35"/>
      <c r="U1645" s="10"/>
      <c r="V1645" s="10"/>
      <c r="W1645" s="10"/>
      <c r="X1645" s="3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</row>
    <row r="1646" spans="1:162" x14ac:dyDescent="0.15">
      <c r="A1646" s="44"/>
      <c r="B1646" s="96"/>
      <c r="C1646" s="7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21"/>
      <c r="R1646" s="14"/>
      <c r="S1646" s="4"/>
      <c r="T1646" s="35"/>
      <c r="U1646" s="10"/>
      <c r="V1646" s="10"/>
      <c r="W1646" s="10"/>
      <c r="X1646" s="3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</row>
    <row r="1647" spans="1:162" x14ac:dyDescent="0.15">
      <c r="A1647" s="44"/>
      <c r="B1647" s="96"/>
      <c r="C1647" s="7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21"/>
      <c r="R1647" s="14"/>
      <c r="S1647" s="4"/>
      <c r="T1647" s="35"/>
      <c r="U1647" s="10"/>
      <c r="V1647" s="10"/>
      <c r="W1647" s="10"/>
      <c r="X1647" s="3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</row>
    <row r="1648" spans="1:162" x14ac:dyDescent="0.15">
      <c r="A1648" s="44"/>
      <c r="B1648" s="96"/>
      <c r="C1648" s="7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21"/>
      <c r="R1648" s="14"/>
      <c r="S1648" s="4"/>
      <c r="T1648" s="35"/>
      <c r="U1648" s="10"/>
      <c r="V1648" s="10"/>
      <c r="W1648" s="10"/>
      <c r="X1648" s="3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</row>
    <row r="1649" spans="1:162" x14ac:dyDescent="0.15">
      <c r="A1649" s="44"/>
      <c r="B1649" s="96"/>
      <c r="C1649" s="7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21"/>
      <c r="R1649" s="14"/>
      <c r="S1649" s="4"/>
      <c r="T1649" s="35"/>
      <c r="U1649" s="10"/>
      <c r="V1649" s="10"/>
      <c r="W1649" s="10"/>
      <c r="X1649" s="3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</row>
    <row r="1650" spans="1:162" x14ac:dyDescent="0.15">
      <c r="A1650" s="44"/>
      <c r="B1650" s="96"/>
      <c r="C1650" s="7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21"/>
      <c r="R1650" s="14"/>
      <c r="S1650" s="4"/>
      <c r="T1650" s="35"/>
      <c r="U1650" s="10"/>
      <c r="V1650" s="10"/>
      <c r="W1650" s="10"/>
      <c r="X1650" s="3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</row>
    <row r="1651" spans="1:162" x14ac:dyDescent="0.15">
      <c r="A1651" s="44"/>
      <c r="B1651" s="96"/>
      <c r="C1651" s="7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21"/>
      <c r="R1651" s="14"/>
      <c r="S1651" s="4"/>
      <c r="T1651" s="35"/>
      <c r="U1651" s="10"/>
      <c r="V1651" s="10"/>
      <c r="W1651" s="10"/>
      <c r="X1651" s="3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</row>
    <row r="1652" spans="1:162" x14ac:dyDescent="0.15">
      <c r="A1652" s="44"/>
      <c r="B1652" s="96"/>
      <c r="C1652" s="7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21"/>
      <c r="R1652" s="14"/>
      <c r="S1652" s="4"/>
      <c r="T1652" s="35"/>
      <c r="U1652" s="10"/>
      <c r="V1652" s="10"/>
      <c r="W1652" s="10"/>
      <c r="X1652" s="3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</row>
    <row r="1653" spans="1:162" x14ac:dyDescent="0.15">
      <c r="A1653" s="44"/>
      <c r="B1653" s="96"/>
      <c r="C1653" s="7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21"/>
      <c r="R1653" s="14"/>
      <c r="S1653" s="4"/>
      <c r="T1653" s="35"/>
      <c r="U1653" s="10"/>
      <c r="V1653" s="10"/>
      <c r="W1653" s="10"/>
      <c r="X1653" s="3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</row>
    <row r="1654" spans="1:162" x14ac:dyDescent="0.15">
      <c r="A1654" s="44"/>
      <c r="B1654" s="96"/>
      <c r="C1654" s="7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21"/>
      <c r="R1654" s="14"/>
      <c r="S1654" s="4"/>
      <c r="T1654" s="35"/>
      <c r="U1654" s="10"/>
      <c r="V1654" s="10"/>
      <c r="W1654" s="10"/>
      <c r="X1654" s="3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</row>
    <row r="1655" spans="1:162" x14ac:dyDescent="0.15">
      <c r="A1655" s="44"/>
      <c r="B1655" s="96"/>
      <c r="C1655" s="7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21"/>
      <c r="R1655" s="14"/>
      <c r="S1655" s="4"/>
      <c r="T1655" s="35"/>
      <c r="U1655" s="10"/>
      <c r="V1655" s="10"/>
      <c r="W1655" s="10"/>
      <c r="X1655" s="3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</row>
    <row r="1656" spans="1:162" x14ac:dyDescent="0.15">
      <c r="A1656" s="44"/>
      <c r="B1656" s="96"/>
      <c r="C1656" s="7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21"/>
      <c r="R1656" s="14"/>
      <c r="S1656" s="4"/>
      <c r="T1656" s="35"/>
      <c r="U1656" s="10"/>
      <c r="V1656" s="10"/>
      <c r="W1656" s="10"/>
      <c r="X1656" s="3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</row>
    <row r="1657" spans="1:162" x14ac:dyDescent="0.15">
      <c r="A1657" s="44"/>
      <c r="B1657" s="96"/>
      <c r="C1657" s="7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21"/>
      <c r="R1657" s="14"/>
      <c r="S1657" s="4"/>
      <c r="T1657" s="35"/>
      <c r="U1657" s="29"/>
      <c r="V1657" s="29"/>
      <c r="W1657" s="29"/>
      <c r="X1657" s="37"/>
      <c r="Y1657" s="22"/>
      <c r="Z1657" s="27"/>
      <c r="AA1657" s="29"/>
      <c r="AB1657" s="22"/>
      <c r="AC1657" s="22"/>
      <c r="AD1657" s="22"/>
      <c r="AE1657" s="29"/>
      <c r="AF1657" s="23"/>
      <c r="AG1657" s="29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  <c r="EV1657" s="27"/>
      <c r="EW1657" s="27"/>
      <c r="EX1657" s="27"/>
      <c r="EY1657" s="27"/>
      <c r="EZ1657" s="27"/>
      <c r="FA1657" s="27"/>
      <c r="FB1657" s="27"/>
      <c r="FC1657" s="27"/>
      <c r="FD1657" s="27"/>
      <c r="FE1657" s="27"/>
      <c r="FF1657" s="27"/>
    </row>
    <row r="1658" spans="1:162" x14ac:dyDescent="0.15">
      <c r="A1658" s="44"/>
      <c r="B1658" s="96"/>
      <c r="C1658" s="7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21"/>
      <c r="R1658" s="14"/>
      <c r="S1658" s="4"/>
      <c r="T1658" s="35"/>
      <c r="U1658" s="10"/>
      <c r="V1658" s="10"/>
      <c r="W1658" s="10"/>
      <c r="X1658" s="3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</row>
    <row r="1659" spans="1:162" x14ac:dyDescent="0.15">
      <c r="A1659" s="44"/>
      <c r="B1659" s="96"/>
      <c r="C1659" s="7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21"/>
      <c r="R1659" s="14"/>
      <c r="S1659" s="4"/>
      <c r="T1659" s="35"/>
      <c r="U1659" s="10"/>
      <c r="V1659" s="10"/>
      <c r="W1659" s="10"/>
      <c r="X1659" s="3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</row>
    <row r="1660" spans="1:162" x14ac:dyDescent="0.15">
      <c r="A1660" s="44"/>
      <c r="B1660" s="96"/>
      <c r="C1660" s="7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21"/>
      <c r="R1660" s="14"/>
      <c r="S1660" s="4"/>
      <c r="T1660" s="35"/>
      <c r="U1660" s="10"/>
      <c r="V1660" s="10"/>
      <c r="W1660" s="10"/>
      <c r="X1660" s="3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</row>
    <row r="1661" spans="1:162" x14ac:dyDescent="0.15">
      <c r="A1661" s="44"/>
      <c r="B1661" s="96"/>
      <c r="C1661" s="7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21"/>
      <c r="R1661" s="14"/>
      <c r="S1661" s="4"/>
      <c r="T1661" s="35"/>
      <c r="U1661" s="10"/>
      <c r="V1661" s="10"/>
      <c r="W1661" s="10"/>
      <c r="X1661" s="3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</row>
    <row r="1662" spans="1:162" x14ac:dyDescent="0.15">
      <c r="A1662" s="44"/>
      <c r="B1662" s="96"/>
      <c r="C1662" s="7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21"/>
      <c r="R1662" s="14"/>
      <c r="S1662" s="4"/>
      <c r="T1662" s="35"/>
      <c r="U1662" s="10"/>
      <c r="V1662" s="10"/>
      <c r="W1662" s="10"/>
      <c r="X1662" s="3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</row>
    <row r="1663" spans="1:162" x14ac:dyDescent="0.15">
      <c r="A1663" s="44"/>
      <c r="B1663" s="96"/>
      <c r="C1663" s="7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21"/>
      <c r="R1663" s="14"/>
      <c r="S1663" s="4"/>
      <c r="T1663" s="35"/>
      <c r="U1663" s="10"/>
      <c r="V1663" s="10"/>
      <c r="W1663" s="10"/>
      <c r="X1663" s="3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</row>
    <row r="1664" spans="1:162" x14ac:dyDescent="0.15">
      <c r="A1664" s="44"/>
      <c r="B1664" s="96"/>
      <c r="C1664" s="7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21"/>
      <c r="R1664" s="14"/>
      <c r="S1664" s="4"/>
      <c r="T1664" s="35"/>
      <c r="U1664" s="10"/>
      <c r="V1664" s="10"/>
      <c r="W1664" s="10"/>
      <c r="X1664" s="3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</row>
    <row r="1665" spans="1:162" x14ac:dyDescent="0.15">
      <c r="A1665" s="44"/>
      <c r="B1665" s="96"/>
      <c r="C1665" s="7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21"/>
      <c r="R1665" s="14"/>
      <c r="S1665" s="4"/>
      <c r="T1665" s="35"/>
      <c r="U1665" s="10"/>
      <c r="V1665" s="10"/>
      <c r="W1665" s="10"/>
      <c r="X1665" s="3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</row>
    <row r="1666" spans="1:162" x14ac:dyDescent="0.15">
      <c r="A1666" s="44"/>
      <c r="B1666" s="96"/>
      <c r="C1666" s="7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21"/>
      <c r="R1666" s="14"/>
      <c r="S1666" s="4"/>
      <c r="T1666" s="35"/>
      <c r="U1666" s="10"/>
      <c r="V1666" s="10"/>
      <c r="W1666" s="10"/>
      <c r="X1666" s="3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</row>
    <row r="1667" spans="1:162" x14ac:dyDescent="0.15">
      <c r="A1667" s="44"/>
      <c r="B1667" s="96"/>
      <c r="C1667" s="7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21"/>
      <c r="R1667" s="14"/>
      <c r="S1667" s="4"/>
      <c r="T1667" s="35"/>
      <c r="U1667" s="10"/>
      <c r="V1667" s="10"/>
      <c r="W1667" s="10"/>
      <c r="X1667" s="3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</row>
    <row r="1668" spans="1:162" x14ac:dyDescent="0.15">
      <c r="A1668" s="44"/>
      <c r="B1668" s="96"/>
      <c r="C1668" s="7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21"/>
      <c r="R1668" s="14"/>
      <c r="S1668" s="4"/>
      <c r="T1668" s="35"/>
      <c r="U1668" s="10"/>
      <c r="V1668" s="10"/>
      <c r="W1668" s="10"/>
      <c r="X1668" s="3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</row>
    <row r="1669" spans="1:162" x14ac:dyDescent="0.15">
      <c r="A1669" s="44"/>
      <c r="B1669" s="96"/>
      <c r="C1669" s="7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21"/>
      <c r="R1669" s="14"/>
      <c r="S1669" s="4"/>
      <c r="T1669" s="35"/>
      <c r="U1669" s="10"/>
      <c r="V1669" s="10"/>
      <c r="W1669" s="10"/>
      <c r="X1669" s="3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</row>
    <row r="1670" spans="1:162" x14ac:dyDescent="0.15">
      <c r="A1670" s="44"/>
      <c r="B1670" s="96"/>
      <c r="C1670" s="7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21"/>
      <c r="R1670" s="14"/>
      <c r="S1670" s="4"/>
      <c r="T1670" s="35"/>
      <c r="U1670" s="10"/>
      <c r="V1670" s="10"/>
      <c r="W1670" s="10"/>
      <c r="X1670" s="3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</row>
    <row r="1671" spans="1:162" x14ac:dyDescent="0.15">
      <c r="A1671" s="44"/>
      <c r="B1671" s="96"/>
      <c r="C1671" s="7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21"/>
      <c r="R1671" s="14"/>
      <c r="S1671" s="4"/>
      <c r="T1671" s="35"/>
      <c r="U1671" s="10"/>
      <c r="V1671" s="10"/>
      <c r="W1671" s="10"/>
      <c r="X1671" s="3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</row>
    <row r="1672" spans="1:162" x14ac:dyDescent="0.15">
      <c r="A1672" s="44"/>
      <c r="B1672" s="96"/>
      <c r="C1672" s="7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21"/>
      <c r="R1672" s="14"/>
      <c r="S1672" s="4"/>
      <c r="T1672" s="35"/>
      <c r="U1672" s="10"/>
      <c r="V1672" s="10"/>
      <c r="W1672" s="10"/>
      <c r="X1672" s="3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</row>
    <row r="1673" spans="1:162" x14ac:dyDescent="0.15">
      <c r="A1673" s="44"/>
      <c r="B1673" s="96"/>
      <c r="C1673" s="7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21"/>
      <c r="R1673" s="14"/>
      <c r="S1673" s="4"/>
      <c r="T1673" s="35"/>
      <c r="U1673" s="10"/>
      <c r="V1673" s="10"/>
      <c r="W1673" s="10"/>
      <c r="X1673" s="3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</row>
    <row r="1674" spans="1:162" x14ac:dyDescent="0.15">
      <c r="A1674" s="44"/>
      <c r="B1674" s="96"/>
      <c r="C1674" s="7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21"/>
      <c r="R1674" s="14"/>
      <c r="S1674" s="4"/>
      <c r="T1674" s="35"/>
      <c r="U1674" s="10"/>
      <c r="V1674" s="10"/>
      <c r="W1674" s="10"/>
      <c r="X1674" s="3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</row>
    <row r="1675" spans="1:162" x14ac:dyDescent="0.15">
      <c r="A1675" s="44"/>
      <c r="B1675" s="96"/>
      <c r="C1675" s="7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21"/>
      <c r="R1675" s="14"/>
      <c r="S1675" s="4"/>
      <c r="T1675" s="35"/>
      <c r="U1675" s="10"/>
      <c r="V1675" s="10"/>
      <c r="W1675" s="10"/>
      <c r="X1675" s="3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</row>
    <row r="1676" spans="1:162" x14ac:dyDescent="0.15">
      <c r="A1676" s="44"/>
      <c r="B1676" s="96"/>
      <c r="C1676" s="7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21"/>
      <c r="R1676" s="14"/>
      <c r="S1676" s="4"/>
      <c r="T1676" s="35"/>
      <c r="U1676" s="10"/>
      <c r="V1676" s="10"/>
      <c r="W1676" s="10"/>
      <c r="X1676" s="3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</row>
    <row r="1677" spans="1:162" x14ac:dyDescent="0.15">
      <c r="A1677" s="44"/>
      <c r="B1677" s="96"/>
      <c r="C1677" s="7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21"/>
      <c r="R1677" s="14"/>
      <c r="S1677" s="4"/>
      <c r="T1677" s="35"/>
      <c r="U1677" s="10"/>
      <c r="V1677" s="10"/>
      <c r="W1677" s="10"/>
      <c r="X1677" s="3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</row>
    <row r="1678" spans="1:162" x14ac:dyDescent="0.15">
      <c r="A1678" s="44"/>
      <c r="B1678" s="96"/>
      <c r="C1678" s="7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21"/>
      <c r="R1678" s="14"/>
      <c r="S1678" s="4"/>
      <c r="T1678" s="35"/>
      <c r="U1678" s="10"/>
      <c r="V1678" s="10"/>
      <c r="W1678" s="10"/>
      <c r="X1678" s="3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</row>
    <row r="1679" spans="1:162" x14ac:dyDescent="0.15">
      <c r="A1679" s="44"/>
      <c r="B1679" s="96"/>
      <c r="C1679" s="7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21"/>
      <c r="R1679" s="14"/>
      <c r="S1679" s="4"/>
      <c r="T1679" s="35"/>
      <c r="U1679" s="10"/>
      <c r="V1679" s="10"/>
      <c r="W1679" s="10"/>
      <c r="X1679" s="3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</row>
    <row r="1680" spans="1:162" x14ac:dyDescent="0.15">
      <c r="A1680" s="44"/>
      <c r="B1680" s="96"/>
      <c r="C1680" s="7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21"/>
      <c r="R1680" s="14"/>
      <c r="S1680" s="4"/>
      <c r="T1680" s="35"/>
      <c r="U1680" s="10"/>
      <c r="V1680" s="10"/>
      <c r="W1680" s="10"/>
      <c r="X1680" s="3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</row>
    <row r="1681" spans="1:162" x14ac:dyDescent="0.15">
      <c r="A1681" s="44"/>
      <c r="B1681" s="96"/>
      <c r="C1681" s="7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21"/>
      <c r="R1681" s="14"/>
      <c r="S1681" s="4"/>
      <c r="T1681" s="35"/>
      <c r="U1681" s="10"/>
      <c r="V1681" s="10"/>
      <c r="W1681" s="10"/>
      <c r="X1681" s="3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</row>
    <row r="1682" spans="1:162" x14ac:dyDescent="0.15">
      <c r="A1682" s="44"/>
      <c r="B1682" s="96"/>
      <c r="C1682" s="7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21"/>
      <c r="R1682" s="14"/>
      <c r="S1682" s="4"/>
      <c r="T1682" s="35"/>
      <c r="U1682" s="10"/>
      <c r="V1682" s="10"/>
      <c r="W1682" s="10"/>
      <c r="X1682" s="3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</row>
    <row r="1683" spans="1:162" x14ac:dyDescent="0.15">
      <c r="A1683" s="44"/>
      <c r="B1683" s="96"/>
      <c r="C1683" s="7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21"/>
      <c r="R1683" s="14"/>
      <c r="S1683" s="4"/>
      <c r="T1683" s="35"/>
      <c r="U1683" s="10"/>
      <c r="V1683" s="10"/>
      <c r="W1683" s="10"/>
      <c r="X1683" s="3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</row>
    <row r="1684" spans="1:162" x14ac:dyDescent="0.15">
      <c r="A1684" s="44"/>
      <c r="B1684" s="96"/>
      <c r="C1684" s="7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21"/>
      <c r="R1684" s="14"/>
      <c r="S1684" s="4"/>
      <c r="T1684" s="35"/>
      <c r="U1684" s="10"/>
      <c r="V1684" s="10"/>
      <c r="W1684" s="10"/>
      <c r="X1684" s="3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</row>
    <row r="1685" spans="1:162" x14ac:dyDescent="0.15">
      <c r="A1685" s="44"/>
      <c r="B1685" s="96"/>
      <c r="C1685" s="7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21"/>
      <c r="R1685" s="14"/>
      <c r="S1685" s="4"/>
      <c r="T1685" s="35"/>
      <c r="U1685" s="10"/>
      <c r="V1685" s="10"/>
      <c r="W1685" s="10"/>
      <c r="X1685" s="3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</row>
    <row r="1686" spans="1:162" x14ac:dyDescent="0.15">
      <c r="A1686" s="44"/>
      <c r="B1686" s="96"/>
      <c r="C1686" s="7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21"/>
      <c r="R1686" s="14"/>
      <c r="S1686" s="4"/>
      <c r="T1686" s="35"/>
      <c r="U1686" s="10"/>
      <c r="V1686" s="10"/>
      <c r="W1686" s="10"/>
      <c r="X1686" s="3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</row>
    <row r="1687" spans="1:162" x14ac:dyDescent="0.15">
      <c r="A1687" s="44"/>
      <c r="B1687" s="96"/>
      <c r="C1687" s="7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21"/>
      <c r="R1687" s="14"/>
      <c r="S1687" s="4"/>
      <c r="T1687" s="35"/>
      <c r="U1687" s="10"/>
      <c r="V1687" s="10"/>
      <c r="W1687" s="10"/>
      <c r="X1687" s="3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</row>
    <row r="1688" spans="1:162" x14ac:dyDescent="0.15">
      <c r="A1688" s="44"/>
      <c r="B1688" s="96"/>
      <c r="C1688" s="7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21"/>
      <c r="R1688" s="14"/>
      <c r="S1688" s="4"/>
      <c r="T1688" s="35"/>
      <c r="U1688" s="10"/>
      <c r="V1688" s="10"/>
      <c r="W1688" s="10"/>
      <c r="X1688" s="3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</row>
    <row r="1689" spans="1:162" x14ac:dyDescent="0.15">
      <c r="A1689" s="44"/>
      <c r="B1689" s="96"/>
      <c r="C1689" s="7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21"/>
      <c r="R1689" s="14"/>
      <c r="S1689" s="4"/>
      <c r="T1689" s="35"/>
      <c r="U1689" s="10"/>
      <c r="V1689" s="10"/>
      <c r="W1689" s="10"/>
      <c r="X1689" s="3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</row>
    <row r="1690" spans="1:162" x14ac:dyDescent="0.15">
      <c r="A1690" s="44"/>
      <c r="B1690" s="96"/>
      <c r="C1690" s="7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21"/>
      <c r="R1690" s="14"/>
      <c r="S1690" s="4"/>
      <c r="T1690" s="35"/>
      <c r="U1690" s="10"/>
      <c r="V1690" s="10"/>
      <c r="W1690" s="10"/>
      <c r="X1690" s="3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</row>
    <row r="1691" spans="1:162" x14ac:dyDescent="0.15">
      <c r="A1691" s="44"/>
      <c r="B1691" s="96"/>
      <c r="C1691" s="7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21"/>
      <c r="R1691" s="14"/>
      <c r="S1691" s="4"/>
      <c r="T1691" s="35"/>
      <c r="U1691" s="10"/>
      <c r="V1691" s="10"/>
      <c r="W1691" s="10"/>
      <c r="X1691" s="3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</row>
    <row r="1692" spans="1:162" x14ac:dyDescent="0.15">
      <c r="A1692" s="44"/>
      <c r="B1692" s="96"/>
      <c r="C1692" s="7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21"/>
      <c r="R1692" s="14"/>
      <c r="S1692" s="4"/>
      <c r="T1692" s="35"/>
      <c r="U1692" s="10"/>
      <c r="V1692" s="10"/>
      <c r="W1692" s="10"/>
      <c r="X1692" s="3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</row>
    <row r="1693" spans="1:162" x14ac:dyDescent="0.15">
      <c r="A1693" s="44"/>
      <c r="B1693" s="96"/>
      <c r="C1693" s="7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21"/>
      <c r="R1693" s="14"/>
      <c r="S1693" s="4"/>
      <c r="T1693" s="35"/>
      <c r="U1693" s="10"/>
      <c r="V1693" s="10"/>
      <c r="W1693" s="10"/>
      <c r="X1693" s="3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</row>
    <row r="1694" spans="1:162" x14ac:dyDescent="0.15">
      <c r="A1694" s="44"/>
      <c r="B1694" s="96"/>
      <c r="C1694" s="7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21"/>
      <c r="R1694" s="14"/>
      <c r="S1694" s="4"/>
      <c r="T1694" s="35"/>
      <c r="U1694" s="10"/>
      <c r="V1694" s="10"/>
      <c r="W1694" s="10"/>
      <c r="X1694" s="3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</row>
    <row r="1695" spans="1:162" x14ac:dyDescent="0.15">
      <c r="A1695" s="44"/>
      <c r="B1695" s="96"/>
      <c r="C1695" s="7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21"/>
      <c r="R1695" s="14"/>
      <c r="S1695" s="4"/>
      <c r="T1695" s="35"/>
      <c r="U1695" s="10"/>
      <c r="V1695" s="10"/>
      <c r="W1695" s="10"/>
      <c r="X1695" s="3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</row>
    <row r="1696" spans="1:162" x14ac:dyDescent="0.15">
      <c r="A1696" s="44"/>
      <c r="B1696" s="96"/>
      <c r="C1696" s="7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21"/>
      <c r="R1696" s="14"/>
      <c r="S1696" s="4"/>
      <c r="T1696" s="35"/>
      <c r="U1696" s="10"/>
      <c r="V1696" s="10"/>
      <c r="W1696" s="10"/>
      <c r="X1696" s="3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</row>
    <row r="1697" spans="1:162" x14ac:dyDescent="0.15">
      <c r="A1697" s="44"/>
      <c r="B1697" s="96"/>
      <c r="C1697" s="7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21"/>
      <c r="R1697" s="14"/>
      <c r="S1697" s="4"/>
      <c r="T1697" s="35"/>
      <c r="U1697" s="10"/>
      <c r="V1697" s="10"/>
      <c r="W1697" s="10"/>
      <c r="X1697" s="3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</row>
    <row r="1698" spans="1:162" x14ac:dyDescent="0.15">
      <c r="A1698" s="44"/>
      <c r="B1698" s="96"/>
      <c r="C1698" s="7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21"/>
      <c r="R1698" s="14"/>
      <c r="S1698" s="4"/>
      <c r="T1698" s="35"/>
      <c r="U1698" s="10"/>
      <c r="V1698" s="10"/>
      <c r="W1698" s="10"/>
      <c r="X1698" s="3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</row>
    <row r="1699" spans="1:162" x14ac:dyDescent="0.15">
      <c r="A1699" s="44"/>
      <c r="B1699" s="96"/>
      <c r="C1699" s="7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21"/>
      <c r="R1699" s="14"/>
      <c r="S1699" s="4"/>
      <c r="T1699" s="35"/>
      <c r="U1699" s="10"/>
      <c r="V1699" s="10"/>
      <c r="W1699" s="10"/>
      <c r="X1699" s="3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</row>
    <row r="1700" spans="1:162" x14ac:dyDescent="0.15">
      <c r="A1700" s="44"/>
      <c r="B1700" s="96"/>
      <c r="C1700" s="7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21"/>
      <c r="R1700" s="14"/>
      <c r="S1700" s="4"/>
      <c r="T1700" s="35"/>
      <c r="U1700" s="10"/>
      <c r="V1700" s="10"/>
      <c r="W1700" s="10"/>
      <c r="X1700" s="3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</row>
    <row r="1701" spans="1:162" x14ac:dyDescent="0.15">
      <c r="A1701" s="44"/>
      <c r="B1701" s="96"/>
      <c r="C1701" s="7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21"/>
      <c r="R1701" s="14"/>
      <c r="S1701" s="4"/>
      <c r="T1701" s="35"/>
      <c r="U1701" s="10"/>
      <c r="V1701" s="10"/>
      <c r="W1701" s="10"/>
      <c r="X1701" s="3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</row>
    <row r="1702" spans="1:162" x14ac:dyDescent="0.15">
      <c r="A1702" s="44"/>
      <c r="B1702" s="96"/>
      <c r="C1702" s="7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21"/>
      <c r="R1702" s="14"/>
      <c r="S1702" s="4"/>
      <c r="T1702" s="35"/>
      <c r="U1702" s="10"/>
      <c r="V1702" s="10"/>
      <c r="W1702" s="10"/>
      <c r="X1702" s="3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</row>
    <row r="1703" spans="1:162" x14ac:dyDescent="0.15">
      <c r="A1703" s="44"/>
      <c r="B1703" s="96"/>
      <c r="C1703" s="7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21"/>
      <c r="R1703" s="14"/>
      <c r="S1703" s="4"/>
      <c r="T1703" s="35"/>
      <c r="U1703" s="10"/>
      <c r="V1703" s="10"/>
      <c r="W1703" s="10"/>
      <c r="X1703" s="3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</row>
    <row r="1704" spans="1:162" x14ac:dyDescent="0.15">
      <c r="A1704" s="44"/>
      <c r="B1704" s="96"/>
      <c r="C1704" s="7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21"/>
      <c r="R1704" s="14"/>
      <c r="S1704" s="4"/>
      <c r="T1704" s="35"/>
      <c r="U1704" s="10"/>
      <c r="V1704" s="10"/>
      <c r="W1704" s="10"/>
      <c r="X1704" s="3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</row>
    <row r="1705" spans="1:162" x14ac:dyDescent="0.15">
      <c r="A1705" s="44"/>
      <c r="B1705" s="96"/>
      <c r="C1705" s="7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21"/>
      <c r="R1705" s="14"/>
      <c r="S1705" s="4"/>
      <c r="T1705" s="35"/>
      <c r="U1705" s="10"/>
      <c r="V1705" s="10"/>
      <c r="W1705" s="10"/>
      <c r="X1705" s="3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</row>
    <row r="1706" spans="1:162" x14ac:dyDescent="0.15">
      <c r="A1706" s="44"/>
      <c r="B1706" s="96"/>
      <c r="C1706" s="7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21"/>
      <c r="R1706" s="14"/>
      <c r="S1706" s="4"/>
      <c r="T1706" s="35"/>
      <c r="U1706" s="10"/>
      <c r="V1706" s="10"/>
      <c r="W1706" s="10"/>
      <c r="X1706" s="3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</row>
    <row r="1707" spans="1:162" x14ac:dyDescent="0.15">
      <c r="A1707" s="44"/>
      <c r="B1707" s="96"/>
      <c r="C1707" s="7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21"/>
      <c r="R1707" s="14"/>
      <c r="S1707" s="4"/>
      <c r="T1707" s="35"/>
      <c r="U1707" s="10"/>
      <c r="V1707" s="10"/>
      <c r="W1707" s="10"/>
      <c r="X1707" s="3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</row>
    <row r="1708" spans="1:162" x14ac:dyDescent="0.15">
      <c r="A1708" s="44"/>
      <c r="B1708" s="96"/>
      <c r="C1708" s="7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21"/>
      <c r="R1708" s="14"/>
      <c r="S1708" s="4"/>
      <c r="T1708" s="35"/>
      <c r="U1708" s="10"/>
      <c r="V1708" s="10"/>
      <c r="W1708" s="10"/>
      <c r="X1708" s="3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</row>
    <row r="1709" spans="1:162" x14ac:dyDescent="0.15">
      <c r="A1709" s="44"/>
      <c r="B1709" s="96"/>
      <c r="C1709" s="7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21"/>
      <c r="R1709" s="14"/>
      <c r="S1709" s="4"/>
      <c r="T1709" s="35"/>
      <c r="U1709" s="10"/>
      <c r="V1709" s="10"/>
      <c r="W1709" s="10"/>
      <c r="X1709" s="3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</row>
    <row r="1710" spans="1:162" x14ac:dyDescent="0.15">
      <c r="A1710" s="44"/>
      <c r="B1710" s="96"/>
      <c r="C1710" s="7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21"/>
      <c r="R1710" s="14"/>
      <c r="S1710" s="4"/>
      <c r="T1710" s="35"/>
      <c r="U1710" s="10"/>
      <c r="V1710" s="10"/>
      <c r="W1710" s="10"/>
      <c r="X1710" s="3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</row>
    <row r="1711" spans="1:162" x14ac:dyDescent="0.15">
      <c r="A1711" s="44"/>
      <c r="B1711" s="96"/>
      <c r="C1711" s="7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21"/>
      <c r="R1711" s="14"/>
      <c r="S1711" s="4"/>
      <c r="T1711" s="35"/>
      <c r="U1711" s="10"/>
      <c r="V1711" s="10"/>
      <c r="W1711" s="10"/>
      <c r="X1711" s="3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</row>
    <row r="1712" spans="1:162" x14ac:dyDescent="0.15">
      <c r="A1712" s="44"/>
      <c r="B1712" s="96"/>
      <c r="C1712" s="7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21"/>
      <c r="R1712" s="14"/>
      <c r="S1712" s="4"/>
      <c r="T1712" s="35"/>
      <c r="U1712" s="10"/>
      <c r="V1712" s="10"/>
      <c r="W1712" s="10"/>
      <c r="X1712" s="3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</row>
    <row r="1713" spans="1:162" x14ac:dyDescent="0.15">
      <c r="A1713" s="44"/>
      <c r="B1713" s="96"/>
      <c r="C1713" s="7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21"/>
      <c r="R1713" s="14"/>
      <c r="S1713" s="4"/>
      <c r="T1713" s="35"/>
      <c r="U1713" s="10"/>
      <c r="V1713" s="10"/>
      <c r="W1713" s="10"/>
      <c r="X1713" s="3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</row>
    <row r="1714" spans="1:162" x14ac:dyDescent="0.15">
      <c r="A1714" s="44"/>
      <c r="B1714" s="96"/>
      <c r="C1714" s="7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21"/>
      <c r="R1714" s="14"/>
      <c r="S1714" s="4"/>
      <c r="T1714" s="35"/>
      <c r="U1714" s="10"/>
      <c r="V1714" s="10"/>
      <c r="W1714" s="10"/>
      <c r="X1714" s="3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</row>
    <row r="1715" spans="1:162" x14ac:dyDescent="0.15">
      <c r="A1715" s="44"/>
      <c r="B1715" s="96"/>
      <c r="C1715" s="7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21"/>
      <c r="R1715" s="14"/>
      <c r="S1715" s="4"/>
      <c r="T1715" s="35"/>
      <c r="U1715" s="10"/>
      <c r="V1715" s="10"/>
      <c r="W1715" s="10"/>
      <c r="X1715" s="3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</row>
    <row r="1716" spans="1:162" x14ac:dyDescent="0.15">
      <c r="A1716" s="44"/>
      <c r="B1716" s="96"/>
      <c r="C1716" s="7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21"/>
      <c r="R1716" s="14"/>
      <c r="S1716" s="4"/>
      <c r="T1716" s="35"/>
      <c r="U1716" s="10"/>
      <c r="V1716" s="10"/>
      <c r="W1716" s="10"/>
      <c r="X1716" s="3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</row>
    <row r="1717" spans="1:162" x14ac:dyDescent="0.15">
      <c r="A1717" s="44"/>
      <c r="B1717" s="96"/>
      <c r="C1717" s="7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21"/>
      <c r="R1717" s="14"/>
      <c r="S1717" s="4"/>
      <c r="T1717" s="35"/>
      <c r="U1717" s="10"/>
      <c r="V1717" s="10"/>
      <c r="W1717" s="10"/>
      <c r="X1717" s="3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</row>
    <row r="1718" spans="1:162" x14ac:dyDescent="0.15">
      <c r="A1718" s="44"/>
      <c r="B1718" s="96"/>
      <c r="C1718" s="7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21"/>
      <c r="R1718" s="14"/>
      <c r="S1718" s="4"/>
      <c r="T1718" s="35"/>
      <c r="U1718" s="10"/>
      <c r="V1718" s="10"/>
      <c r="W1718" s="10"/>
      <c r="X1718" s="3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</row>
    <row r="1719" spans="1:162" x14ac:dyDescent="0.15">
      <c r="A1719" s="44"/>
      <c r="B1719" s="96"/>
      <c r="C1719" s="7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21"/>
      <c r="R1719" s="14"/>
      <c r="S1719" s="4"/>
      <c r="T1719" s="35"/>
      <c r="U1719" s="10"/>
      <c r="V1719" s="10"/>
      <c r="W1719" s="10"/>
      <c r="X1719" s="3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</row>
    <row r="1720" spans="1:162" x14ac:dyDescent="0.15">
      <c r="A1720" s="44"/>
      <c r="B1720" s="96"/>
      <c r="C1720" s="7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21"/>
      <c r="R1720" s="14"/>
      <c r="S1720" s="4"/>
      <c r="T1720" s="35"/>
      <c r="U1720" s="10"/>
      <c r="V1720" s="10"/>
      <c r="W1720" s="10"/>
      <c r="X1720" s="3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</row>
    <row r="1721" spans="1:162" x14ac:dyDescent="0.15">
      <c r="A1721" s="44"/>
      <c r="B1721" s="96"/>
      <c r="C1721" s="7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21"/>
      <c r="R1721" s="14"/>
      <c r="S1721" s="4"/>
      <c r="T1721" s="35"/>
      <c r="U1721" s="10"/>
      <c r="V1721" s="10"/>
      <c r="W1721" s="10"/>
      <c r="X1721" s="3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</row>
    <row r="1722" spans="1:162" x14ac:dyDescent="0.15">
      <c r="A1722" s="44"/>
      <c r="B1722" s="96"/>
      <c r="C1722" s="7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21"/>
      <c r="R1722" s="14"/>
      <c r="S1722" s="4"/>
      <c r="T1722" s="35"/>
      <c r="U1722" s="10"/>
      <c r="V1722" s="10"/>
      <c r="W1722" s="10"/>
      <c r="X1722" s="3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</row>
    <row r="1723" spans="1:162" x14ac:dyDescent="0.15">
      <c r="A1723" s="44"/>
      <c r="B1723" s="96"/>
      <c r="C1723" s="7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21"/>
      <c r="R1723" s="14"/>
      <c r="S1723" s="4"/>
      <c r="T1723" s="35"/>
      <c r="U1723" s="10"/>
      <c r="V1723" s="10"/>
      <c r="W1723" s="10"/>
      <c r="X1723" s="3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</row>
    <row r="1724" spans="1:162" x14ac:dyDescent="0.15">
      <c r="A1724" s="44"/>
      <c r="B1724" s="96"/>
      <c r="C1724" s="7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21"/>
      <c r="R1724" s="14"/>
      <c r="S1724" s="4"/>
      <c r="T1724" s="35"/>
      <c r="U1724" s="10"/>
      <c r="V1724" s="10"/>
      <c r="W1724" s="10"/>
      <c r="X1724" s="3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</row>
    <row r="1725" spans="1:162" x14ac:dyDescent="0.15">
      <c r="A1725" s="44"/>
      <c r="B1725" s="96"/>
      <c r="C1725" s="7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21"/>
      <c r="R1725" s="14"/>
      <c r="S1725" s="4"/>
      <c r="T1725" s="35"/>
      <c r="U1725" s="10"/>
      <c r="V1725" s="10"/>
      <c r="W1725" s="10"/>
      <c r="X1725" s="3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</row>
    <row r="1726" spans="1:162" x14ac:dyDescent="0.15">
      <c r="A1726" s="44"/>
      <c r="B1726" s="96"/>
      <c r="C1726" s="7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21"/>
      <c r="R1726" s="14"/>
      <c r="S1726" s="4"/>
      <c r="T1726" s="35"/>
      <c r="U1726" s="10"/>
      <c r="V1726" s="10"/>
      <c r="W1726" s="10"/>
      <c r="X1726" s="3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</row>
    <row r="1727" spans="1:162" x14ac:dyDescent="0.15">
      <c r="A1727" s="44"/>
      <c r="B1727" s="96"/>
      <c r="C1727" s="7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21"/>
      <c r="R1727" s="14"/>
      <c r="S1727" s="4"/>
      <c r="T1727" s="35"/>
      <c r="U1727" s="10"/>
      <c r="V1727" s="10"/>
      <c r="W1727" s="10"/>
      <c r="X1727" s="3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</row>
    <row r="1728" spans="1:162" x14ac:dyDescent="0.15">
      <c r="A1728" s="44"/>
      <c r="B1728" s="96"/>
      <c r="C1728" s="7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21"/>
      <c r="R1728" s="14"/>
      <c r="S1728" s="4"/>
      <c r="T1728" s="35"/>
      <c r="U1728" s="10"/>
      <c r="V1728" s="10"/>
      <c r="W1728" s="10"/>
      <c r="X1728" s="3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</row>
    <row r="1729" spans="1:162" x14ac:dyDescent="0.15">
      <c r="A1729" s="44"/>
      <c r="B1729" s="96"/>
      <c r="C1729" s="7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21"/>
      <c r="R1729" s="14"/>
      <c r="S1729" s="4"/>
      <c r="T1729" s="35"/>
      <c r="U1729" s="10"/>
      <c r="V1729" s="10"/>
      <c r="W1729" s="10"/>
      <c r="X1729" s="3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</row>
    <row r="1730" spans="1:162" x14ac:dyDescent="0.15">
      <c r="A1730" s="44"/>
      <c r="B1730" s="96"/>
      <c r="C1730" s="7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21"/>
      <c r="R1730" s="14"/>
      <c r="S1730" s="4"/>
      <c r="T1730" s="35"/>
      <c r="U1730" s="10"/>
      <c r="V1730" s="10"/>
      <c r="W1730" s="10"/>
      <c r="X1730" s="3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</row>
    <row r="1731" spans="1:162" x14ac:dyDescent="0.15">
      <c r="A1731" s="44"/>
      <c r="B1731" s="96"/>
      <c r="C1731" s="7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21"/>
      <c r="R1731" s="14"/>
      <c r="S1731" s="4"/>
      <c r="T1731" s="35"/>
      <c r="U1731" s="10"/>
      <c r="V1731" s="10"/>
      <c r="W1731" s="10"/>
      <c r="X1731" s="3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</row>
    <row r="1732" spans="1:162" x14ac:dyDescent="0.15">
      <c r="A1732" s="44"/>
      <c r="B1732" s="96"/>
      <c r="C1732" s="7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21"/>
      <c r="R1732" s="14"/>
      <c r="S1732" s="4"/>
      <c r="T1732" s="35"/>
      <c r="U1732" s="10"/>
      <c r="V1732" s="10"/>
      <c r="W1732" s="10"/>
      <c r="X1732" s="3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</row>
    <row r="1733" spans="1:162" x14ac:dyDescent="0.15">
      <c r="A1733" s="44"/>
      <c r="B1733" s="96"/>
      <c r="C1733" s="7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21"/>
      <c r="R1733" s="14"/>
      <c r="S1733" s="4"/>
      <c r="T1733" s="35"/>
      <c r="U1733" s="10"/>
      <c r="V1733" s="10"/>
      <c r="W1733" s="10"/>
      <c r="X1733" s="3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</row>
    <row r="1734" spans="1:162" x14ac:dyDescent="0.15">
      <c r="A1734" s="44"/>
      <c r="B1734" s="96"/>
      <c r="C1734" s="7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21"/>
      <c r="R1734" s="14"/>
      <c r="S1734" s="4"/>
      <c r="T1734" s="35"/>
      <c r="U1734" s="10"/>
      <c r="V1734" s="10"/>
      <c r="W1734" s="10"/>
      <c r="X1734" s="3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</row>
    <row r="1735" spans="1:162" x14ac:dyDescent="0.15">
      <c r="A1735" s="44"/>
      <c r="B1735" s="96"/>
      <c r="C1735" s="7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21"/>
      <c r="R1735" s="14"/>
      <c r="S1735" s="4"/>
      <c r="T1735" s="35"/>
      <c r="U1735" s="10"/>
      <c r="V1735" s="10"/>
      <c r="W1735" s="10"/>
      <c r="X1735" s="3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</row>
    <row r="1736" spans="1:162" x14ac:dyDescent="0.15">
      <c r="A1736" s="44"/>
      <c r="B1736" s="96"/>
      <c r="C1736" s="7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21"/>
      <c r="R1736" s="14"/>
      <c r="S1736" s="4"/>
      <c r="T1736" s="35"/>
      <c r="U1736" s="10"/>
      <c r="V1736" s="10"/>
      <c r="W1736" s="10"/>
      <c r="X1736" s="3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</row>
    <row r="1737" spans="1:162" x14ac:dyDescent="0.15">
      <c r="A1737" s="44"/>
      <c r="B1737" s="96"/>
      <c r="C1737" s="7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21"/>
      <c r="R1737" s="14"/>
      <c r="S1737" s="4"/>
      <c r="T1737" s="35"/>
      <c r="U1737" s="10"/>
      <c r="V1737" s="10"/>
      <c r="W1737" s="10"/>
      <c r="X1737" s="3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</row>
    <row r="1738" spans="1:162" x14ac:dyDescent="0.15">
      <c r="A1738" s="44"/>
      <c r="B1738" s="96"/>
      <c r="C1738" s="7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21"/>
      <c r="R1738" s="14"/>
      <c r="S1738" s="4"/>
      <c r="T1738" s="35"/>
      <c r="U1738" s="10"/>
      <c r="V1738" s="10"/>
      <c r="W1738" s="10"/>
      <c r="X1738" s="3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</row>
    <row r="1739" spans="1:162" x14ac:dyDescent="0.15">
      <c r="A1739" s="44"/>
      <c r="B1739" s="96"/>
      <c r="C1739" s="7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21"/>
      <c r="R1739" s="14"/>
      <c r="S1739" s="4"/>
      <c r="T1739" s="35"/>
      <c r="U1739" s="10"/>
      <c r="V1739" s="10"/>
      <c r="W1739" s="10"/>
      <c r="X1739" s="3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</row>
    <row r="1740" spans="1:162" x14ac:dyDescent="0.15">
      <c r="A1740" s="44"/>
      <c r="B1740" s="96"/>
      <c r="C1740" s="7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21"/>
      <c r="R1740" s="14"/>
      <c r="S1740" s="4"/>
      <c r="T1740" s="35"/>
      <c r="U1740" s="10"/>
      <c r="V1740" s="10"/>
      <c r="W1740" s="10"/>
      <c r="X1740" s="3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</row>
    <row r="1741" spans="1:162" x14ac:dyDescent="0.15">
      <c r="A1741" s="44"/>
      <c r="B1741" s="96"/>
      <c r="C1741" s="7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21"/>
      <c r="R1741" s="14"/>
      <c r="S1741" s="4"/>
      <c r="T1741" s="35"/>
      <c r="U1741" s="10"/>
      <c r="V1741" s="10"/>
      <c r="W1741" s="10"/>
      <c r="X1741" s="3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</row>
    <row r="1742" spans="1:162" x14ac:dyDescent="0.15">
      <c r="A1742" s="44"/>
      <c r="B1742" s="96"/>
      <c r="C1742" s="7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21"/>
      <c r="R1742" s="14"/>
      <c r="S1742" s="4"/>
      <c r="T1742" s="35"/>
      <c r="U1742" s="10"/>
      <c r="V1742" s="10"/>
      <c r="W1742" s="10"/>
      <c r="X1742" s="3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</row>
    <row r="1743" spans="1:162" x14ac:dyDescent="0.15">
      <c r="A1743" s="44"/>
      <c r="B1743" s="96"/>
      <c r="C1743" s="7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21"/>
      <c r="R1743" s="14"/>
      <c r="S1743" s="4"/>
      <c r="T1743" s="35"/>
      <c r="U1743" s="10"/>
      <c r="V1743" s="10"/>
      <c r="W1743" s="10"/>
      <c r="X1743" s="3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</row>
    <row r="1744" spans="1:162" x14ac:dyDescent="0.15">
      <c r="A1744" s="44"/>
      <c r="B1744" s="96"/>
      <c r="C1744" s="7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21"/>
      <c r="R1744" s="14"/>
      <c r="S1744" s="4"/>
      <c r="T1744" s="35"/>
      <c r="U1744" s="10"/>
      <c r="V1744" s="10"/>
      <c r="W1744" s="10"/>
      <c r="X1744" s="3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</row>
    <row r="1745" spans="1:162" x14ac:dyDescent="0.15">
      <c r="A1745" s="44"/>
      <c r="B1745" s="96"/>
      <c r="C1745" s="7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21"/>
      <c r="R1745" s="14"/>
      <c r="S1745" s="4"/>
      <c r="T1745" s="35"/>
      <c r="U1745" s="10"/>
      <c r="V1745" s="10"/>
      <c r="W1745" s="10"/>
      <c r="X1745" s="3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</row>
    <row r="1746" spans="1:162" x14ac:dyDescent="0.15">
      <c r="A1746" s="44"/>
      <c r="B1746" s="96"/>
      <c r="C1746" s="7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21"/>
      <c r="R1746" s="14"/>
      <c r="S1746" s="4"/>
      <c r="T1746" s="35"/>
      <c r="U1746" s="10"/>
      <c r="V1746" s="10"/>
      <c r="W1746" s="10"/>
      <c r="X1746" s="3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</row>
    <row r="1747" spans="1:162" x14ac:dyDescent="0.15">
      <c r="A1747" s="44"/>
      <c r="B1747" s="96"/>
      <c r="C1747" s="7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21"/>
      <c r="R1747" s="14"/>
      <c r="S1747" s="4"/>
      <c r="T1747" s="35"/>
      <c r="U1747" s="10"/>
      <c r="V1747" s="10"/>
      <c r="W1747" s="10"/>
      <c r="X1747" s="3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</row>
    <row r="1748" spans="1:162" x14ac:dyDescent="0.15">
      <c r="A1748" s="44"/>
      <c r="B1748" s="96"/>
      <c r="C1748" s="7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21"/>
      <c r="R1748" s="14"/>
      <c r="S1748" s="4"/>
      <c r="T1748" s="35"/>
      <c r="U1748" s="10"/>
      <c r="V1748" s="10"/>
      <c r="W1748" s="10"/>
      <c r="X1748" s="3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</row>
    <row r="1749" spans="1:162" x14ac:dyDescent="0.15">
      <c r="A1749" s="44"/>
      <c r="B1749" s="96"/>
      <c r="C1749" s="7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21"/>
      <c r="R1749" s="14"/>
      <c r="S1749" s="4"/>
      <c r="T1749" s="35"/>
      <c r="U1749" s="10"/>
      <c r="V1749" s="10"/>
      <c r="W1749" s="10"/>
      <c r="X1749" s="3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</row>
    <row r="1750" spans="1:162" x14ac:dyDescent="0.15">
      <c r="A1750" s="44"/>
      <c r="B1750" s="96"/>
      <c r="C1750" s="7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21"/>
      <c r="R1750" s="14"/>
      <c r="S1750" s="4"/>
      <c r="T1750" s="35"/>
      <c r="U1750" s="10"/>
      <c r="V1750" s="10"/>
      <c r="W1750" s="10"/>
      <c r="X1750" s="3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</row>
    <row r="1751" spans="1:162" x14ac:dyDescent="0.15">
      <c r="A1751" s="44"/>
      <c r="B1751" s="96"/>
      <c r="C1751" s="7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21"/>
      <c r="R1751" s="14"/>
      <c r="S1751" s="4"/>
      <c r="T1751" s="35"/>
      <c r="U1751" s="10"/>
      <c r="V1751" s="10"/>
      <c r="W1751" s="10"/>
      <c r="X1751" s="3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</row>
    <row r="1752" spans="1:162" x14ac:dyDescent="0.15">
      <c r="A1752" s="44"/>
      <c r="B1752" s="96"/>
      <c r="C1752" s="7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21"/>
      <c r="R1752" s="14"/>
      <c r="S1752" s="4"/>
      <c r="T1752" s="35"/>
      <c r="U1752" s="10"/>
      <c r="V1752" s="10"/>
      <c r="W1752" s="10"/>
      <c r="X1752" s="3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</row>
    <row r="1753" spans="1:162" x14ac:dyDescent="0.15">
      <c r="A1753" s="44"/>
      <c r="B1753" s="96"/>
      <c r="C1753" s="7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21"/>
      <c r="R1753" s="14"/>
      <c r="S1753" s="4"/>
      <c r="T1753" s="35"/>
      <c r="U1753" s="10"/>
      <c r="V1753" s="10"/>
      <c r="W1753" s="10"/>
      <c r="X1753" s="3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</row>
    <row r="1754" spans="1:162" x14ac:dyDescent="0.15">
      <c r="A1754" s="44"/>
      <c r="B1754" s="96"/>
      <c r="C1754" s="7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21"/>
      <c r="R1754" s="14"/>
      <c r="S1754" s="4"/>
      <c r="T1754" s="35"/>
      <c r="U1754" s="10"/>
      <c r="V1754" s="10"/>
      <c r="W1754" s="10"/>
      <c r="X1754" s="3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</row>
    <row r="1755" spans="1:162" x14ac:dyDescent="0.15">
      <c r="A1755" s="44"/>
      <c r="B1755" s="96"/>
      <c r="C1755" s="7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21"/>
      <c r="R1755" s="14"/>
      <c r="S1755" s="4"/>
      <c r="T1755" s="35"/>
      <c r="U1755" s="10"/>
      <c r="V1755" s="10"/>
      <c r="W1755" s="10"/>
      <c r="X1755" s="3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</row>
    <row r="1756" spans="1:162" x14ac:dyDescent="0.15">
      <c r="A1756" s="44"/>
      <c r="B1756" s="96"/>
      <c r="C1756" s="7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21"/>
      <c r="R1756" s="14"/>
      <c r="S1756" s="4"/>
      <c r="T1756" s="35"/>
      <c r="U1756" s="10"/>
      <c r="V1756" s="10"/>
      <c r="W1756" s="10"/>
      <c r="X1756" s="3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</row>
    <row r="1757" spans="1:162" x14ac:dyDescent="0.15">
      <c r="A1757" s="44"/>
      <c r="B1757" s="96"/>
      <c r="C1757" s="7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21"/>
      <c r="R1757" s="14"/>
      <c r="S1757" s="4"/>
      <c r="T1757" s="35"/>
      <c r="U1757" s="10"/>
      <c r="V1757" s="10"/>
      <c r="W1757" s="10"/>
      <c r="X1757" s="3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</row>
    <row r="1758" spans="1:162" x14ac:dyDescent="0.15">
      <c r="A1758" s="44"/>
      <c r="B1758" s="96"/>
      <c r="C1758" s="7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21"/>
      <c r="R1758" s="14"/>
      <c r="S1758" s="4"/>
      <c r="T1758" s="35"/>
      <c r="U1758" s="10"/>
      <c r="V1758" s="10"/>
      <c r="W1758" s="10"/>
      <c r="X1758" s="3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</row>
    <row r="1759" spans="1:162" x14ac:dyDescent="0.15">
      <c r="A1759" s="44"/>
      <c r="B1759" s="96"/>
      <c r="C1759" s="7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21"/>
      <c r="R1759" s="14"/>
      <c r="S1759" s="4"/>
      <c r="T1759" s="35"/>
      <c r="U1759" s="10"/>
      <c r="V1759" s="10"/>
      <c r="W1759" s="10"/>
      <c r="X1759" s="3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</row>
    <row r="1760" spans="1:162" x14ac:dyDescent="0.15">
      <c r="A1760" s="44"/>
      <c r="B1760" s="96"/>
      <c r="C1760" s="7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21"/>
      <c r="R1760" s="14"/>
      <c r="S1760" s="4"/>
      <c r="T1760" s="35"/>
      <c r="U1760" s="10"/>
      <c r="V1760" s="10"/>
      <c r="W1760" s="10"/>
      <c r="X1760" s="3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</row>
    <row r="1761" spans="1:162" x14ac:dyDescent="0.15">
      <c r="A1761" s="44"/>
      <c r="B1761" s="96"/>
      <c r="C1761" s="7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21"/>
      <c r="R1761" s="14"/>
      <c r="S1761" s="4"/>
      <c r="T1761" s="35"/>
      <c r="U1761" s="10"/>
      <c r="V1761" s="10"/>
      <c r="W1761" s="10"/>
      <c r="X1761" s="3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</row>
    <row r="1762" spans="1:162" x14ac:dyDescent="0.15">
      <c r="A1762" s="44"/>
      <c r="B1762" s="96"/>
      <c r="C1762" s="7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21"/>
      <c r="R1762" s="14"/>
      <c r="S1762" s="4"/>
      <c r="T1762" s="35"/>
      <c r="U1762" s="10"/>
      <c r="V1762" s="10"/>
      <c r="W1762" s="10"/>
      <c r="X1762" s="3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</row>
    <row r="1763" spans="1:162" x14ac:dyDescent="0.15">
      <c r="A1763" s="44"/>
      <c r="B1763" s="96"/>
      <c r="C1763" s="7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21"/>
      <c r="R1763" s="14"/>
      <c r="S1763" s="4"/>
      <c r="T1763" s="35"/>
      <c r="U1763" s="10"/>
      <c r="V1763" s="10"/>
      <c r="W1763" s="10"/>
      <c r="X1763" s="3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</row>
    <row r="1764" spans="1:162" x14ac:dyDescent="0.15">
      <c r="A1764" s="44"/>
      <c r="B1764" s="96"/>
      <c r="C1764" s="7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21"/>
      <c r="R1764" s="14"/>
      <c r="S1764" s="4"/>
      <c r="T1764" s="35"/>
      <c r="U1764" s="10"/>
      <c r="V1764" s="10"/>
      <c r="W1764" s="10"/>
      <c r="X1764" s="3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</row>
    <row r="1765" spans="1:162" x14ac:dyDescent="0.15">
      <c r="A1765" s="44"/>
      <c r="B1765" s="96"/>
      <c r="C1765" s="7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21"/>
      <c r="R1765" s="14"/>
      <c r="S1765" s="4"/>
      <c r="T1765" s="35"/>
      <c r="U1765" s="10"/>
      <c r="V1765" s="10"/>
      <c r="W1765" s="10"/>
      <c r="X1765" s="3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</row>
    <row r="1766" spans="1:162" x14ac:dyDescent="0.15">
      <c r="A1766" s="44"/>
      <c r="B1766" s="96"/>
      <c r="C1766" s="7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21"/>
      <c r="R1766" s="14"/>
      <c r="S1766" s="4"/>
      <c r="T1766" s="35"/>
      <c r="U1766" s="10"/>
      <c r="V1766" s="10"/>
      <c r="W1766" s="10"/>
      <c r="X1766" s="3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</row>
    <row r="1767" spans="1:162" x14ac:dyDescent="0.15">
      <c r="A1767" s="44"/>
      <c r="B1767" s="96"/>
      <c r="C1767" s="7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21"/>
      <c r="R1767" s="14"/>
      <c r="S1767" s="4"/>
      <c r="T1767" s="35"/>
      <c r="U1767" s="10"/>
      <c r="V1767" s="10"/>
      <c r="W1767" s="10"/>
      <c r="X1767" s="3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</row>
    <row r="1768" spans="1:162" x14ac:dyDescent="0.15">
      <c r="A1768" s="44"/>
      <c r="B1768" s="96"/>
      <c r="C1768" s="7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21"/>
      <c r="R1768" s="14"/>
      <c r="S1768" s="4"/>
      <c r="T1768" s="35"/>
      <c r="U1768" s="10"/>
      <c r="V1768" s="10"/>
      <c r="W1768" s="10"/>
      <c r="X1768" s="3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</row>
    <row r="1769" spans="1:162" x14ac:dyDescent="0.15">
      <c r="A1769" s="44"/>
      <c r="B1769" s="96"/>
      <c r="C1769" s="7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21"/>
      <c r="R1769" s="14"/>
      <c r="S1769" s="4"/>
      <c r="T1769" s="35"/>
      <c r="U1769" s="10"/>
      <c r="V1769" s="10"/>
      <c r="W1769" s="10"/>
      <c r="X1769" s="3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</row>
    <row r="1770" spans="1:162" x14ac:dyDescent="0.15">
      <c r="A1770" s="44"/>
      <c r="B1770" s="96"/>
      <c r="C1770" s="7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21"/>
      <c r="R1770" s="14"/>
      <c r="S1770" s="4"/>
      <c r="T1770" s="35"/>
      <c r="U1770" s="10"/>
      <c r="V1770" s="10"/>
      <c r="W1770" s="10"/>
      <c r="X1770" s="3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</row>
    <row r="1771" spans="1:162" x14ac:dyDescent="0.15">
      <c r="A1771" s="44"/>
      <c r="B1771" s="96"/>
      <c r="C1771" s="7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21"/>
      <c r="R1771" s="14"/>
      <c r="S1771" s="4"/>
      <c r="T1771" s="35"/>
      <c r="U1771" s="10"/>
      <c r="V1771" s="10"/>
      <c r="W1771" s="10"/>
      <c r="X1771" s="3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</row>
    <row r="1772" spans="1:162" x14ac:dyDescent="0.15">
      <c r="A1772" s="44"/>
      <c r="B1772" s="96"/>
      <c r="C1772" s="7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21"/>
      <c r="R1772" s="14"/>
      <c r="S1772" s="4"/>
      <c r="T1772" s="35"/>
      <c r="U1772" s="10"/>
      <c r="V1772" s="10"/>
      <c r="W1772" s="10"/>
      <c r="X1772" s="3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</row>
    <row r="1773" spans="1:162" x14ac:dyDescent="0.15">
      <c r="A1773" s="44"/>
      <c r="B1773" s="96"/>
      <c r="C1773" s="7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21"/>
      <c r="R1773" s="14"/>
      <c r="S1773" s="4"/>
      <c r="T1773" s="35"/>
      <c r="U1773" s="10"/>
      <c r="V1773" s="10"/>
      <c r="W1773" s="10"/>
      <c r="X1773" s="3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</row>
    <row r="1774" spans="1:162" x14ac:dyDescent="0.15">
      <c r="A1774" s="44"/>
      <c r="B1774" s="96"/>
      <c r="C1774" s="7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21"/>
      <c r="R1774" s="14"/>
      <c r="S1774" s="4"/>
      <c r="T1774" s="35"/>
      <c r="U1774" s="10"/>
      <c r="V1774" s="10"/>
      <c r="W1774" s="10"/>
      <c r="X1774" s="3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</row>
    <row r="1775" spans="1:162" x14ac:dyDescent="0.15">
      <c r="A1775" s="44"/>
      <c r="B1775" s="96"/>
      <c r="C1775" s="7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21"/>
      <c r="R1775" s="14"/>
      <c r="S1775" s="4"/>
      <c r="T1775" s="35"/>
      <c r="U1775" s="10"/>
      <c r="V1775" s="10"/>
      <c r="W1775" s="10"/>
      <c r="X1775" s="3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</row>
    <row r="1776" spans="1:162" x14ac:dyDescent="0.15">
      <c r="A1776" s="44"/>
      <c r="B1776" s="96"/>
      <c r="C1776" s="7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21"/>
      <c r="R1776" s="14"/>
      <c r="S1776" s="4"/>
      <c r="T1776" s="35"/>
      <c r="U1776" s="10"/>
      <c r="V1776" s="10"/>
      <c r="W1776" s="10"/>
      <c r="X1776" s="3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</row>
    <row r="1777" spans="1:162" x14ac:dyDescent="0.15">
      <c r="A1777" s="44"/>
      <c r="B1777" s="96"/>
      <c r="C1777" s="7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21"/>
      <c r="R1777" s="14"/>
      <c r="S1777" s="4"/>
      <c r="T1777" s="35"/>
      <c r="U1777" s="10"/>
      <c r="V1777" s="10"/>
      <c r="W1777" s="10"/>
      <c r="X1777" s="3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</row>
    <row r="1778" spans="1:162" x14ac:dyDescent="0.15">
      <c r="A1778" s="44"/>
      <c r="B1778" s="96"/>
      <c r="C1778" s="7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21"/>
      <c r="R1778" s="14"/>
      <c r="S1778" s="4"/>
      <c r="T1778" s="35"/>
      <c r="U1778" s="10"/>
      <c r="V1778" s="10"/>
      <c r="W1778" s="10"/>
      <c r="X1778" s="3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</row>
    <row r="1779" spans="1:162" x14ac:dyDescent="0.15">
      <c r="A1779" s="44"/>
      <c r="B1779" s="96"/>
      <c r="C1779" s="7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21"/>
      <c r="R1779" s="14"/>
      <c r="S1779" s="4"/>
      <c r="T1779" s="35"/>
      <c r="U1779" s="10"/>
      <c r="V1779" s="10"/>
      <c r="W1779" s="10"/>
      <c r="X1779" s="3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</row>
    <row r="1780" spans="1:162" x14ac:dyDescent="0.15">
      <c r="A1780" s="44"/>
      <c r="B1780" s="96"/>
      <c r="C1780" s="7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21"/>
      <c r="R1780" s="14"/>
      <c r="S1780" s="4"/>
      <c r="T1780" s="35"/>
      <c r="U1780" s="10"/>
      <c r="V1780" s="10"/>
      <c r="W1780" s="10"/>
      <c r="X1780" s="3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</row>
    <row r="1781" spans="1:162" x14ac:dyDescent="0.15">
      <c r="A1781" s="44"/>
      <c r="B1781" s="96"/>
      <c r="C1781" s="7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21"/>
      <c r="R1781" s="14"/>
      <c r="S1781" s="4"/>
      <c r="T1781" s="35"/>
      <c r="U1781" s="10"/>
      <c r="V1781" s="10"/>
      <c r="W1781" s="10"/>
      <c r="X1781" s="3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</row>
    <row r="1782" spans="1:162" x14ac:dyDescent="0.15">
      <c r="A1782" s="44"/>
      <c r="B1782" s="96"/>
      <c r="C1782" s="7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21"/>
      <c r="R1782" s="14"/>
      <c r="S1782" s="4"/>
      <c r="T1782" s="35"/>
      <c r="U1782" s="10"/>
      <c r="V1782" s="10"/>
      <c r="W1782" s="10"/>
      <c r="X1782" s="3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</row>
    <row r="1783" spans="1:162" x14ac:dyDescent="0.15">
      <c r="A1783" s="44"/>
      <c r="B1783" s="96"/>
      <c r="C1783" s="7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21"/>
      <c r="R1783" s="14"/>
      <c r="S1783" s="4"/>
      <c r="T1783" s="35"/>
      <c r="U1783" s="10"/>
      <c r="V1783" s="10"/>
      <c r="W1783" s="10"/>
      <c r="X1783" s="3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</row>
    <row r="1784" spans="1:162" x14ac:dyDescent="0.15">
      <c r="A1784" s="44"/>
      <c r="B1784" s="96"/>
      <c r="C1784" s="7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21"/>
      <c r="R1784" s="14"/>
      <c r="S1784" s="4"/>
      <c r="T1784" s="35"/>
      <c r="U1784" s="10"/>
      <c r="V1784" s="10"/>
      <c r="W1784" s="10"/>
      <c r="X1784" s="3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</row>
    <row r="1785" spans="1:162" x14ac:dyDescent="0.15">
      <c r="A1785" s="44"/>
      <c r="B1785" s="96"/>
      <c r="C1785" s="7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21"/>
      <c r="R1785" s="14"/>
      <c r="S1785" s="4"/>
      <c r="T1785" s="35"/>
      <c r="U1785" s="10"/>
      <c r="V1785" s="10"/>
      <c r="W1785" s="10"/>
      <c r="X1785" s="3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</row>
    <row r="1786" spans="1:162" x14ac:dyDescent="0.15">
      <c r="A1786" s="44"/>
      <c r="B1786" s="96"/>
      <c r="C1786" s="7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21"/>
      <c r="R1786" s="14"/>
      <c r="S1786" s="4"/>
      <c r="T1786" s="35"/>
      <c r="U1786" s="10"/>
      <c r="V1786" s="10"/>
      <c r="W1786" s="10"/>
      <c r="X1786" s="3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</row>
    <row r="1787" spans="1:162" x14ac:dyDescent="0.15">
      <c r="A1787" s="44"/>
      <c r="B1787" s="96"/>
      <c r="C1787" s="7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21"/>
      <c r="R1787" s="14"/>
      <c r="S1787" s="4"/>
      <c r="T1787" s="35"/>
      <c r="U1787" s="10"/>
      <c r="V1787" s="10"/>
      <c r="W1787" s="10"/>
      <c r="X1787" s="3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</row>
    <row r="1788" spans="1:162" x14ac:dyDescent="0.15">
      <c r="A1788" s="44"/>
      <c r="B1788" s="96"/>
      <c r="C1788" s="7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21"/>
      <c r="R1788" s="14"/>
      <c r="S1788" s="4"/>
      <c r="T1788" s="35"/>
      <c r="U1788" s="10"/>
      <c r="V1788" s="10"/>
      <c r="W1788" s="10"/>
      <c r="X1788" s="3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</row>
    <row r="1789" spans="1:162" x14ac:dyDescent="0.15">
      <c r="A1789" s="44"/>
      <c r="B1789" s="96"/>
      <c r="C1789" s="7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21"/>
      <c r="R1789" s="14"/>
      <c r="S1789" s="4"/>
      <c r="T1789" s="35"/>
      <c r="U1789" s="10"/>
      <c r="V1789" s="10"/>
      <c r="W1789" s="10"/>
      <c r="X1789" s="3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</row>
    <row r="1790" spans="1:162" x14ac:dyDescent="0.15">
      <c r="A1790" s="44"/>
      <c r="B1790" s="96"/>
      <c r="C1790" s="7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21"/>
      <c r="R1790" s="14"/>
      <c r="S1790" s="4"/>
      <c r="T1790" s="35"/>
      <c r="U1790" s="10"/>
      <c r="V1790" s="10"/>
      <c r="W1790" s="10"/>
      <c r="X1790" s="3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</row>
    <row r="1791" spans="1:162" x14ac:dyDescent="0.15">
      <c r="A1791" s="44"/>
      <c r="B1791" s="96"/>
      <c r="C1791" s="7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21"/>
      <c r="R1791" s="14"/>
      <c r="S1791" s="4"/>
      <c r="T1791" s="35"/>
      <c r="U1791" s="10"/>
      <c r="V1791" s="10"/>
      <c r="W1791" s="10"/>
      <c r="X1791" s="3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</row>
    <row r="1792" spans="1:162" x14ac:dyDescent="0.15">
      <c r="A1792" s="44"/>
      <c r="B1792" s="96"/>
      <c r="C1792" s="7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21"/>
      <c r="R1792" s="14"/>
      <c r="S1792" s="4"/>
      <c r="T1792" s="35"/>
      <c r="U1792" s="10"/>
      <c r="V1792" s="10"/>
      <c r="W1792" s="10"/>
      <c r="X1792" s="3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</row>
    <row r="1793" spans="1:162" x14ac:dyDescent="0.15">
      <c r="A1793" s="44"/>
      <c r="B1793" s="96"/>
      <c r="C1793" s="7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21"/>
      <c r="R1793" s="14"/>
      <c r="S1793" s="4"/>
      <c r="T1793" s="35"/>
      <c r="U1793" s="10"/>
      <c r="V1793" s="10"/>
      <c r="W1793" s="10"/>
      <c r="X1793" s="3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</row>
    <row r="1794" spans="1:162" x14ac:dyDescent="0.15">
      <c r="A1794" s="44"/>
      <c r="B1794" s="96"/>
      <c r="C1794" s="7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21"/>
      <c r="R1794" s="14"/>
      <c r="S1794" s="4"/>
      <c r="T1794" s="35"/>
      <c r="U1794" s="10"/>
      <c r="V1794" s="10"/>
      <c r="W1794" s="10"/>
      <c r="X1794" s="3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</row>
    <row r="1795" spans="1:162" x14ac:dyDescent="0.15">
      <c r="A1795" s="44"/>
      <c r="B1795" s="96"/>
      <c r="C1795" s="7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21"/>
      <c r="R1795" s="14"/>
      <c r="S1795" s="4"/>
      <c r="T1795" s="35"/>
      <c r="U1795" s="10"/>
      <c r="V1795" s="10"/>
      <c r="W1795" s="10"/>
      <c r="X1795" s="3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</row>
    <row r="1796" spans="1:162" x14ac:dyDescent="0.15">
      <c r="A1796" s="44"/>
      <c r="B1796" s="96"/>
      <c r="C1796" s="7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21"/>
      <c r="R1796" s="14"/>
      <c r="S1796" s="4"/>
      <c r="T1796" s="35"/>
      <c r="U1796" s="10"/>
      <c r="V1796" s="10"/>
      <c r="W1796" s="10"/>
      <c r="X1796" s="3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</row>
    <row r="1797" spans="1:162" x14ac:dyDescent="0.15">
      <c r="A1797" s="44"/>
      <c r="B1797" s="96"/>
      <c r="C1797" s="7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21"/>
      <c r="R1797" s="14"/>
      <c r="S1797" s="4"/>
      <c r="T1797" s="35"/>
      <c r="U1797" s="10"/>
      <c r="V1797" s="10"/>
      <c r="W1797" s="10"/>
      <c r="X1797" s="3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</row>
    <row r="1798" spans="1:162" x14ac:dyDescent="0.15">
      <c r="A1798" s="44"/>
      <c r="B1798" s="96"/>
      <c r="C1798" s="7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21"/>
      <c r="R1798" s="14"/>
      <c r="S1798" s="4"/>
      <c r="T1798" s="35"/>
      <c r="U1798" s="10"/>
      <c r="V1798" s="10"/>
      <c r="W1798" s="10"/>
      <c r="X1798" s="3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</row>
    <row r="1799" spans="1:162" x14ac:dyDescent="0.15">
      <c r="A1799" s="44"/>
      <c r="B1799" s="96"/>
      <c r="C1799" s="7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21"/>
      <c r="R1799" s="14"/>
      <c r="S1799" s="4"/>
      <c r="T1799" s="35"/>
      <c r="U1799" s="10"/>
      <c r="V1799" s="10"/>
      <c r="W1799" s="10"/>
      <c r="X1799" s="3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</row>
    <row r="1800" spans="1:162" x14ac:dyDescent="0.15">
      <c r="A1800" s="44"/>
      <c r="B1800" s="96"/>
      <c r="C1800" s="7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21"/>
      <c r="R1800" s="14"/>
      <c r="S1800" s="4"/>
      <c r="T1800" s="35"/>
      <c r="U1800" s="10"/>
      <c r="V1800" s="10"/>
      <c r="W1800" s="10"/>
      <c r="X1800" s="3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</row>
    <row r="1801" spans="1:162" x14ac:dyDescent="0.15">
      <c r="A1801" s="44"/>
      <c r="B1801" s="96"/>
      <c r="C1801" s="7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21"/>
      <c r="R1801" s="14"/>
      <c r="S1801" s="4"/>
      <c r="T1801" s="35"/>
      <c r="U1801" s="10"/>
      <c r="V1801" s="10"/>
      <c r="W1801" s="10"/>
      <c r="X1801" s="3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</row>
    <row r="1802" spans="1:162" x14ac:dyDescent="0.15">
      <c r="A1802" s="44"/>
      <c r="B1802" s="96"/>
      <c r="C1802" s="7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21"/>
      <c r="R1802" s="14"/>
      <c r="S1802" s="4"/>
      <c r="T1802" s="35"/>
      <c r="U1802" s="10"/>
      <c r="V1802" s="10"/>
      <c r="W1802" s="10"/>
      <c r="X1802" s="3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</row>
    <row r="1803" spans="1:162" x14ac:dyDescent="0.15">
      <c r="A1803" s="44"/>
      <c r="B1803" s="96"/>
      <c r="C1803" s="7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21"/>
      <c r="R1803" s="14"/>
      <c r="S1803" s="4"/>
      <c r="T1803" s="35"/>
      <c r="U1803" s="10"/>
      <c r="V1803" s="10"/>
      <c r="W1803" s="10"/>
      <c r="X1803" s="3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</row>
    <row r="1804" spans="1:162" x14ac:dyDescent="0.15">
      <c r="A1804" s="44"/>
      <c r="B1804" s="96"/>
      <c r="C1804" s="7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21"/>
      <c r="R1804" s="14"/>
      <c r="S1804" s="4"/>
      <c r="T1804" s="35"/>
      <c r="U1804" s="10"/>
      <c r="V1804" s="10"/>
      <c r="W1804" s="10"/>
      <c r="X1804" s="3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</row>
    <row r="1805" spans="1:162" x14ac:dyDescent="0.15">
      <c r="A1805" s="44"/>
      <c r="B1805" s="96"/>
      <c r="C1805" s="7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21"/>
      <c r="R1805" s="14"/>
      <c r="S1805" s="4"/>
      <c r="T1805" s="35"/>
      <c r="U1805" s="10"/>
      <c r="V1805" s="10"/>
      <c r="W1805" s="10"/>
      <c r="X1805" s="3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</row>
    <row r="1806" spans="1:162" x14ac:dyDescent="0.15">
      <c r="A1806" s="44"/>
      <c r="B1806" s="96"/>
      <c r="C1806" s="7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21"/>
      <c r="R1806" s="14"/>
      <c r="S1806" s="4"/>
      <c r="T1806" s="35"/>
      <c r="U1806" s="10"/>
      <c r="V1806" s="10"/>
      <c r="W1806" s="10"/>
      <c r="X1806" s="3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</row>
    <row r="1807" spans="1:162" x14ac:dyDescent="0.15">
      <c r="A1807" s="44"/>
      <c r="B1807" s="96"/>
      <c r="C1807" s="7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21"/>
      <c r="R1807" s="14"/>
      <c r="S1807" s="4"/>
      <c r="T1807" s="35"/>
      <c r="U1807" s="10"/>
      <c r="V1807" s="10"/>
      <c r="W1807" s="10"/>
      <c r="X1807" s="3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</row>
    <row r="1808" spans="1:162" x14ac:dyDescent="0.15">
      <c r="A1808" s="44"/>
      <c r="B1808" s="96"/>
      <c r="C1808" s="7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21"/>
      <c r="R1808" s="14"/>
      <c r="S1808" s="4"/>
      <c r="T1808" s="35"/>
      <c r="U1808" s="10"/>
      <c r="V1808" s="10"/>
      <c r="W1808" s="10"/>
      <c r="X1808" s="3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</row>
    <row r="1809" spans="1:162" x14ac:dyDescent="0.15">
      <c r="A1809" s="44"/>
      <c r="B1809" s="96"/>
      <c r="C1809" s="7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21"/>
      <c r="R1809" s="14"/>
      <c r="S1809" s="4"/>
      <c r="T1809" s="35"/>
      <c r="U1809" s="10"/>
      <c r="V1809" s="10"/>
      <c r="W1809" s="10"/>
      <c r="X1809" s="3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</row>
    <row r="1810" spans="1:162" x14ac:dyDescent="0.15">
      <c r="A1810" s="44"/>
      <c r="B1810" s="96"/>
      <c r="C1810" s="7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21"/>
      <c r="R1810" s="14"/>
      <c r="S1810" s="4"/>
      <c r="T1810" s="35"/>
      <c r="U1810" s="10"/>
      <c r="V1810" s="10"/>
      <c r="W1810" s="10"/>
      <c r="X1810" s="3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</row>
    <row r="1811" spans="1:162" x14ac:dyDescent="0.15">
      <c r="A1811" s="44"/>
      <c r="B1811" s="96"/>
      <c r="C1811" s="7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21"/>
      <c r="R1811" s="14"/>
      <c r="S1811" s="4"/>
      <c r="T1811" s="35"/>
      <c r="U1811" s="10"/>
      <c r="V1811" s="10"/>
      <c r="W1811" s="10"/>
      <c r="X1811" s="3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</row>
    <row r="1812" spans="1:162" x14ac:dyDescent="0.15">
      <c r="A1812" s="44"/>
      <c r="B1812" s="96"/>
      <c r="C1812" s="7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21"/>
      <c r="R1812" s="14"/>
      <c r="S1812" s="4"/>
      <c r="T1812" s="35"/>
      <c r="U1812" s="10"/>
      <c r="V1812" s="10"/>
      <c r="W1812" s="10"/>
      <c r="X1812" s="3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</row>
    <row r="1813" spans="1:162" x14ac:dyDescent="0.15">
      <c r="A1813" s="44"/>
      <c r="B1813" s="96"/>
      <c r="C1813" s="7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21"/>
      <c r="R1813" s="14"/>
      <c r="S1813" s="4"/>
      <c r="T1813" s="35"/>
      <c r="U1813" s="10"/>
      <c r="V1813" s="10"/>
      <c r="W1813" s="10"/>
      <c r="X1813" s="3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</row>
    <row r="1814" spans="1:162" x14ac:dyDescent="0.15">
      <c r="A1814" s="44"/>
      <c r="B1814" s="96"/>
      <c r="C1814" s="7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21"/>
      <c r="R1814" s="14"/>
      <c r="S1814" s="4"/>
      <c r="T1814" s="35"/>
      <c r="U1814" s="10"/>
      <c r="V1814" s="10"/>
      <c r="W1814" s="10"/>
      <c r="X1814" s="3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</row>
    <row r="1815" spans="1:162" x14ac:dyDescent="0.15">
      <c r="A1815" s="44"/>
      <c r="B1815" s="96"/>
      <c r="C1815" s="7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21"/>
      <c r="R1815" s="14"/>
      <c r="S1815" s="4"/>
      <c r="T1815" s="35"/>
      <c r="U1815" s="10"/>
      <c r="V1815" s="10"/>
      <c r="W1815" s="10"/>
      <c r="X1815" s="3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</row>
    <row r="1816" spans="1:162" x14ac:dyDescent="0.15">
      <c r="A1816" s="44"/>
      <c r="B1816" s="96"/>
      <c r="C1816" s="7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21"/>
      <c r="R1816" s="14"/>
      <c r="S1816" s="4"/>
      <c r="T1816" s="35"/>
      <c r="U1816" s="10"/>
      <c r="V1816" s="10"/>
      <c r="W1816" s="10"/>
      <c r="X1816" s="3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</row>
    <row r="1817" spans="1:162" x14ac:dyDescent="0.15">
      <c r="A1817" s="44"/>
      <c r="B1817" s="96"/>
      <c r="C1817" s="7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21"/>
      <c r="R1817" s="14"/>
      <c r="S1817" s="4"/>
      <c r="T1817" s="35"/>
      <c r="U1817" s="10"/>
      <c r="V1817" s="10"/>
      <c r="W1817" s="10"/>
      <c r="X1817" s="3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</row>
    <row r="1818" spans="1:162" x14ac:dyDescent="0.15">
      <c r="A1818" s="44"/>
      <c r="B1818" s="96"/>
      <c r="C1818" s="7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21"/>
      <c r="R1818" s="14"/>
      <c r="S1818" s="4"/>
      <c r="T1818" s="35"/>
      <c r="U1818" s="10"/>
      <c r="V1818" s="10"/>
      <c r="W1818" s="10"/>
      <c r="X1818" s="3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</row>
    <row r="1819" spans="1:162" x14ac:dyDescent="0.15">
      <c r="A1819" s="44"/>
      <c r="B1819" s="96"/>
      <c r="C1819" s="7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21"/>
      <c r="R1819" s="14"/>
      <c r="S1819" s="4"/>
      <c r="T1819" s="35"/>
      <c r="U1819" s="10"/>
      <c r="V1819" s="10"/>
      <c r="W1819" s="10"/>
      <c r="X1819" s="3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</row>
    <row r="1820" spans="1:162" x14ac:dyDescent="0.15">
      <c r="A1820" s="44"/>
      <c r="B1820" s="96"/>
      <c r="C1820" s="7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21"/>
      <c r="R1820" s="14"/>
      <c r="S1820" s="4"/>
      <c r="T1820" s="35"/>
      <c r="U1820" s="10"/>
      <c r="V1820" s="10"/>
      <c r="W1820" s="10"/>
      <c r="X1820" s="3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</row>
    <row r="1821" spans="1:162" x14ac:dyDescent="0.15">
      <c r="A1821" s="44"/>
      <c r="B1821" s="96"/>
      <c r="C1821" s="7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21"/>
      <c r="R1821" s="14"/>
      <c r="S1821" s="4"/>
      <c r="T1821" s="35"/>
      <c r="U1821" s="10"/>
      <c r="V1821" s="10"/>
      <c r="W1821" s="10"/>
      <c r="X1821" s="3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</row>
    <row r="1822" spans="1:162" x14ac:dyDescent="0.15">
      <c r="A1822" s="44"/>
      <c r="B1822" s="96"/>
      <c r="C1822" s="7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21"/>
      <c r="R1822" s="14"/>
      <c r="S1822" s="4"/>
      <c r="T1822" s="35"/>
      <c r="U1822" s="10"/>
      <c r="V1822" s="10"/>
      <c r="W1822" s="10"/>
      <c r="X1822" s="3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</row>
    <row r="1823" spans="1:162" x14ac:dyDescent="0.15">
      <c r="A1823" s="44"/>
      <c r="B1823" s="96"/>
      <c r="C1823" s="7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21"/>
      <c r="R1823" s="14"/>
      <c r="S1823" s="4"/>
      <c r="T1823" s="35"/>
      <c r="U1823" s="10"/>
      <c r="V1823" s="10"/>
      <c r="W1823" s="10"/>
      <c r="X1823" s="3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</row>
    <row r="1824" spans="1:162" x14ac:dyDescent="0.15">
      <c r="A1824" s="44"/>
      <c r="B1824" s="96"/>
      <c r="C1824" s="7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21"/>
      <c r="R1824" s="14"/>
      <c r="S1824" s="4"/>
      <c r="T1824" s="35"/>
      <c r="U1824" s="10"/>
      <c r="V1824" s="10"/>
      <c r="W1824" s="10"/>
      <c r="X1824" s="3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</row>
    <row r="1825" spans="1:162" x14ac:dyDescent="0.15">
      <c r="A1825" s="44"/>
      <c r="B1825" s="96"/>
      <c r="C1825" s="7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21"/>
      <c r="R1825" s="14"/>
      <c r="S1825" s="4"/>
      <c r="T1825" s="35"/>
      <c r="U1825" s="10"/>
      <c r="V1825" s="10"/>
      <c r="W1825" s="10"/>
      <c r="X1825" s="3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</row>
    <row r="1826" spans="1:162" x14ac:dyDescent="0.15">
      <c r="A1826" s="44"/>
      <c r="B1826" s="96"/>
      <c r="C1826" s="7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21"/>
      <c r="R1826" s="14"/>
      <c r="S1826" s="4"/>
      <c r="T1826" s="35"/>
      <c r="U1826" s="10"/>
      <c r="V1826" s="10"/>
      <c r="W1826" s="10"/>
      <c r="X1826" s="3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</row>
    <row r="1827" spans="1:162" x14ac:dyDescent="0.15">
      <c r="A1827" s="44"/>
      <c r="B1827" s="96"/>
      <c r="C1827" s="7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21"/>
      <c r="R1827" s="14"/>
      <c r="S1827" s="4"/>
      <c r="T1827" s="35"/>
      <c r="U1827" s="10"/>
      <c r="V1827" s="10"/>
      <c r="W1827" s="10"/>
      <c r="X1827" s="3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</row>
    <row r="1828" spans="1:162" x14ac:dyDescent="0.15">
      <c r="A1828" s="44"/>
      <c r="B1828" s="96"/>
      <c r="C1828" s="7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21"/>
      <c r="R1828" s="14"/>
      <c r="S1828" s="4"/>
      <c r="T1828" s="35"/>
      <c r="U1828" s="10"/>
      <c r="V1828" s="10"/>
      <c r="W1828" s="10"/>
      <c r="X1828" s="3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</row>
    <row r="1829" spans="1:162" x14ac:dyDescent="0.15">
      <c r="A1829" s="44"/>
      <c r="B1829" s="96"/>
      <c r="C1829" s="7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21"/>
      <c r="R1829" s="14"/>
      <c r="S1829" s="4"/>
      <c r="T1829" s="35"/>
      <c r="U1829" s="10"/>
      <c r="V1829" s="10"/>
      <c r="W1829" s="10"/>
      <c r="X1829" s="3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</row>
    <row r="1830" spans="1:162" x14ac:dyDescent="0.15">
      <c r="A1830" s="44"/>
      <c r="B1830" s="96"/>
      <c r="C1830" s="7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21"/>
      <c r="R1830" s="14"/>
      <c r="S1830" s="4"/>
      <c r="T1830" s="35"/>
      <c r="U1830" s="10"/>
      <c r="V1830" s="10"/>
      <c r="W1830" s="10"/>
      <c r="X1830" s="3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</row>
    <row r="1831" spans="1:162" x14ac:dyDescent="0.15">
      <c r="A1831" s="86"/>
      <c r="B1831" s="98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31"/>
      <c r="R1831" s="24"/>
      <c r="S1831" s="28"/>
      <c r="T1831" s="34"/>
      <c r="U1831" s="10"/>
      <c r="V1831" s="10"/>
      <c r="W1831" s="10"/>
      <c r="X1831" s="3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</row>
    <row r="1832" spans="1:162" x14ac:dyDescent="0.15">
      <c r="A1832" s="44"/>
      <c r="B1832" s="96"/>
      <c r="C1832" s="7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21"/>
      <c r="R1832" s="14"/>
      <c r="S1832" s="4"/>
      <c r="T1832" s="35"/>
      <c r="U1832" s="10"/>
      <c r="V1832" s="10"/>
      <c r="W1832" s="10"/>
      <c r="X1832" s="3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</row>
    <row r="1833" spans="1:162" x14ac:dyDescent="0.15">
      <c r="A1833" s="44"/>
      <c r="B1833" s="96"/>
      <c r="C1833" s="7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21"/>
      <c r="R1833" s="14"/>
      <c r="S1833" s="4"/>
      <c r="T1833" s="35"/>
      <c r="U1833" s="10"/>
      <c r="V1833" s="10"/>
      <c r="W1833" s="10"/>
      <c r="X1833" s="3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</row>
    <row r="1834" spans="1:162" x14ac:dyDescent="0.15">
      <c r="A1834" s="44"/>
      <c r="B1834" s="96"/>
      <c r="C1834" s="7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21"/>
      <c r="R1834" s="14"/>
      <c r="S1834" s="4"/>
      <c r="T1834" s="35"/>
      <c r="U1834" s="10"/>
      <c r="V1834" s="10"/>
      <c r="W1834" s="10"/>
      <c r="X1834" s="3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</row>
    <row r="1835" spans="1:162" x14ac:dyDescent="0.15">
      <c r="A1835" s="44"/>
      <c r="B1835" s="96"/>
      <c r="C1835" s="7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21"/>
      <c r="R1835" s="14"/>
      <c r="S1835" s="4"/>
      <c r="T1835" s="35"/>
      <c r="U1835" s="10"/>
      <c r="V1835" s="10"/>
      <c r="W1835" s="10"/>
      <c r="X1835" s="3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</row>
    <row r="1836" spans="1:162" x14ac:dyDescent="0.15">
      <c r="A1836" s="44"/>
      <c r="B1836" s="96"/>
      <c r="C1836" s="7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21"/>
      <c r="R1836" s="14"/>
      <c r="S1836" s="4"/>
      <c r="T1836" s="35"/>
      <c r="U1836" s="10"/>
      <c r="V1836" s="10"/>
      <c r="W1836" s="10"/>
      <c r="X1836" s="3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</row>
    <row r="1837" spans="1:162" x14ac:dyDescent="0.15">
      <c r="A1837" s="44"/>
      <c r="B1837" s="96"/>
      <c r="C1837" s="7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21"/>
      <c r="R1837" s="14"/>
      <c r="S1837" s="4"/>
      <c r="T1837" s="35"/>
      <c r="U1837" s="10"/>
      <c r="V1837" s="10"/>
      <c r="W1837" s="10"/>
      <c r="X1837" s="3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</row>
    <row r="1838" spans="1:162" x14ac:dyDescent="0.15">
      <c r="A1838" s="44"/>
      <c r="B1838" s="96"/>
      <c r="C1838" s="7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21"/>
      <c r="R1838" s="14"/>
      <c r="S1838" s="4"/>
      <c r="T1838" s="35"/>
      <c r="U1838" s="29"/>
      <c r="V1838" s="29"/>
      <c r="W1838" s="29"/>
      <c r="X1838" s="37"/>
      <c r="Y1838" s="22"/>
      <c r="Z1838" s="27"/>
      <c r="AA1838" s="29"/>
      <c r="AB1838" s="22"/>
      <c r="AC1838" s="22"/>
      <c r="AD1838" s="22"/>
      <c r="AE1838" s="29"/>
      <c r="AF1838" s="23"/>
      <c r="AG1838" s="29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  <c r="EV1838" s="27"/>
      <c r="EW1838" s="27"/>
      <c r="EX1838" s="27"/>
      <c r="EY1838" s="27"/>
      <c r="EZ1838" s="27"/>
      <c r="FA1838" s="27"/>
      <c r="FB1838" s="27"/>
      <c r="FC1838" s="27"/>
      <c r="FD1838" s="27"/>
      <c r="FE1838" s="27"/>
      <c r="FF1838" s="27"/>
    </row>
    <row r="1839" spans="1:162" x14ac:dyDescent="0.15">
      <c r="A1839" s="44"/>
      <c r="B1839" s="96"/>
      <c r="C1839" s="7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21"/>
      <c r="R1839" s="14"/>
      <c r="S1839" s="4"/>
      <c r="T1839" s="35"/>
      <c r="U1839" s="29"/>
      <c r="V1839" s="29"/>
      <c r="W1839" s="29"/>
      <c r="X1839" s="37"/>
      <c r="Y1839" s="22"/>
      <c r="Z1839" s="27"/>
      <c r="AA1839" s="29"/>
      <c r="AB1839" s="22"/>
      <c r="AC1839" s="22"/>
      <c r="AD1839" s="22"/>
      <c r="AE1839" s="29"/>
      <c r="AF1839" s="23"/>
      <c r="AG1839" s="29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  <c r="EV1839" s="27"/>
      <c r="EW1839" s="27"/>
      <c r="EX1839" s="27"/>
      <c r="EY1839" s="27"/>
      <c r="EZ1839" s="27"/>
      <c r="FA1839" s="27"/>
      <c r="FB1839" s="27"/>
      <c r="FC1839" s="27"/>
      <c r="FD1839" s="27"/>
      <c r="FE1839" s="27"/>
      <c r="FF1839" s="27"/>
    </row>
    <row r="1840" spans="1:162" x14ac:dyDescent="0.15">
      <c r="A1840" s="44"/>
      <c r="B1840" s="96"/>
      <c r="C1840" s="7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21"/>
      <c r="R1840" s="14"/>
      <c r="S1840" s="4"/>
      <c r="T1840" s="35"/>
      <c r="U1840" s="10"/>
      <c r="V1840" s="10"/>
      <c r="W1840" s="10"/>
      <c r="X1840" s="3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</row>
    <row r="1841" spans="1:162" x14ac:dyDescent="0.15">
      <c r="A1841" s="44"/>
      <c r="B1841" s="96"/>
      <c r="C1841" s="7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21"/>
      <c r="R1841" s="14"/>
      <c r="S1841" s="4"/>
      <c r="T1841" s="35"/>
      <c r="U1841" s="10"/>
      <c r="V1841" s="10"/>
      <c r="W1841" s="10"/>
      <c r="X1841" s="3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</row>
    <row r="1842" spans="1:162" x14ac:dyDescent="0.15">
      <c r="A1842" s="44"/>
      <c r="B1842" s="96"/>
      <c r="C1842" s="7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21"/>
      <c r="R1842" s="14"/>
      <c r="S1842" s="4"/>
      <c r="T1842" s="35"/>
      <c r="U1842" s="10"/>
      <c r="V1842" s="10"/>
      <c r="W1842" s="10"/>
      <c r="X1842" s="3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</row>
    <row r="1843" spans="1:162" x14ac:dyDescent="0.15">
      <c r="A1843" s="44"/>
      <c r="B1843" s="96"/>
      <c r="C1843" s="7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21"/>
      <c r="R1843" s="14"/>
      <c r="S1843" s="4"/>
      <c r="T1843" s="35"/>
      <c r="U1843" s="10"/>
      <c r="V1843" s="10"/>
      <c r="W1843" s="10"/>
      <c r="X1843" s="3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</row>
    <row r="1844" spans="1:162" x14ac:dyDescent="0.15">
      <c r="A1844" s="44"/>
      <c r="B1844" s="96"/>
      <c r="C1844" s="7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21"/>
      <c r="R1844" s="14"/>
      <c r="S1844" s="4"/>
      <c r="T1844" s="35"/>
      <c r="U1844" s="10"/>
      <c r="V1844" s="10"/>
      <c r="W1844" s="10"/>
      <c r="X1844" s="3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</row>
    <row r="1845" spans="1:162" x14ac:dyDescent="0.15">
      <c r="A1845" s="44"/>
      <c r="B1845" s="96"/>
      <c r="C1845" s="7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21"/>
      <c r="R1845" s="14"/>
      <c r="S1845" s="4"/>
      <c r="T1845" s="35"/>
      <c r="U1845" s="10"/>
      <c r="V1845" s="10"/>
      <c r="W1845" s="10"/>
      <c r="X1845" s="3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</row>
    <row r="1846" spans="1:162" x14ac:dyDescent="0.15">
      <c r="A1846" s="44"/>
      <c r="B1846" s="96"/>
      <c r="C1846" s="7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21"/>
      <c r="R1846" s="14"/>
      <c r="S1846" s="4"/>
      <c r="T1846" s="35"/>
      <c r="U1846" s="10"/>
      <c r="V1846" s="10"/>
      <c r="W1846" s="10"/>
      <c r="X1846" s="3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</row>
    <row r="1847" spans="1:162" x14ac:dyDescent="0.15">
      <c r="A1847" s="44"/>
      <c r="B1847" s="96"/>
      <c r="C1847" s="7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21"/>
      <c r="R1847" s="14"/>
      <c r="S1847" s="4"/>
      <c r="T1847" s="35"/>
      <c r="U1847" s="10"/>
      <c r="V1847" s="10"/>
      <c r="W1847" s="10"/>
      <c r="X1847" s="3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</row>
    <row r="1848" spans="1:162" x14ac:dyDescent="0.15">
      <c r="A1848" s="44"/>
      <c r="B1848" s="96"/>
      <c r="C1848" s="7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21"/>
      <c r="R1848" s="14"/>
      <c r="S1848" s="4"/>
      <c r="T1848" s="35"/>
      <c r="U1848" s="10"/>
      <c r="V1848" s="10"/>
      <c r="W1848" s="10"/>
      <c r="X1848" s="3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</row>
    <row r="1849" spans="1:162" x14ac:dyDescent="0.15">
      <c r="A1849" s="44"/>
      <c r="B1849" s="96"/>
      <c r="C1849" s="7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21"/>
      <c r="R1849" s="14"/>
      <c r="S1849" s="4"/>
      <c r="T1849" s="35"/>
      <c r="U1849" s="10"/>
      <c r="V1849" s="10"/>
      <c r="W1849" s="10"/>
      <c r="X1849" s="3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</row>
    <row r="1850" spans="1:162" x14ac:dyDescent="0.15">
      <c r="A1850" s="44"/>
      <c r="B1850" s="96"/>
      <c r="C1850" s="7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21"/>
      <c r="R1850" s="14"/>
      <c r="S1850" s="4"/>
      <c r="T1850" s="35"/>
      <c r="U1850" s="10"/>
      <c r="V1850" s="10"/>
      <c r="W1850" s="10"/>
      <c r="X1850" s="3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</row>
    <row r="1851" spans="1:162" x14ac:dyDescent="0.15">
      <c r="A1851" s="44"/>
      <c r="B1851" s="96"/>
      <c r="C1851" s="7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21"/>
      <c r="R1851" s="14"/>
      <c r="S1851" s="4"/>
      <c r="T1851" s="35"/>
      <c r="U1851" s="10"/>
      <c r="V1851" s="10"/>
      <c r="W1851" s="10"/>
      <c r="X1851" s="3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</row>
    <row r="1852" spans="1:162" x14ac:dyDescent="0.15">
      <c r="A1852" s="44"/>
      <c r="B1852" s="96"/>
      <c r="C1852" s="7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21"/>
      <c r="R1852" s="14"/>
      <c r="S1852" s="4"/>
      <c r="T1852" s="35"/>
      <c r="U1852" s="10"/>
      <c r="V1852" s="10"/>
      <c r="W1852" s="10"/>
      <c r="X1852" s="3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</row>
    <row r="1853" spans="1:162" x14ac:dyDescent="0.15">
      <c r="A1853" s="44"/>
      <c r="B1853" s="96"/>
      <c r="C1853" s="7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21"/>
      <c r="R1853" s="14"/>
      <c r="S1853" s="4"/>
      <c r="T1853" s="35"/>
      <c r="U1853" s="10"/>
      <c r="V1853" s="10"/>
      <c r="W1853" s="10"/>
      <c r="X1853" s="3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</row>
    <row r="1854" spans="1:162" x14ac:dyDescent="0.15">
      <c r="A1854" s="44"/>
      <c r="B1854" s="96"/>
      <c r="C1854" s="7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21"/>
      <c r="R1854" s="14"/>
      <c r="S1854" s="4"/>
      <c r="T1854" s="35"/>
      <c r="U1854" s="10"/>
      <c r="V1854" s="10"/>
      <c r="W1854" s="10"/>
      <c r="X1854" s="3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</row>
    <row r="1855" spans="1:162" x14ac:dyDescent="0.15">
      <c r="A1855" s="44"/>
      <c r="B1855" s="96"/>
      <c r="C1855" s="7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21"/>
      <c r="R1855" s="14"/>
      <c r="S1855" s="4"/>
      <c r="T1855" s="35"/>
      <c r="U1855" s="10"/>
      <c r="V1855" s="10"/>
      <c r="W1855" s="10"/>
      <c r="X1855" s="3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</row>
    <row r="1856" spans="1:162" x14ac:dyDescent="0.15">
      <c r="A1856" s="44"/>
      <c r="B1856" s="96"/>
      <c r="C1856" s="7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21"/>
      <c r="R1856" s="14"/>
      <c r="S1856" s="4"/>
      <c r="T1856" s="35"/>
      <c r="U1856" s="10"/>
      <c r="V1856" s="10"/>
      <c r="W1856" s="10"/>
      <c r="X1856" s="3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</row>
    <row r="1857" spans="1:162" x14ac:dyDescent="0.15">
      <c r="A1857" s="44"/>
      <c r="B1857" s="96"/>
      <c r="C1857" s="7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21"/>
      <c r="R1857" s="14"/>
      <c r="S1857" s="4"/>
      <c r="T1857" s="35"/>
      <c r="U1857" s="10"/>
      <c r="V1857" s="10"/>
      <c r="W1857" s="10"/>
      <c r="X1857" s="3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</row>
    <row r="1858" spans="1:162" x14ac:dyDescent="0.15">
      <c r="A1858" s="44"/>
      <c r="B1858" s="96"/>
      <c r="C1858" s="7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21"/>
      <c r="R1858" s="14"/>
      <c r="S1858" s="4"/>
      <c r="T1858" s="35"/>
      <c r="U1858" s="10"/>
      <c r="V1858" s="10"/>
      <c r="W1858" s="10"/>
      <c r="X1858" s="3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</row>
    <row r="1859" spans="1:162" x14ac:dyDescent="0.15">
      <c r="A1859" s="86"/>
      <c r="B1859" s="98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31"/>
      <c r="R1859" s="24"/>
      <c r="S1859" s="28"/>
      <c r="T1859" s="34"/>
      <c r="U1859" s="10"/>
      <c r="V1859" s="10"/>
      <c r="W1859" s="10"/>
      <c r="X1859" s="3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</row>
    <row r="1860" spans="1:162" x14ac:dyDescent="0.15">
      <c r="A1860" s="44"/>
      <c r="B1860" s="96"/>
      <c r="C1860" s="7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21"/>
      <c r="R1860" s="14"/>
      <c r="S1860" s="4"/>
      <c r="T1860" s="35"/>
      <c r="U1860" s="10"/>
      <c r="V1860" s="10"/>
      <c r="W1860" s="10"/>
      <c r="X1860" s="3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</row>
    <row r="1861" spans="1:162" x14ac:dyDescent="0.15">
      <c r="A1861" s="44"/>
      <c r="B1861" s="96"/>
      <c r="C1861" s="7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21"/>
      <c r="R1861" s="14"/>
      <c r="S1861" s="4"/>
      <c r="T1861" s="35"/>
      <c r="U1861" s="10"/>
      <c r="V1861" s="10"/>
      <c r="W1861" s="10"/>
      <c r="X1861" s="3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</row>
    <row r="1862" spans="1:162" x14ac:dyDescent="0.15">
      <c r="A1862" s="44"/>
      <c r="B1862" s="96"/>
      <c r="C1862" s="7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21"/>
      <c r="R1862" s="14"/>
      <c r="S1862" s="4"/>
      <c r="T1862" s="35"/>
      <c r="U1862" s="10"/>
      <c r="V1862" s="10"/>
      <c r="W1862" s="10"/>
      <c r="X1862" s="3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</row>
    <row r="1863" spans="1:162" x14ac:dyDescent="0.15">
      <c r="A1863" s="44"/>
      <c r="B1863" s="96"/>
      <c r="C1863" s="7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21"/>
      <c r="R1863" s="14"/>
      <c r="S1863" s="4"/>
      <c r="T1863" s="35"/>
      <c r="U1863" s="10"/>
      <c r="V1863" s="10"/>
      <c r="W1863" s="10"/>
      <c r="X1863" s="3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</row>
    <row r="1864" spans="1:162" x14ac:dyDescent="0.15">
      <c r="A1864" s="44"/>
      <c r="B1864" s="96"/>
      <c r="C1864" s="7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21"/>
      <c r="R1864" s="14"/>
      <c r="S1864" s="4"/>
      <c r="T1864" s="35"/>
      <c r="U1864" s="10"/>
      <c r="V1864" s="10"/>
      <c r="W1864" s="10"/>
      <c r="X1864" s="3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</row>
    <row r="1865" spans="1:162" x14ac:dyDescent="0.15">
      <c r="A1865" s="44"/>
      <c r="B1865" s="96"/>
      <c r="C1865" s="7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21"/>
      <c r="R1865" s="14"/>
      <c r="S1865" s="4"/>
      <c r="T1865" s="35"/>
      <c r="U1865" s="10"/>
      <c r="V1865" s="10"/>
      <c r="W1865" s="10"/>
      <c r="X1865" s="3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</row>
    <row r="1866" spans="1:162" x14ac:dyDescent="0.15">
      <c r="A1866" s="44"/>
      <c r="B1866" s="96"/>
      <c r="C1866" s="7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21"/>
      <c r="R1866" s="14"/>
      <c r="S1866" s="4"/>
      <c r="T1866" s="35"/>
      <c r="U1866" s="10"/>
      <c r="V1866" s="10"/>
      <c r="W1866" s="10"/>
      <c r="X1866" s="3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</row>
    <row r="1867" spans="1:162" x14ac:dyDescent="0.15">
      <c r="A1867" s="44"/>
      <c r="B1867" s="96"/>
      <c r="C1867" s="7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21"/>
      <c r="R1867" s="14"/>
      <c r="S1867" s="4"/>
      <c r="T1867" s="35"/>
      <c r="U1867" s="10"/>
      <c r="V1867" s="10"/>
      <c r="W1867" s="10"/>
      <c r="X1867" s="3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</row>
    <row r="1868" spans="1:162" x14ac:dyDescent="0.15">
      <c r="A1868" s="44"/>
      <c r="B1868" s="96"/>
      <c r="C1868" s="7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21"/>
      <c r="R1868" s="14"/>
      <c r="S1868" s="4"/>
      <c r="T1868" s="35"/>
      <c r="U1868" s="10"/>
      <c r="V1868" s="10"/>
      <c r="W1868" s="10"/>
      <c r="X1868" s="3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</row>
    <row r="1869" spans="1:162" x14ac:dyDescent="0.15">
      <c r="A1869" s="44"/>
      <c r="B1869" s="96"/>
      <c r="C1869" s="7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21"/>
      <c r="R1869" s="14"/>
      <c r="S1869" s="4"/>
      <c r="T1869" s="35"/>
      <c r="U1869" s="10"/>
      <c r="V1869" s="10"/>
      <c r="W1869" s="10"/>
      <c r="X1869" s="3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</row>
    <row r="1870" spans="1:162" x14ac:dyDescent="0.15">
      <c r="A1870" s="44"/>
      <c r="B1870" s="96"/>
      <c r="C1870" s="7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21"/>
      <c r="R1870" s="14"/>
      <c r="S1870" s="4"/>
      <c r="T1870" s="35"/>
      <c r="U1870" s="10"/>
      <c r="V1870" s="10"/>
      <c r="W1870" s="10"/>
      <c r="X1870" s="3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</row>
    <row r="1871" spans="1:162" x14ac:dyDescent="0.15">
      <c r="A1871" s="44"/>
      <c r="B1871" s="96"/>
      <c r="C1871" s="7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21"/>
      <c r="R1871" s="14"/>
      <c r="S1871" s="4"/>
      <c r="T1871" s="35"/>
      <c r="U1871" s="10"/>
      <c r="V1871" s="10"/>
      <c r="W1871" s="10"/>
      <c r="X1871" s="3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</row>
    <row r="1872" spans="1:162" x14ac:dyDescent="0.15">
      <c r="A1872" s="44"/>
      <c r="B1872" s="96"/>
      <c r="C1872" s="7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21"/>
      <c r="R1872" s="14"/>
      <c r="S1872" s="4"/>
      <c r="T1872" s="35"/>
      <c r="U1872" s="10"/>
      <c r="V1872" s="10"/>
      <c r="W1872" s="10"/>
      <c r="X1872" s="3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</row>
    <row r="1873" spans="1:162" x14ac:dyDescent="0.15">
      <c r="A1873" s="44"/>
      <c r="B1873" s="96"/>
      <c r="C1873" s="7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21"/>
      <c r="R1873" s="14"/>
      <c r="S1873" s="4"/>
      <c r="T1873" s="35"/>
      <c r="U1873" s="10"/>
      <c r="V1873" s="10"/>
      <c r="W1873" s="10"/>
      <c r="X1873" s="3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</row>
    <row r="1874" spans="1:162" x14ac:dyDescent="0.15">
      <c r="A1874" s="44"/>
      <c r="B1874" s="96"/>
      <c r="C1874" s="7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21"/>
      <c r="R1874" s="14"/>
      <c r="S1874" s="4"/>
      <c r="T1874" s="35"/>
      <c r="U1874" s="10"/>
      <c r="V1874" s="10"/>
      <c r="W1874" s="10"/>
      <c r="X1874" s="3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</row>
    <row r="1875" spans="1:162" x14ac:dyDescent="0.15">
      <c r="A1875" s="44"/>
      <c r="B1875" s="96"/>
      <c r="C1875" s="7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21"/>
      <c r="R1875" s="14"/>
      <c r="S1875" s="4"/>
      <c r="T1875" s="35"/>
      <c r="U1875" s="10"/>
      <c r="V1875" s="10"/>
      <c r="W1875" s="10"/>
      <c r="X1875" s="3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</row>
    <row r="1876" spans="1:162" x14ac:dyDescent="0.15">
      <c r="A1876" s="44"/>
      <c r="B1876" s="96"/>
      <c r="C1876" s="7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21"/>
      <c r="R1876" s="14"/>
      <c r="S1876" s="4"/>
      <c r="T1876" s="35"/>
      <c r="U1876" s="10"/>
      <c r="V1876" s="10"/>
      <c r="W1876" s="10"/>
      <c r="X1876" s="3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</row>
    <row r="1877" spans="1:162" x14ac:dyDescent="0.15">
      <c r="A1877" s="44"/>
      <c r="B1877" s="96"/>
      <c r="C1877" s="7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21"/>
      <c r="R1877" s="14"/>
      <c r="S1877" s="4"/>
      <c r="T1877" s="35"/>
      <c r="U1877" s="10"/>
      <c r="V1877" s="10"/>
      <c r="W1877" s="10"/>
      <c r="X1877" s="3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</row>
    <row r="1878" spans="1:162" x14ac:dyDescent="0.15">
      <c r="A1878" s="44"/>
      <c r="B1878" s="96"/>
      <c r="C1878" s="7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21"/>
      <c r="R1878" s="14"/>
      <c r="S1878" s="4"/>
      <c r="T1878" s="35"/>
      <c r="U1878" s="10"/>
      <c r="V1878" s="10"/>
      <c r="W1878" s="10"/>
      <c r="X1878" s="3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</row>
    <row r="1879" spans="1:162" x14ac:dyDescent="0.15">
      <c r="A1879" s="44"/>
      <c r="B1879" s="96"/>
      <c r="C1879" s="7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21"/>
      <c r="R1879" s="14"/>
      <c r="S1879" s="4"/>
      <c r="T1879" s="35"/>
      <c r="U1879" s="10"/>
      <c r="V1879" s="10"/>
      <c r="W1879" s="10"/>
      <c r="X1879" s="3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</row>
    <row r="1880" spans="1:162" x14ac:dyDescent="0.15">
      <c r="A1880" s="44"/>
      <c r="B1880" s="96"/>
      <c r="C1880" s="7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21"/>
      <c r="R1880" s="14"/>
      <c r="S1880" s="4"/>
      <c r="T1880" s="35"/>
      <c r="U1880" s="10"/>
      <c r="V1880" s="10"/>
      <c r="W1880" s="10"/>
      <c r="X1880" s="3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</row>
    <row r="1881" spans="1:162" x14ac:dyDescent="0.15">
      <c r="A1881" s="44"/>
      <c r="B1881" s="96"/>
      <c r="C1881" s="7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21"/>
      <c r="R1881" s="14"/>
      <c r="S1881" s="4"/>
      <c r="T1881" s="35"/>
      <c r="U1881" s="10"/>
      <c r="V1881" s="10"/>
      <c r="W1881" s="10"/>
      <c r="X1881" s="3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</row>
    <row r="1882" spans="1:162" x14ac:dyDescent="0.15">
      <c r="A1882" s="44"/>
      <c r="B1882" s="96"/>
      <c r="C1882" s="7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21"/>
      <c r="R1882" s="14"/>
      <c r="S1882" s="4"/>
      <c r="T1882" s="35"/>
      <c r="U1882" s="10"/>
      <c r="V1882" s="10"/>
      <c r="W1882" s="10"/>
      <c r="X1882" s="3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</row>
    <row r="1883" spans="1:162" x14ac:dyDescent="0.15">
      <c r="A1883" s="44"/>
      <c r="B1883" s="96"/>
      <c r="C1883" s="7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21"/>
      <c r="R1883" s="14"/>
      <c r="S1883" s="4"/>
      <c r="T1883" s="35"/>
      <c r="U1883" s="10"/>
      <c r="V1883" s="10"/>
      <c r="W1883" s="10"/>
      <c r="X1883" s="3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</row>
    <row r="1884" spans="1:162" x14ac:dyDescent="0.15">
      <c r="A1884" s="44"/>
      <c r="B1884" s="96"/>
      <c r="C1884" s="7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21"/>
      <c r="R1884" s="14"/>
      <c r="S1884" s="4"/>
      <c r="T1884" s="35"/>
      <c r="U1884" s="10"/>
      <c r="V1884" s="10"/>
      <c r="W1884" s="10"/>
      <c r="X1884" s="3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</row>
    <row r="1885" spans="1:162" x14ac:dyDescent="0.15">
      <c r="A1885" s="44"/>
      <c r="B1885" s="96"/>
      <c r="C1885" s="7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21"/>
      <c r="R1885" s="14"/>
      <c r="S1885" s="4"/>
      <c r="T1885" s="35"/>
      <c r="U1885" s="10"/>
      <c r="V1885" s="10"/>
      <c r="W1885" s="10"/>
      <c r="X1885" s="3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</row>
    <row r="1886" spans="1:162" x14ac:dyDescent="0.15">
      <c r="A1886" s="44"/>
      <c r="B1886" s="96"/>
      <c r="C1886" s="7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21"/>
      <c r="R1886" s="14"/>
      <c r="S1886" s="4"/>
      <c r="T1886" s="35"/>
      <c r="U1886" s="10"/>
      <c r="V1886" s="10"/>
      <c r="W1886" s="10"/>
      <c r="X1886" s="3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</row>
    <row r="1887" spans="1:162" x14ac:dyDescent="0.15">
      <c r="A1887" s="44"/>
      <c r="B1887" s="96"/>
      <c r="C1887" s="7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21"/>
      <c r="R1887" s="14"/>
      <c r="S1887" s="4"/>
      <c r="T1887" s="35"/>
      <c r="U1887" s="10"/>
      <c r="V1887" s="10"/>
      <c r="W1887" s="10"/>
      <c r="X1887" s="3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</row>
    <row r="1888" spans="1:162" x14ac:dyDescent="0.15">
      <c r="A1888" s="44"/>
      <c r="B1888" s="96"/>
      <c r="C1888" s="7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21"/>
      <c r="R1888" s="14"/>
      <c r="S1888" s="4"/>
      <c r="T1888" s="35"/>
      <c r="U1888" s="10"/>
      <c r="V1888" s="10"/>
      <c r="W1888" s="10"/>
      <c r="X1888" s="3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</row>
    <row r="1889" spans="1:162" x14ac:dyDescent="0.15">
      <c r="A1889" s="44"/>
      <c r="B1889" s="96"/>
      <c r="C1889" s="7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21"/>
      <c r="R1889" s="14"/>
      <c r="S1889" s="4"/>
      <c r="T1889" s="35"/>
      <c r="U1889" s="10"/>
      <c r="V1889" s="10"/>
      <c r="W1889" s="10"/>
      <c r="X1889" s="3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</row>
    <row r="1890" spans="1:162" x14ac:dyDescent="0.15">
      <c r="A1890" s="44"/>
      <c r="B1890" s="96"/>
      <c r="C1890" s="7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21"/>
      <c r="R1890" s="14"/>
      <c r="S1890" s="4"/>
      <c r="T1890" s="35"/>
      <c r="U1890" s="10"/>
      <c r="V1890" s="10"/>
      <c r="W1890" s="10"/>
      <c r="X1890" s="3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</row>
    <row r="1891" spans="1:162" x14ac:dyDescent="0.15">
      <c r="A1891" s="44"/>
      <c r="B1891" s="96"/>
      <c r="C1891" s="7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21"/>
      <c r="R1891" s="14"/>
      <c r="S1891" s="4"/>
      <c r="T1891" s="35"/>
      <c r="U1891" s="10"/>
      <c r="V1891" s="10"/>
      <c r="W1891" s="10"/>
      <c r="X1891" s="3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</row>
    <row r="1892" spans="1:162" x14ac:dyDescent="0.15">
      <c r="A1892" s="44"/>
      <c r="B1892" s="96"/>
      <c r="C1892" s="7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21"/>
      <c r="R1892" s="14"/>
      <c r="S1892" s="4"/>
      <c r="T1892" s="35"/>
      <c r="U1892" s="10"/>
      <c r="V1892" s="10"/>
      <c r="W1892" s="10"/>
      <c r="X1892" s="3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</row>
    <row r="1893" spans="1:162" x14ac:dyDescent="0.15">
      <c r="A1893" s="44"/>
      <c r="B1893" s="96"/>
      <c r="C1893" s="7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21"/>
      <c r="R1893" s="14"/>
      <c r="S1893" s="4"/>
      <c r="T1893" s="35"/>
      <c r="U1893" s="10"/>
      <c r="V1893" s="10"/>
      <c r="W1893" s="10"/>
      <c r="X1893" s="3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</row>
    <row r="1894" spans="1:162" x14ac:dyDescent="0.15">
      <c r="A1894" s="44"/>
      <c r="B1894" s="96"/>
      <c r="C1894" s="7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21"/>
      <c r="R1894" s="14"/>
      <c r="S1894" s="4"/>
      <c r="T1894" s="35"/>
      <c r="U1894" s="10"/>
      <c r="V1894" s="10"/>
      <c r="W1894" s="10"/>
      <c r="X1894" s="3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</row>
    <row r="1895" spans="1:162" x14ac:dyDescent="0.15">
      <c r="A1895" s="44"/>
      <c r="B1895" s="96"/>
      <c r="C1895" s="7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21"/>
      <c r="R1895" s="14"/>
      <c r="S1895" s="4"/>
      <c r="T1895" s="35"/>
      <c r="U1895" s="10"/>
      <c r="V1895" s="10"/>
      <c r="W1895" s="10"/>
      <c r="X1895" s="3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</row>
    <row r="1896" spans="1:162" x14ac:dyDescent="0.15">
      <c r="A1896" s="44"/>
      <c r="B1896" s="96"/>
      <c r="C1896" s="7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21"/>
      <c r="R1896" s="14"/>
      <c r="S1896" s="4"/>
      <c r="T1896" s="35"/>
      <c r="U1896" s="10"/>
      <c r="V1896" s="10"/>
      <c r="W1896" s="10"/>
      <c r="X1896" s="3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</row>
    <row r="1897" spans="1:162" x14ac:dyDescent="0.15">
      <c r="A1897" s="44"/>
      <c r="B1897" s="96"/>
      <c r="C1897" s="7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21"/>
      <c r="R1897" s="14"/>
      <c r="S1897" s="4"/>
      <c r="T1897" s="35"/>
      <c r="U1897" s="10"/>
      <c r="V1897" s="10"/>
      <c r="W1897" s="10"/>
      <c r="X1897" s="3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</row>
    <row r="1898" spans="1:162" x14ac:dyDescent="0.15">
      <c r="A1898" s="44"/>
      <c r="B1898" s="96"/>
      <c r="C1898" s="7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21"/>
      <c r="R1898" s="14"/>
      <c r="S1898" s="4"/>
      <c r="T1898" s="35"/>
      <c r="U1898" s="10"/>
      <c r="V1898" s="10"/>
      <c r="W1898" s="10"/>
      <c r="X1898" s="3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</row>
    <row r="1899" spans="1:162" x14ac:dyDescent="0.15">
      <c r="A1899" s="44"/>
      <c r="B1899" s="96"/>
      <c r="C1899" s="7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21"/>
      <c r="R1899" s="14"/>
      <c r="S1899" s="4"/>
      <c r="T1899" s="35"/>
      <c r="U1899" s="10"/>
      <c r="V1899" s="10"/>
      <c r="W1899" s="10"/>
      <c r="X1899" s="3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</row>
    <row r="1900" spans="1:162" x14ac:dyDescent="0.15">
      <c r="A1900" s="44"/>
      <c r="B1900" s="96"/>
      <c r="C1900" s="7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21"/>
      <c r="R1900" s="14"/>
      <c r="S1900" s="4"/>
      <c r="T1900" s="35"/>
      <c r="U1900" s="10"/>
      <c r="V1900" s="10"/>
      <c r="W1900" s="10"/>
      <c r="X1900" s="3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</row>
    <row r="1901" spans="1:162" x14ac:dyDescent="0.15">
      <c r="A1901" s="44"/>
      <c r="B1901" s="96"/>
      <c r="C1901" s="7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21"/>
      <c r="R1901" s="14"/>
      <c r="S1901" s="4"/>
      <c r="T1901" s="35"/>
      <c r="U1901" s="10"/>
      <c r="V1901" s="10"/>
      <c r="W1901" s="10"/>
      <c r="X1901" s="3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</row>
    <row r="1902" spans="1:162" x14ac:dyDescent="0.15">
      <c r="A1902" s="44"/>
      <c r="B1902" s="96"/>
      <c r="C1902" s="7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21"/>
      <c r="R1902" s="14"/>
      <c r="S1902" s="4"/>
      <c r="T1902" s="35"/>
      <c r="U1902" s="10"/>
      <c r="V1902" s="10"/>
      <c r="W1902" s="10"/>
      <c r="X1902" s="3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</row>
    <row r="1903" spans="1:162" x14ac:dyDescent="0.15">
      <c r="A1903" s="44"/>
      <c r="B1903" s="96"/>
      <c r="C1903" s="7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21"/>
      <c r="R1903" s="14"/>
      <c r="S1903" s="4"/>
      <c r="T1903" s="35"/>
      <c r="U1903" s="10"/>
      <c r="V1903" s="10"/>
      <c r="W1903" s="10"/>
      <c r="X1903" s="3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</row>
    <row r="1904" spans="1:162" x14ac:dyDescent="0.15">
      <c r="A1904" s="44"/>
      <c r="B1904" s="96"/>
      <c r="C1904" s="7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21"/>
      <c r="R1904" s="14"/>
      <c r="S1904" s="4"/>
      <c r="T1904" s="35"/>
      <c r="U1904" s="10"/>
      <c r="V1904" s="10"/>
      <c r="W1904" s="10"/>
      <c r="X1904" s="3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</row>
    <row r="1905" spans="1:162" x14ac:dyDescent="0.15">
      <c r="A1905" s="44"/>
      <c r="B1905" s="96"/>
      <c r="C1905" s="7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21"/>
      <c r="R1905" s="14"/>
      <c r="S1905" s="4"/>
      <c r="T1905" s="35"/>
      <c r="U1905" s="10"/>
      <c r="V1905" s="10"/>
      <c r="W1905" s="10"/>
      <c r="X1905" s="3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</row>
    <row r="1906" spans="1:162" x14ac:dyDescent="0.15">
      <c r="A1906" s="44"/>
      <c r="B1906" s="96"/>
      <c r="C1906" s="7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21"/>
      <c r="R1906" s="14"/>
      <c r="S1906" s="4"/>
      <c r="T1906" s="35"/>
      <c r="U1906" s="10"/>
      <c r="V1906" s="10"/>
      <c r="W1906" s="10"/>
      <c r="X1906" s="3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</row>
    <row r="1907" spans="1:162" x14ac:dyDescent="0.15">
      <c r="A1907" s="44"/>
      <c r="B1907" s="96"/>
      <c r="C1907" s="7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21"/>
      <c r="R1907" s="14"/>
      <c r="S1907" s="4"/>
      <c r="T1907" s="35"/>
      <c r="U1907" s="10"/>
      <c r="V1907" s="10"/>
      <c r="W1907" s="10"/>
      <c r="X1907" s="3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</row>
    <row r="1908" spans="1:162" x14ac:dyDescent="0.15">
      <c r="A1908" s="44"/>
      <c r="B1908" s="96"/>
      <c r="C1908" s="7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21"/>
      <c r="R1908" s="14"/>
      <c r="S1908" s="4"/>
      <c r="T1908" s="35"/>
      <c r="U1908" s="10"/>
      <c r="V1908" s="10"/>
      <c r="W1908" s="10"/>
      <c r="X1908" s="3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</row>
    <row r="1909" spans="1:162" x14ac:dyDescent="0.15">
      <c r="A1909" s="44"/>
      <c r="B1909" s="96"/>
      <c r="C1909" s="7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21"/>
      <c r="R1909" s="14"/>
      <c r="S1909" s="4"/>
      <c r="T1909" s="35"/>
      <c r="U1909" s="10"/>
      <c r="V1909" s="10"/>
      <c r="W1909" s="10"/>
      <c r="X1909" s="3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</row>
    <row r="1910" spans="1:162" x14ac:dyDescent="0.15">
      <c r="A1910" s="44"/>
      <c r="B1910" s="96"/>
      <c r="C1910" s="7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21"/>
      <c r="R1910" s="14"/>
      <c r="S1910" s="4"/>
      <c r="T1910" s="35"/>
      <c r="U1910" s="10"/>
      <c r="V1910" s="10"/>
      <c r="W1910" s="10"/>
      <c r="X1910" s="3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</row>
    <row r="1911" spans="1:162" x14ac:dyDescent="0.15">
      <c r="A1911" s="44"/>
      <c r="B1911" s="96"/>
      <c r="C1911" s="7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21"/>
      <c r="R1911" s="14"/>
      <c r="S1911" s="4"/>
      <c r="T1911" s="35"/>
      <c r="U1911" s="10"/>
      <c r="V1911" s="10"/>
      <c r="W1911" s="10"/>
      <c r="X1911" s="3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</row>
    <row r="1912" spans="1:162" x14ac:dyDescent="0.15">
      <c r="A1912" s="44"/>
      <c r="B1912" s="96"/>
      <c r="C1912" s="7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21"/>
      <c r="R1912" s="14"/>
      <c r="S1912" s="4"/>
      <c r="T1912" s="35"/>
      <c r="U1912" s="10"/>
      <c r="V1912" s="10"/>
      <c r="W1912" s="10"/>
      <c r="X1912" s="3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</row>
    <row r="1913" spans="1:162" x14ac:dyDescent="0.15">
      <c r="A1913" s="44"/>
      <c r="B1913" s="96"/>
      <c r="C1913" s="7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21"/>
      <c r="R1913" s="14"/>
      <c r="S1913" s="4"/>
      <c r="T1913" s="35"/>
      <c r="U1913" s="10"/>
      <c r="V1913" s="10"/>
      <c r="W1913" s="10"/>
      <c r="X1913" s="3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</row>
    <row r="1914" spans="1:162" x14ac:dyDescent="0.15">
      <c r="A1914" s="44"/>
      <c r="B1914" s="96"/>
      <c r="C1914" s="7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21"/>
      <c r="R1914" s="14"/>
      <c r="S1914" s="4"/>
      <c r="T1914" s="35"/>
      <c r="U1914" s="10"/>
      <c r="V1914" s="10"/>
      <c r="W1914" s="10"/>
      <c r="X1914" s="3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</row>
    <row r="1915" spans="1:162" x14ac:dyDescent="0.15">
      <c r="A1915" s="44"/>
      <c r="B1915" s="96"/>
      <c r="C1915" s="7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21"/>
      <c r="R1915" s="14"/>
      <c r="S1915" s="4"/>
      <c r="T1915" s="35"/>
      <c r="U1915" s="10"/>
      <c r="V1915" s="10"/>
      <c r="W1915" s="10"/>
      <c r="X1915" s="3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</row>
    <row r="1916" spans="1:162" x14ac:dyDescent="0.15">
      <c r="A1916" s="44"/>
      <c r="B1916" s="96"/>
      <c r="C1916" s="7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21"/>
      <c r="R1916" s="14"/>
      <c r="S1916" s="4"/>
      <c r="T1916" s="35"/>
      <c r="U1916" s="10"/>
      <c r="V1916" s="10"/>
      <c r="W1916" s="10"/>
      <c r="X1916" s="3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</row>
    <row r="1917" spans="1:162" x14ac:dyDescent="0.15">
      <c r="A1917" s="44"/>
      <c r="B1917" s="96"/>
      <c r="C1917" s="7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21"/>
      <c r="R1917" s="14"/>
      <c r="S1917" s="4"/>
      <c r="T1917" s="35"/>
      <c r="U1917" s="10"/>
      <c r="V1917" s="10"/>
      <c r="W1917" s="10"/>
      <c r="X1917" s="3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</row>
    <row r="1918" spans="1:162" x14ac:dyDescent="0.15">
      <c r="A1918" s="44"/>
      <c r="B1918" s="96"/>
      <c r="C1918" s="7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21"/>
      <c r="R1918" s="14"/>
      <c r="S1918" s="4"/>
      <c r="T1918" s="35"/>
      <c r="U1918" s="10"/>
      <c r="V1918" s="10"/>
      <c r="W1918" s="10"/>
      <c r="X1918" s="3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</row>
    <row r="1919" spans="1:162" x14ac:dyDescent="0.15">
      <c r="A1919" s="44"/>
      <c r="B1919" s="96"/>
      <c r="C1919" s="7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21"/>
      <c r="R1919" s="14"/>
      <c r="S1919" s="4"/>
      <c r="T1919" s="35"/>
      <c r="U1919" s="10"/>
      <c r="V1919" s="10"/>
      <c r="W1919" s="10"/>
      <c r="X1919" s="3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</row>
    <row r="1920" spans="1:162" x14ac:dyDescent="0.15">
      <c r="A1920" s="44"/>
      <c r="B1920" s="96"/>
      <c r="C1920" s="7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21"/>
      <c r="R1920" s="14"/>
      <c r="S1920" s="4"/>
      <c r="T1920" s="35"/>
      <c r="U1920" s="10"/>
      <c r="V1920" s="10"/>
      <c r="W1920" s="10"/>
      <c r="X1920" s="3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</row>
    <row r="1921" spans="1:162" x14ac:dyDescent="0.15">
      <c r="A1921" s="44"/>
      <c r="B1921" s="96"/>
      <c r="C1921" s="7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21"/>
      <c r="R1921" s="14"/>
      <c r="S1921" s="4"/>
      <c r="T1921" s="35"/>
      <c r="U1921" s="10"/>
      <c r="V1921" s="10"/>
      <c r="W1921" s="10"/>
      <c r="X1921" s="3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</row>
    <row r="1922" spans="1:162" x14ac:dyDescent="0.15">
      <c r="A1922" s="44"/>
      <c r="B1922" s="96"/>
      <c r="C1922" s="7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21"/>
      <c r="R1922" s="14"/>
      <c r="S1922" s="4"/>
      <c r="T1922" s="35"/>
      <c r="U1922" s="10"/>
      <c r="V1922" s="10"/>
      <c r="W1922" s="10"/>
      <c r="X1922" s="3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</row>
    <row r="1923" spans="1:162" x14ac:dyDescent="0.15">
      <c r="A1923" s="44"/>
      <c r="B1923" s="96"/>
      <c r="C1923" s="7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21"/>
      <c r="R1923" s="14"/>
      <c r="S1923" s="4"/>
      <c r="T1923" s="35"/>
      <c r="U1923" s="10"/>
      <c r="V1923" s="10"/>
      <c r="W1923" s="10"/>
      <c r="X1923" s="3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</row>
    <row r="1924" spans="1:162" x14ac:dyDescent="0.15">
      <c r="A1924" s="44"/>
      <c r="B1924" s="96"/>
      <c r="C1924" s="7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21"/>
      <c r="R1924" s="14"/>
      <c r="S1924" s="4"/>
      <c r="T1924" s="35"/>
      <c r="U1924" s="10"/>
      <c r="V1924" s="10"/>
      <c r="W1924" s="10"/>
      <c r="X1924" s="3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</row>
    <row r="1925" spans="1:162" x14ac:dyDescent="0.15">
      <c r="A1925" s="44"/>
      <c r="B1925" s="96"/>
      <c r="C1925" s="7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21"/>
      <c r="R1925" s="14"/>
      <c r="S1925" s="4"/>
      <c r="T1925" s="35"/>
      <c r="U1925" s="10"/>
      <c r="V1925" s="10"/>
      <c r="W1925" s="10"/>
      <c r="X1925" s="3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</row>
    <row r="1926" spans="1:162" x14ac:dyDescent="0.15">
      <c r="A1926" s="44"/>
      <c r="B1926" s="96"/>
      <c r="C1926" s="7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21"/>
      <c r="R1926" s="14"/>
      <c r="S1926" s="4"/>
      <c r="T1926" s="35"/>
      <c r="U1926" s="10"/>
      <c r="V1926" s="10"/>
      <c r="W1926" s="10"/>
      <c r="X1926" s="3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</row>
    <row r="1927" spans="1:162" x14ac:dyDescent="0.15">
      <c r="A1927" s="44"/>
      <c r="B1927" s="96"/>
      <c r="C1927" s="7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21"/>
      <c r="R1927" s="14"/>
      <c r="S1927" s="4"/>
      <c r="T1927" s="35"/>
      <c r="U1927" s="10"/>
      <c r="V1927" s="10"/>
      <c r="W1927" s="10"/>
      <c r="X1927" s="3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</row>
    <row r="1928" spans="1:162" x14ac:dyDescent="0.15">
      <c r="A1928" s="44"/>
      <c r="B1928" s="96"/>
      <c r="C1928" s="7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21"/>
      <c r="R1928" s="14"/>
      <c r="S1928" s="4"/>
      <c r="T1928" s="35"/>
      <c r="U1928" s="10"/>
      <c r="V1928" s="10"/>
      <c r="W1928" s="10"/>
      <c r="X1928" s="3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</row>
    <row r="1929" spans="1:162" x14ac:dyDescent="0.15">
      <c r="A1929" s="44"/>
      <c r="B1929" s="96"/>
      <c r="C1929" s="7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21"/>
      <c r="R1929" s="14"/>
      <c r="S1929" s="4"/>
      <c r="T1929" s="35"/>
      <c r="U1929" s="10"/>
      <c r="V1929" s="10"/>
      <c r="W1929" s="10"/>
      <c r="X1929" s="3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</row>
    <row r="1930" spans="1:162" x14ac:dyDescent="0.15">
      <c r="A1930" s="44"/>
      <c r="B1930" s="96"/>
      <c r="C1930" s="7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21"/>
      <c r="R1930" s="14"/>
      <c r="S1930" s="4"/>
      <c r="T1930" s="35"/>
      <c r="U1930" s="10"/>
      <c r="V1930" s="10"/>
      <c r="W1930" s="10"/>
      <c r="X1930" s="3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</row>
    <row r="1931" spans="1:162" x14ac:dyDescent="0.15">
      <c r="A1931" s="44"/>
      <c r="B1931" s="96"/>
      <c r="C1931" s="7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21"/>
      <c r="R1931" s="14"/>
      <c r="S1931" s="4"/>
      <c r="T1931" s="35"/>
      <c r="U1931" s="10"/>
      <c r="V1931" s="10"/>
      <c r="W1931" s="10"/>
      <c r="X1931" s="3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</row>
    <row r="1932" spans="1:162" x14ac:dyDescent="0.15">
      <c r="A1932" s="44"/>
      <c r="B1932" s="96"/>
      <c r="C1932" s="7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21"/>
      <c r="R1932" s="14"/>
      <c r="S1932" s="4"/>
      <c r="T1932" s="35"/>
      <c r="U1932" s="10"/>
      <c r="V1932" s="10"/>
      <c r="W1932" s="10"/>
      <c r="X1932" s="3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</row>
    <row r="1933" spans="1:162" x14ac:dyDescent="0.15">
      <c r="A1933" s="44"/>
      <c r="B1933" s="96"/>
      <c r="C1933" s="7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21"/>
      <c r="R1933" s="14"/>
      <c r="S1933" s="4"/>
      <c r="T1933" s="35"/>
      <c r="U1933" s="10"/>
      <c r="V1933" s="10"/>
      <c r="W1933" s="10"/>
      <c r="X1933" s="3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</row>
    <row r="1934" spans="1:162" x14ac:dyDescent="0.15">
      <c r="A1934" s="44"/>
      <c r="B1934" s="96"/>
      <c r="C1934" s="7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21"/>
      <c r="R1934" s="14"/>
      <c r="S1934" s="4"/>
      <c r="T1934" s="35"/>
      <c r="U1934" s="10"/>
      <c r="V1934" s="10"/>
      <c r="W1934" s="10"/>
      <c r="X1934" s="3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</row>
    <row r="1935" spans="1:162" x14ac:dyDescent="0.15">
      <c r="A1935" s="44"/>
      <c r="B1935" s="96"/>
      <c r="C1935" s="7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21"/>
      <c r="R1935" s="14"/>
      <c r="S1935" s="4"/>
      <c r="T1935" s="35"/>
      <c r="U1935" s="10"/>
      <c r="V1935" s="10"/>
      <c r="W1935" s="10"/>
      <c r="X1935" s="3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</row>
    <row r="1936" spans="1:162" x14ac:dyDescent="0.15">
      <c r="A1936" s="44"/>
      <c r="B1936" s="96"/>
      <c r="C1936" s="7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21"/>
      <c r="R1936" s="14"/>
      <c r="S1936" s="4"/>
      <c r="T1936" s="35"/>
      <c r="U1936" s="10"/>
      <c r="V1936" s="10"/>
      <c r="W1936" s="10"/>
      <c r="X1936" s="3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</row>
    <row r="1937" spans="1:162" x14ac:dyDescent="0.15">
      <c r="A1937" s="44"/>
      <c r="B1937" s="96"/>
      <c r="C1937" s="7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21"/>
      <c r="R1937" s="14"/>
      <c r="S1937" s="4"/>
      <c r="T1937" s="35"/>
      <c r="U1937" s="10"/>
      <c r="V1937" s="10"/>
      <c r="W1937" s="10"/>
      <c r="X1937" s="3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</row>
    <row r="1938" spans="1:162" x14ac:dyDescent="0.15">
      <c r="A1938" s="44"/>
      <c r="B1938" s="96"/>
      <c r="C1938" s="7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21"/>
      <c r="R1938" s="14"/>
      <c r="S1938" s="4"/>
      <c r="T1938" s="35"/>
      <c r="U1938" s="10"/>
      <c r="V1938" s="10"/>
      <c r="W1938" s="10"/>
      <c r="X1938" s="3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</row>
    <row r="1939" spans="1:162" x14ac:dyDescent="0.15">
      <c r="A1939" s="44"/>
      <c r="B1939" s="96"/>
      <c r="C1939" s="7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21"/>
      <c r="R1939" s="14"/>
      <c r="S1939" s="4"/>
      <c r="T1939" s="35"/>
      <c r="U1939" s="10"/>
      <c r="V1939" s="10"/>
      <c r="W1939" s="10"/>
      <c r="X1939" s="3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</row>
    <row r="1940" spans="1:162" x14ac:dyDescent="0.15">
      <c r="A1940" s="44"/>
      <c r="B1940" s="96"/>
      <c r="C1940" s="7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21"/>
      <c r="R1940" s="14"/>
      <c r="S1940" s="4"/>
      <c r="T1940" s="35"/>
      <c r="U1940" s="10"/>
      <c r="V1940" s="10"/>
      <c r="W1940" s="10"/>
      <c r="X1940" s="3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</row>
    <row r="1941" spans="1:162" x14ac:dyDescent="0.15">
      <c r="A1941" s="44"/>
      <c r="B1941" s="96"/>
      <c r="C1941" s="7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21"/>
      <c r="R1941" s="14"/>
      <c r="S1941" s="4"/>
      <c r="T1941" s="35"/>
      <c r="U1941" s="10"/>
      <c r="V1941" s="10"/>
      <c r="W1941" s="10"/>
      <c r="X1941" s="3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</row>
    <row r="1942" spans="1:162" x14ac:dyDescent="0.15">
      <c r="A1942" s="44"/>
      <c r="B1942" s="96"/>
      <c r="C1942" s="7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21"/>
      <c r="R1942" s="14"/>
      <c r="S1942" s="4"/>
      <c r="T1942" s="35"/>
      <c r="U1942" s="10"/>
      <c r="V1942" s="10"/>
      <c r="W1942" s="10"/>
      <c r="X1942" s="3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</row>
    <row r="1943" spans="1:162" x14ac:dyDescent="0.15">
      <c r="A1943" s="44"/>
      <c r="B1943" s="96"/>
      <c r="C1943" s="7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21"/>
      <c r="R1943" s="14"/>
      <c r="S1943" s="4"/>
      <c r="T1943" s="35"/>
      <c r="U1943" s="10"/>
      <c r="V1943" s="10"/>
      <c r="W1943" s="10"/>
      <c r="X1943" s="3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</row>
    <row r="1944" spans="1:162" x14ac:dyDescent="0.15">
      <c r="A1944" s="44"/>
      <c r="B1944" s="96"/>
      <c r="C1944" s="7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21"/>
      <c r="R1944" s="14"/>
      <c r="S1944" s="4"/>
      <c r="T1944" s="35"/>
      <c r="U1944" s="10"/>
      <c r="V1944" s="10"/>
      <c r="W1944" s="10"/>
      <c r="X1944" s="3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</row>
    <row r="1945" spans="1:162" x14ac:dyDescent="0.15">
      <c r="A1945" s="44"/>
      <c r="B1945" s="96"/>
      <c r="C1945" s="7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21"/>
      <c r="R1945" s="14"/>
      <c r="S1945" s="4"/>
      <c r="T1945" s="35"/>
      <c r="U1945" s="10"/>
      <c r="V1945" s="10"/>
      <c r="W1945" s="10"/>
      <c r="X1945" s="3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</row>
    <row r="1946" spans="1:162" x14ac:dyDescent="0.15">
      <c r="A1946" s="44"/>
      <c r="B1946" s="96"/>
      <c r="C1946" s="7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21"/>
      <c r="R1946" s="14"/>
      <c r="S1946" s="4"/>
      <c r="T1946" s="35"/>
      <c r="U1946" s="10"/>
      <c r="V1946" s="10"/>
      <c r="W1946" s="10"/>
      <c r="X1946" s="3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</row>
    <row r="1947" spans="1:162" x14ac:dyDescent="0.15">
      <c r="A1947" s="44"/>
      <c r="B1947" s="96"/>
      <c r="C1947" s="7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21"/>
      <c r="R1947" s="14"/>
      <c r="S1947" s="4"/>
      <c r="T1947" s="35"/>
      <c r="U1947" s="10"/>
      <c r="V1947" s="10"/>
      <c r="W1947" s="10"/>
      <c r="X1947" s="3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</row>
    <row r="1948" spans="1:162" x14ac:dyDescent="0.15">
      <c r="A1948" s="44"/>
      <c r="B1948" s="96"/>
      <c r="C1948" s="7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21"/>
      <c r="R1948" s="14"/>
      <c r="S1948" s="4"/>
      <c r="T1948" s="35"/>
      <c r="U1948" s="10"/>
      <c r="V1948" s="10"/>
      <c r="W1948" s="10"/>
      <c r="X1948" s="3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</row>
    <row r="1949" spans="1:162" x14ac:dyDescent="0.15">
      <c r="A1949" s="44"/>
      <c r="B1949" s="96"/>
      <c r="C1949" s="7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21"/>
      <c r="R1949" s="14"/>
      <c r="S1949" s="4"/>
      <c r="T1949" s="35"/>
      <c r="U1949" s="10"/>
      <c r="V1949" s="10"/>
      <c r="W1949" s="10"/>
      <c r="X1949" s="3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</row>
    <row r="1950" spans="1:162" x14ac:dyDescent="0.15">
      <c r="A1950" s="44"/>
      <c r="B1950" s="96"/>
      <c r="C1950" s="7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21"/>
      <c r="R1950" s="14"/>
      <c r="S1950" s="4"/>
      <c r="T1950" s="35"/>
      <c r="U1950" s="10"/>
      <c r="V1950" s="10"/>
      <c r="W1950" s="10"/>
      <c r="X1950" s="3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</row>
    <row r="1951" spans="1:162" x14ac:dyDescent="0.15">
      <c r="A1951" s="44"/>
      <c r="B1951" s="96"/>
      <c r="C1951" s="7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21"/>
      <c r="R1951" s="14"/>
      <c r="S1951" s="4"/>
      <c r="T1951" s="35"/>
      <c r="U1951" s="10"/>
      <c r="V1951" s="10"/>
      <c r="W1951" s="10"/>
      <c r="X1951" s="3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</row>
    <row r="1952" spans="1:162" x14ac:dyDescent="0.15">
      <c r="A1952" s="44"/>
      <c r="B1952" s="96"/>
      <c r="C1952" s="7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21"/>
      <c r="R1952" s="14"/>
      <c r="S1952" s="4"/>
      <c r="T1952" s="35"/>
      <c r="U1952" s="10"/>
      <c r="V1952" s="10"/>
      <c r="W1952" s="10"/>
      <c r="X1952" s="3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</row>
    <row r="1953" spans="1:162" x14ac:dyDescent="0.15">
      <c r="A1953" s="44"/>
      <c r="B1953" s="96"/>
      <c r="C1953" s="7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21"/>
      <c r="R1953" s="14"/>
      <c r="S1953" s="4"/>
      <c r="T1953" s="35"/>
      <c r="U1953" s="10"/>
      <c r="V1953" s="10"/>
      <c r="W1953" s="10"/>
      <c r="X1953" s="3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</row>
    <row r="1954" spans="1:162" x14ac:dyDescent="0.15">
      <c r="A1954" s="44"/>
      <c r="B1954" s="96"/>
      <c r="C1954" s="7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21"/>
      <c r="R1954" s="14"/>
      <c r="S1954" s="4"/>
      <c r="T1954" s="35"/>
      <c r="U1954" s="10"/>
      <c r="V1954" s="10"/>
      <c r="W1954" s="10"/>
      <c r="X1954" s="3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</row>
    <row r="1955" spans="1:162" x14ac:dyDescent="0.15">
      <c r="A1955" s="44"/>
      <c r="B1955" s="96"/>
      <c r="C1955" s="7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21"/>
      <c r="R1955" s="14"/>
      <c r="S1955" s="4"/>
      <c r="T1955" s="35"/>
      <c r="U1955" s="10"/>
      <c r="V1955" s="10"/>
      <c r="W1955" s="10"/>
      <c r="X1955" s="3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</row>
    <row r="1956" spans="1:162" x14ac:dyDescent="0.15">
      <c r="A1956" s="44"/>
      <c r="B1956" s="96"/>
      <c r="C1956" s="7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21"/>
      <c r="R1956" s="14"/>
      <c r="S1956" s="4"/>
      <c r="T1956" s="35"/>
      <c r="U1956" s="10"/>
      <c r="V1956" s="10"/>
      <c r="W1956" s="10"/>
      <c r="X1956" s="3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</row>
    <row r="1957" spans="1:162" x14ac:dyDescent="0.15">
      <c r="A1957" s="44"/>
      <c r="B1957" s="96"/>
      <c r="C1957" s="7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21"/>
      <c r="R1957" s="14"/>
      <c r="S1957" s="4"/>
      <c r="T1957" s="35"/>
      <c r="U1957" s="10"/>
      <c r="V1957" s="10"/>
      <c r="W1957" s="10"/>
      <c r="X1957" s="3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</row>
    <row r="1958" spans="1:162" x14ac:dyDescent="0.15">
      <c r="A1958" s="44"/>
      <c r="B1958" s="96"/>
      <c r="C1958" s="7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21"/>
      <c r="R1958" s="14"/>
      <c r="S1958" s="4"/>
      <c r="T1958" s="35"/>
      <c r="U1958" s="10"/>
      <c r="V1958" s="10"/>
      <c r="W1958" s="10"/>
      <c r="X1958" s="3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</row>
    <row r="1959" spans="1:162" x14ac:dyDescent="0.15">
      <c r="A1959" s="44"/>
      <c r="B1959" s="96"/>
      <c r="C1959" s="7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21"/>
      <c r="R1959" s="14"/>
      <c r="S1959" s="4"/>
      <c r="T1959" s="35"/>
      <c r="U1959" s="10"/>
      <c r="V1959" s="10"/>
      <c r="W1959" s="10"/>
      <c r="X1959" s="3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</row>
    <row r="1960" spans="1:162" x14ac:dyDescent="0.15">
      <c r="A1960" s="44"/>
      <c r="B1960" s="96"/>
      <c r="C1960" s="7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21"/>
      <c r="R1960" s="14"/>
      <c r="S1960" s="4"/>
      <c r="T1960" s="35"/>
      <c r="U1960" s="10"/>
      <c r="V1960" s="10"/>
      <c r="W1960" s="10"/>
      <c r="X1960" s="3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</row>
    <row r="1961" spans="1:162" x14ac:dyDescent="0.15">
      <c r="A1961" s="44"/>
      <c r="B1961" s="96"/>
      <c r="C1961" s="7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21"/>
      <c r="R1961" s="14"/>
      <c r="S1961" s="4"/>
      <c r="T1961" s="35"/>
      <c r="U1961" s="10"/>
      <c r="V1961" s="10"/>
      <c r="W1961" s="10"/>
      <c r="X1961" s="3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</row>
    <row r="1962" spans="1:162" x14ac:dyDescent="0.15">
      <c r="A1962" s="44"/>
      <c r="B1962" s="96"/>
      <c r="C1962" s="7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21"/>
      <c r="R1962" s="14"/>
      <c r="S1962" s="4"/>
      <c r="T1962" s="35"/>
      <c r="U1962" s="10"/>
      <c r="V1962" s="10"/>
      <c r="W1962" s="10"/>
      <c r="X1962" s="3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</row>
    <row r="1963" spans="1:162" x14ac:dyDescent="0.15">
      <c r="A1963" s="44"/>
      <c r="B1963" s="96"/>
      <c r="C1963" s="7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21"/>
      <c r="R1963" s="14"/>
      <c r="S1963" s="4"/>
      <c r="T1963" s="35"/>
      <c r="U1963" s="10"/>
      <c r="V1963" s="10"/>
      <c r="W1963" s="10"/>
      <c r="X1963" s="3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</row>
    <row r="1964" spans="1:162" x14ac:dyDescent="0.15">
      <c r="A1964" s="44"/>
      <c r="B1964" s="96"/>
      <c r="C1964" s="7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21"/>
      <c r="R1964" s="14"/>
      <c r="S1964" s="4"/>
      <c r="T1964" s="35"/>
      <c r="U1964" s="10"/>
      <c r="V1964" s="10"/>
      <c r="W1964" s="10"/>
      <c r="X1964" s="3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</row>
    <row r="1965" spans="1:162" x14ac:dyDescent="0.15">
      <c r="A1965" s="44"/>
      <c r="B1965" s="96"/>
      <c r="C1965" s="7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21"/>
      <c r="R1965" s="14"/>
      <c r="S1965" s="4"/>
      <c r="T1965" s="35"/>
      <c r="U1965" s="10"/>
      <c r="V1965" s="10"/>
      <c r="W1965" s="10"/>
      <c r="X1965" s="3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</row>
    <row r="1966" spans="1:162" x14ac:dyDescent="0.15">
      <c r="A1966" s="44"/>
      <c r="B1966" s="96"/>
      <c r="C1966" s="7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21"/>
      <c r="R1966" s="14"/>
      <c r="S1966" s="4"/>
      <c r="T1966" s="35"/>
      <c r="U1966" s="10"/>
      <c r="V1966" s="10"/>
      <c r="W1966" s="10"/>
      <c r="X1966" s="3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</row>
    <row r="1967" spans="1:162" x14ac:dyDescent="0.15">
      <c r="A1967" s="44"/>
      <c r="B1967" s="96"/>
      <c r="C1967" s="7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21"/>
      <c r="R1967" s="14"/>
      <c r="S1967" s="4"/>
      <c r="T1967" s="35"/>
      <c r="U1967" s="10"/>
      <c r="V1967" s="10"/>
      <c r="W1967" s="10"/>
      <c r="X1967" s="3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</row>
    <row r="1968" spans="1:162" x14ac:dyDescent="0.15">
      <c r="A1968" s="44"/>
      <c r="B1968" s="96"/>
      <c r="C1968" s="7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21"/>
      <c r="R1968" s="14"/>
      <c r="S1968" s="4"/>
      <c r="T1968" s="35"/>
      <c r="U1968" s="10"/>
      <c r="V1968" s="10"/>
      <c r="W1968" s="10"/>
      <c r="X1968" s="3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</row>
    <row r="1969" spans="1:162" x14ac:dyDescent="0.15">
      <c r="A1969" s="44"/>
      <c r="B1969" s="96"/>
      <c r="C1969" s="7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21"/>
      <c r="R1969" s="14"/>
      <c r="S1969" s="4"/>
      <c r="T1969" s="35"/>
      <c r="U1969" s="10"/>
      <c r="V1969" s="10"/>
      <c r="W1969" s="10"/>
      <c r="X1969" s="3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</row>
    <row r="1970" spans="1:162" x14ac:dyDescent="0.15">
      <c r="A1970" s="44"/>
      <c r="B1970" s="96"/>
      <c r="C1970" s="7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21"/>
      <c r="R1970" s="14"/>
      <c r="S1970" s="4"/>
      <c r="T1970" s="35"/>
      <c r="U1970" s="10"/>
      <c r="V1970" s="10"/>
      <c r="W1970" s="10"/>
      <c r="X1970" s="3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</row>
    <row r="1971" spans="1:162" x14ac:dyDescent="0.15">
      <c r="A1971" s="44"/>
      <c r="B1971" s="96"/>
      <c r="C1971" s="7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21"/>
      <c r="R1971" s="14"/>
      <c r="S1971" s="4"/>
      <c r="T1971" s="35"/>
      <c r="U1971" s="10"/>
      <c r="V1971" s="10"/>
      <c r="W1971" s="10"/>
      <c r="X1971" s="3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</row>
    <row r="1972" spans="1:162" x14ac:dyDescent="0.15">
      <c r="A1972" s="44"/>
      <c r="B1972" s="96"/>
      <c r="C1972" s="7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21"/>
      <c r="R1972" s="14"/>
      <c r="S1972" s="4"/>
      <c r="T1972" s="35"/>
      <c r="U1972" s="10"/>
      <c r="V1972" s="10"/>
      <c r="W1972" s="10"/>
      <c r="X1972" s="3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</row>
    <row r="1973" spans="1:162" x14ac:dyDescent="0.15">
      <c r="A1973" s="44"/>
      <c r="B1973" s="96"/>
      <c r="C1973" s="7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21"/>
      <c r="R1973" s="14"/>
      <c r="S1973" s="4"/>
      <c r="T1973" s="35"/>
      <c r="U1973" s="10"/>
      <c r="V1973" s="10"/>
      <c r="W1973" s="10"/>
      <c r="X1973" s="3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</row>
    <row r="1974" spans="1:162" x14ac:dyDescent="0.15">
      <c r="A1974" s="44"/>
      <c r="B1974" s="96"/>
      <c r="C1974" s="7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21"/>
      <c r="R1974" s="14"/>
      <c r="S1974" s="4"/>
      <c r="T1974" s="35"/>
      <c r="U1974" s="10"/>
      <c r="V1974" s="10"/>
      <c r="W1974" s="10"/>
      <c r="X1974" s="3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</row>
    <row r="1975" spans="1:162" x14ac:dyDescent="0.15">
      <c r="A1975" s="44"/>
      <c r="B1975" s="96"/>
      <c r="C1975" s="7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21"/>
      <c r="R1975" s="14"/>
      <c r="S1975" s="4"/>
      <c r="T1975" s="35"/>
      <c r="U1975" s="10"/>
      <c r="V1975" s="10"/>
      <c r="W1975" s="10"/>
      <c r="X1975" s="3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</row>
    <row r="1976" spans="1:162" x14ac:dyDescent="0.15">
      <c r="A1976" s="44"/>
      <c r="B1976" s="96"/>
      <c r="C1976" s="7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21"/>
      <c r="R1976" s="14"/>
      <c r="S1976" s="4"/>
      <c r="T1976" s="35"/>
      <c r="U1976" s="10"/>
      <c r="V1976" s="10"/>
      <c r="W1976" s="10"/>
      <c r="X1976" s="3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</row>
    <row r="1977" spans="1:162" x14ac:dyDescent="0.15">
      <c r="A1977" s="44"/>
      <c r="B1977" s="96"/>
      <c r="C1977" s="7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21"/>
      <c r="R1977" s="14"/>
      <c r="S1977" s="4"/>
      <c r="T1977" s="35"/>
      <c r="U1977" s="10"/>
      <c r="V1977" s="10"/>
      <c r="W1977" s="10"/>
      <c r="X1977" s="3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</row>
    <row r="1978" spans="1:162" x14ac:dyDescent="0.15">
      <c r="A1978" s="44"/>
      <c r="B1978" s="96"/>
      <c r="C1978" s="7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21"/>
      <c r="R1978" s="14"/>
      <c r="S1978" s="4"/>
      <c r="T1978" s="35"/>
      <c r="U1978" s="10"/>
      <c r="V1978" s="10"/>
      <c r="W1978" s="10"/>
      <c r="X1978" s="3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</row>
    <row r="1979" spans="1:162" x14ac:dyDescent="0.15">
      <c r="A1979" s="44"/>
      <c r="B1979" s="96"/>
      <c r="C1979" s="7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21"/>
      <c r="R1979" s="14"/>
      <c r="S1979" s="4"/>
      <c r="T1979" s="35"/>
      <c r="U1979" s="10"/>
      <c r="V1979" s="10"/>
      <c r="W1979" s="10"/>
      <c r="X1979" s="3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</row>
    <row r="1980" spans="1:162" x14ac:dyDescent="0.15">
      <c r="A1980" s="44"/>
      <c r="B1980" s="96"/>
      <c r="C1980" s="7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21"/>
      <c r="R1980" s="14"/>
      <c r="S1980" s="4"/>
      <c r="T1980" s="35"/>
      <c r="U1980" s="10"/>
      <c r="V1980" s="10"/>
      <c r="W1980" s="10"/>
      <c r="X1980" s="3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</row>
    <row r="1981" spans="1:162" x14ac:dyDescent="0.15">
      <c r="A1981" s="44"/>
      <c r="B1981" s="96"/>
      <c r="C1981" s="7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21"/>
      <c r="R1981" s="14"/>
      <c r="S1981" s="4"/>
      <c r="T1981" s="35"/>
      <c r="U1981" s="10"/>
      <c r="V1981" s="10"/>
      <c r="W1981" s="10"/>
      <c r="X1981" s="3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</row>
    <row r="1982" spans="1:162" x14ac:dyDescent="0.15">
      <c r="A1982" s="44"/>
      <c r="B1982" s="96"/>
      <c r="C1982" s="7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21"/>
      <c r="R1982" s="14"/>
      <c r="S1982" s="4"/>
      <c r="T1982" s="35"/>
      <c r="U1982" s="10"/>
      <c r="V1982" s="10"/>
      <c r="W1982" s="10"/>
      <c r="X1982" s="3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</row>
    <row r="1983" spans="1:162" x14ac:dyDescent="0.15">
      <c r="A1983" s="44"/>
      <c r="B1983" s="96"/>
      <c r="C1983" s="7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21"/>
      <c r="R1983" s="14"/>
      <c r="S1983" s="4"/>
      <c r="T1983" s="35"/>
      <c r="U1983" s="10"/>
      <c r="V1983" s="10"/>
      <c r="W1983" s="10"/>
      <c r="X1983" s="3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</row>
    <row r="1984" spans="1:162" x14ac:dyDescent="0.15">
      <c r="A1984" s="44"/>
      <c r="B1984" s="96"/>
      <c r="C1984" s="7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21"/>
      <c r="R1984" s="14"/>
      <c r="S1984" s="4"/>
      <c r="T1984" s="35"/>
      <c r="U1984" s="10"/>
      <c r="V1984" s="10"/>
      <c r="W1984" s="10"/>
      <c r="X1984" s="3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</row>
    <row r="1985" spans="1:162" x14ac:dyDescent="0.15">
      <c r="A1985" s="44"/>
      <c r="B1985" s="96"/>
      <c r="C1985" s="7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21"/>
      <c r="R1985" s="14"/>
      <c r="S1985" s="4"/>
      <c r="T1985" s="35"/>
      <c r="U1985" s="10"/>
      <c r="V1985" s="10"/>
      <c r="W1985" s="10"/>
      <c r="X1985" s="3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</row>
    <row r="1986" spans="1:162" x14ac:dyDescent="0.15">
      <c r="A1986" s="44"/>
      <c r="B1986" s="96"/>
      <c r="C1986" s="7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21"/>
      <c r="R1986" s="14"/>
      <c r="S1986" s="4"/>
      <c r="T1986" s="35"/>
      <c r="U1986" s="10"/>
      <c r="V1986" s="10"/>
      <c r="W1986" s="10"/>
      <c r="X1986" s="3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</row>
    <row r="1987" spans="1:162" x14ac:dyDescent="0.15">
      <c r="A1987" s="44"/>
      <c r="B1987" s="96"/>
      <c r="C1987" s="7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21"/>
      <c r="R1987" s="14"/>
      <c r="S1987" s="4"/>
      <c r="T1987" s="35"/>
      <c r="U1987" s="10"/>
      <c r="V1987" s="10"/>
      <c r="W1987" s="10"/>
      <c r="X1987" s="3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</row>
    <row r="1988" spans="1:162" x14ac:dyDescent="0.15">
      <c r="A1988" s="44"/>
      <c r="B1988" s="96"/>
      <c r="C1988" s="7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21"/>
      <c r="R1988" s="14"/>
      <c r="S1988" s="4"/>
      <c r="T1988" s="35"/>
      <c r="U1988" s="10"/>
      <c r="V1988" s="10"/>
      <c r="W1988" s="10"/>
      <c r="X1988" s="3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</row>
    <row r="1989" spans="1:162" x14ac:dyDescent="0.15">
      <c r="A1989" s="44"/>
      <c r="B1989" s="96"/>
      <c r="C1989" s="7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21"/>
      <c r="R1989" s="14"/>
      <c r="S1989" s="4"/>
      <c r="T1989" s="35"/>
      <c r="U1989" s="10"/>
      <c r="V1989" s="10"/>
      <c r="W1989" s="10"/>
      <c r="X1989" s="3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</row>
    <row r="1990" spans="1:162" x14ac:dyDescent="0.15">
      <c r="A1990" s="44"/>
      <c r="B1990" s="96"/>
      <c r="C1990" s="7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21"/>
      <c r="R1990" s="14"/>
      <c r="S1990" s="4"/>
      <c r="T1990" s="35"/>
      <c r="U1990" s="10"/>
      <c r="V1990" s="10"/>
      <c r="W1990" s="10"/>
      <c r="X1990" s="3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</row>
    <row r="1991" spans="1:162" x14ac:dyDescent="0.15">
      <c r="A1991" s="44"/>
      <c r="B1991" s="96"/>
      <c r="C1991" s="7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21"/>
      <c r="R1991" s="14"/>
      <c r="S1991" s="4"/>
      <c r="T1991" s="35"/>
      <c r="U1991" s="10"/>
      <c r="V1991" s="10"/>
      <c r="W1991" s="10"/>
      <c r="X1991" s="3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</row>
    <row r="1992" spans="1:162" x14ac:dyDescent="0.15">
      <c r="A1992" s="44"/>
      <c r="B1992" s="96"/>
      <c r="C1992" s="7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21"/>
      <c r="R1992" s="14"/>
      <c r="S1992" s="4"/>
      <c r="T1992" s="35"/>
      <c r="U1992" s="10"/>
      <c r="V1992" s="10"/>
      <c r="W1992" s="10"/>
      <c r="X1992" s="3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</row>
    <row r="1993" spans="1:162" x14ac:dyDescent="0.15">
      <c r="A1993" s="44"/>
      <c r="B1993" s="96"/>
      <c r="C1993" s="7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21"/>
      <c r="R1993" s="14"/>
      <c r="S1993" s="4"/>
      <c r="T1993" s="35"/>
      <c r="U1993" s="10"/>
      <c r="V1993" s="10"/>
      <c r="W1993" s="10"/>
      <c r="X1993" s="3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</row>
    <row r="1994" spans="1:162" x14ac:dyDescent="0.15">
      <c r="A1994" s="44"/>
      <c r="B1994" s="96"/>
      <c r="C1994" s="7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21"/>
      <c r="R1994" s="14"/>
      <c r="S1994" s="4"/>
      <c r="T1994" s="35"/>
      <c r="U1994" s="10"/>
      <c r="V1994" s="10"/>
      <c r="W1994" s="10"/>
      <c r="X1994" s="3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</row>
    <row r="1995" spans="1:162" x14ac:dyDescent="0.15">
      <c r="A1995" s="44"/>
      <c r="B1995" s="96"/>
      <c r="C1995" s="7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21"/>
      <c r="R1995" s="14"/>
      <c r="S1995" s="4"/>
      <c r="T1995" s="35"/>
      <c r="U1995" s="10"/>
      <c r="V1995" s="10"/>
      <c r="W1995" s="10"/>
      <c r="X1995" s="3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</row>
    <row r="1996" spans="1:162" x14ac:dyDescent="0.15">
      <c r="A1996" s="44"/>
      <c r="B1996" s="96"/>
      <c r="C1996" s="7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21"/>
      <c r="R1996" s="14"/>
      <c r="S1996" s="4"/>
      <c r="T1996" s="35"/>
      <c r="U1996" s="10"/>
      <c r="V1996" s="10"/>
      <c r="W1996" s="10"/>
      <c r="X1996" s="3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</row>
    <row r="1997" spans="1:162" x14ac:dyDescent="0.15">
      <c r="A1997" s="44"/>
      <c r="B1997" s="96"/>
      <c r="C1997" s="7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21"/>
      <c r="R1997" s="14"/>
      <c r="S1997" s="4"/>
      <c r="T1997" s="35"/>
      <c r="U1997" s="10"/>
      <c r="V1997" s="10"/>
      <c r="W1997" s="10"/>
      <c r="X1997" s="3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</row>
    <row r="1998" spans="1:162" x14ac:dyDescent="0.15">
      <c r="A1998" s="44"/>
      <c r="B1998" s="96"/>
      <c r="C1998" s="7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21"/>
      <c r="R1998" s="14"/>
      <c r="S1998" s="4"/>
      <c r="T1998" s="35"/>
      <c r="U1998" s="10"/>
      <c r="V1998" s="10"/>
      <c r="W1998" s="10"/>
      <c r="X1998" s="3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</row>
    <row r="1999" spans="1:162" x14ac:dyDescent="0.15">
      <c r="A1999" s="44"/>
      <c r="B1999" s="96"/>
      <c r="C1999" s="7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21"/>
      <c r="R1999" s="14"/>
      <c r="S1999" s="4"/>
      <c r="T1999" s="35"/>
      <c r="U1999" s="10"/>
      <c r="V1999" s="10"/>
      <c r="W1999" s="10"/>
      <c r="X1999" s="3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</row>
    <row r="2000" spans="1:162" x14ac:dyDescent="0.15">
      <c r="A2000" s="44"/>
      <c r="B2000" s="96"/>
      <c r="C2000" s="7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21"/>
      <c r="R2000" s="14"/>
      <c r="S2000" s="4"/>
      <c r="T2000" s="35"/>
      <c r="U2000" s="10"/>
      <c r="V2000" s="10"/>
      <c r="W2000" s="10"/>
      <c r="X2000" s="3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</row>
    <row r="2001" spans="1:162" x14ac:dyDescent="0.15">
      <c r="A2001" s="44"/>
      <c r="B2001" s="96"/>
      <c r="C2001" s="7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21"/>
      <c r="R2001" s="14"/>
      <c r="S2001" s="4"/>
      <c r="T2001" s="35"/>
      <c r="U2001" s="10"/>
      <c r="V2001" s="10"/>
      <c r="W2001" s="10"/>
      <c r="X2001" s="3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</row>
    <row r="2002" spans="1:162" x14ac:dyDescent="0.15">
      <c r="A2002" s="44"/>
      <c r="B2002" s="96"/>
      <c r="C2002" s="7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21"/>
      <c r="R2002" s="14"/>
      <c r="S2002" s="4"/>
      <c r="T2002" s="35"/>
      <c r="U2002" s="10"/>
      <c r="V2002" s="10"/>
      <c r="W2002" s="10"/>
      <c r="X2002" s="3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</row>
    <row r="2003" spans="1:162" x14ac:dyDescent="0.15">
      <c r="A2003" s="44"/>
      <c r="B2003" s="96"/>
      <c r="C2003" s="7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21"/>
      <c r="R2003" s="14"/>
      <c r="S2003" s="4"/>
      <c r="T2003" s="35"/>
      <c r="U2003" s="10"/>
      <c r="V2003" s="10"/>
      <c r="W2003" s="10"/>
      <c r="X2003" s="3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</row>
    <row r="2004" spans="1:162" x14ac:dyDescent="0.15">
      <c r="A2004" s="44"/>
      <c r="B2004" s="96"/>
      <c r="C2004" s="7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21"/>
      <c r="R2004" s="14"/>
      <c r="S2004" s="4"/>
      <c r="T2004" s="35"/>
      <c r="U2004" s="10"/>
      <c r="V2004" s="10"/>
      <c r="W2004" s="10"/>
      <c r="X2004" s="3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</row>
    <row r="2005" spans="1:162" x14ac:dyDescent="0.15">
      <c r="A2005" s="44"/>
      <c r="B2005" s="96"/>
      <c r="C2005" s="7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21"/>
      <c r="R2005" s="14"/>
      <c r="S2005" s="4"/>
      <c r="T2005" s="35"/>
      <c r="U2005" s="10"/>
      <c r="V2005" s="10"/>
      <c r="W2005" s="10"/>
      <c r="X2005" s="3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</row>
    <row r="2006" spans="1:162" x14ac:dyDescent="0.15">
      <c r="A2006" s="44"/>
      <c r="B2006" s="96"/>
      <c r="C2006" s="7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21"/>
      <c r="R2006" s="14"/>
      <c r="S2006" s="4"/>
      <c r="T2006" s="35"/>
      <c r="U2006" s="10"/>
      <c r="V2006" s="10"/>
      <c r="W2006" s="10"/>
      <c r="X2006" s="3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</row>
    <row r="2007" spans="1:162" x14ac:dyDescent="0.15">
      <c r="A2007" s="44"/>
      <c r="B2007" s="96"/>
      <c r="C2007" s="7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21"/>
      <c r="R2007" s="14"/>
      <c r="S2007" s="4"/>
      <c r="T2007" s="35"/>
      <c r="U2007" s="10"/>
      <c r="V2007" s="10"/>
      <c r="W2007" s="10"/>
      <c r="X2007" s="3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</row>
    <row r="2008" spans="1:162" x14ac:dyDescent="0.15">
      <c r="A2008" s="44"/>
      <c r="B2008" s="96"/>
      <c r="C2008" s="7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21"/>
      <c r="R2008" s="14"/>
      <c r="S2008" s="4"/>
      <c r="T2008" s="35"/>
      <c r="U2008" s="10"/>
      <c r="V2008" s="10"/>
      <c r="W2008" s="10"/>
      <c r="X2008" s="3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</row>
    <row r="2009" spans="1:162" x14ac:dyDescent="0.15">
      <c r="A2009" s="44"/>
      <c r="B2009" s="96"/>
      <c r="C2009" s="7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21"/>
      <c r="R2009" s="14"/>
      <c r="S2009" s="4"/>
      <c r="T2009" s="35"/>
      <c r="U2009" s="10"/>
      <c r="V2009" s="10"/>
      <c r="W2009" s="10"/>
      <c r="X2009" s="3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</row>
    <row r="2010" spans="1:162" x14ac:dyDescent="0.15">
      <c r="A2010" s="44"/>
      <c r="B2010" s="96"/>
      <c r="C2010" s="7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21"/>
      <c r="R2010" s="14"/>
      <c r="S2010" s="4"/>
      <c r="T2010" s="35"/>
      <c r="U2010" s="10"/>
      <c r="V2010" s="10"/>
      <c r="W2010" s="10"/>
      <c r="X2010" s="3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</row>
    <row r="2011" spans="1:162" x14ac:dyDescent="0.15">
      <c r="A2011" s="44"/>
      <c r="B2011" s="96"/>
      <c r="C2011" s="7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21"/>
      <c r="R2011" s="14"/>
      <c r="S2011" s="4"/>
      <c r="T2011" s="35"/>
      <c r="U2011" s="10"/>
      <c r="V2011" s="10"/>
      <c r="W2011" s="10"/>
      <c r="X2011" s="3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</row>
    <row r="2012" spans="1:162" x14ac:dyDescent="0.15">
      <c r="A2012" s="44"/>
      <c r="B2012" s="96"/>
      <c r="C2012" s="7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21"/>
      <c r="R2012" s="14"/>
      <c r="S2012" s="4"/>
      <c r="T2012" s="35"/>
      <c r="U2012" s="10"/>
      <c r="V2012" s="10"/>
      <c r="W2012" s="10"/>
      <c r="X2012" s="3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</row>
    <row r="2013" spans="1:162" x14ac:dyDescent="0.15">
      <c r="A2013" s="44"/>
      <c r="B2013" s="96"/>
      <c r="C2013" s="7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21"/>
      <c r="R2013" s="14"/>
      <c r="S2013" s="4"/>
      <c r="T2013" s="35"/>
      <c r="U2013" s="10"/>
      <c r="V2013" s="10"/>
      <c r="W2013" s="10"/>
      <c r="X2013" s="3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</row>
    <row r="2014" spans="1:162" x14ac:dyDescent="0.15">
      <c r="A2014" s="44"/>
      <c r="B2014" s="96"/>
      <c r="C2014" s="7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21"/>
      <c r="R2014" s="14"/>
      <c r="S2014" s="4"/>
      <c r="T2014" s="35"/>
      <c r="U2014" s="10"/>
      <c r="V2014" s="10"/>
      <c r="W2014" s="10"/>
      <c r="X2014" s="3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</row>
    <row r="2015" spans="1:162" x14ac:dyDescent="0.15">
      <c r="A2015" s="44"/>
      <c r="B2015" s="96"/>
      <c r="C2015" s="7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21"/>
      <c r="R2015" s="14"/>
      <c r="S2015" s="4"/>
      <c r="T2015" s="35"/>
      <c r="U2015" s="10"/>
      <c r="V2015" s="10"/>
      <c r="W2015" s="10"/>
      <c r="X2015" s="3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</row>
    <row r="2016" spans="1:162" x14ac:dyDescent="0.15">
      <c r="A2016" s="44"/>
      <c r="B2016" s="96"/>
      <c r="C2016" s="7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21"/>
      <c r="R2016" s="14"/>
      <c r="S2016" s="4"/>
      <c r="T2016" s="35"/>
      <c r="U2016" s="10"/>
      <c r="V2016" s="10"/>
      <c r="W2016" s="10"/>
      <c r="X2016" s="3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</row>
    <row r="2017" spans="1:162" x14ac:dyDescent="0.15">
      <c r="A2017" s="44"/>
      <c r="B2017" s="96"/>
      <c r="C2017" s="7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21"/>
      <c r="R2017" s="14"/>
      <c r="S2017" s="4"/>
      <c r="T2017" s="35"/>
      <c r="U2017" s="10"/>
      <c r="V2017" s="10"/>
      <c r="W2017" s="10"/>
      <c r="X2017" s="3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</row>
    <row r="2018" spans="1:162" x14ac:dyDescent="0.15">
      <c r="A2018" s="44"/>
      <c r="B2018" s="96"/>
      <c r="C2018" s="7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21"/>
      <c r="R2018" s="14"/>
      <c r="S2018" s="4"/>
      <c r="T2018" s="35"/>
      <c r="U2018" s="10"/>
      <c r="V2018" s="10"/>
      <c r="W2018" s="10"/>
      <c r="X2018" s="3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</row>
    <row r="2019" spans="1:162" x14ac:dyDescent="0.15">
      <c r="A2019" s="44"/>
      <c r="B2019" s="96"/>
      <c r="C2019" s="7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21"/>
      <c r="R2019" s="14"/>
      <c r="S2019" s="4"/>
      <c r="T2019" s="35"/>
      <c r="U2019" s="10"/>
      <c r="V2019" s="10"/>
      <c r="W2019" s="10"/>
      <c r="X2019" s="3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</row>
    <row r="2020" spans="1:162" x14ac:dyDescent="0.15">
      <c r="A2020" s="44"/>
      <c r="B2020" s="96"/>
      <c r="C2020" s="7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21"/>
      <c r="R2020" s="14"/>
      <c r="S2020" s="4"/>
      <c r="T2020" s="35"/>
      <c r="U2020" s="10"/>
      <c r="V2020" s="10"/>
      <c r="W2020" s="10"/>
      <c r="X2020" s="3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</row>
    <row r="2021" spans="1:162" x14ac:dyDescent="0.15">
      <c r="A2021" s="44"/>
      <c r="B2021" s="96"/>
      <c r="C2021" s="7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21"/>
      <c r="R2021" s="14"/>
      <c r="S2021" s="4"/>
      <c r="T2021" s="35"/>
      <c r="U2021" s="29"/>
      <c r="V2021" s="29"/>
      <c r="W2021" s="29"/>
      <c r="X2021" s="37"/>
      <c r="Y2021" s="22"/>
      <c r="Z2021" s="27"/>
      <c r="AA2021" s="29"/>
      <c r="AB2021" s="22"/>
      <c r="AC2021" s="22"/>
      <c r="AD2021" s="22"/>
      <c r="AE2021" s="29"/>
      <c r="AF2021" s="23"/>
      <c r="AG2021" s="29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  <c r="EV2021" s="27"/>
      <c r="EW2021" s="27"/>
      <c r="EX2021" s="27"/>
      <c r="EY2021" s="27"/>
      <c r="EZ2021" s="27"/>
      <c r="FA2021" s="27"/>
      <c r="FB2021" s="27"/>
      <c r="FC2021" s="27"/>
      <c r="FD2021" s="27"/>
      <c r="FE2021" s="27"/>
      <c r="FF2021" s="27"/>
    </row>
    <row r="2022" spans="1:162" x14ac:dyDescent="0.15">
      <c r="A2022" s="44"/>
      <c r="B2022" s="96"/>
      <c r="C2022" s="7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21"/>
      <c r="R2022" s="14"/>
      <c r="S2022" s="4"/>
      <c r="T2022" s="35"/>
      <c r="U2022" s="29"/>
      <c r="V2022" s="29"/>
      <c r="W2022" s="29"/>
      <c r="X2022" s="37"/>
      <c r="Y2022" s="22"/>
      <c r="Z2022" s="27"/>
      <c r="AA2022" s="29"/>
      <c r="AB2022" s="22"/>
      <c r="AC2022" s="22"/>
      <c r="AD2022" s="22"/>
      <c r="AE2022" s="29"/>
      <c r="AF2022" s="23"/>
      <c r="AG2022" s="29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  <c r="EV2022" s="27"/>
      <c r="EW2022" s="27"/>
      <c r="EX2022" s="27"/>
      <c r="EY2022" s="27"/>
      <c r="EZ2022" s="27"/>
      <c r="FA2022" s="27"/>
      <c r="FB2022" s="27"/>
      <c r="FC2022" s="27"/>
      <c r="FD2022" s="27"/>
      <c r="FE2022" s="27"/>
      <c r="FF2022" s="27"/>
    </row>
    <row r="2023" spans="1:162" x14ac:dyDescent="0.15">
      <c r="A2023" s="44"/>
      <c r="B2023" s="96"/>
      <c r="C2023" s="7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21"/>
      <c r="R2023" s="14"/>
      <c r="S2023" s="4"/>
      <c r="T2023" s="35"/>
      <c r="U2023" s="10"/>
      <c r="V2023" s="10"/>
      <c r="W2023" s="10"/>
      <c r="X2023" s="3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</row>
    <row r="2024" spans="1:162" x14ac:dyDescent="0.15">
      <c r="A2024" s="44"/>
      <c r="B2024" s="96"/>
      <c r="C2024" s="7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21"/>
      <c r="R2024" s="14"/>
      <c r="S2024" s="4"/>
      <c r="T2024" s="35"/>
      <c r="U2024" s="10"/>
      <c r="V2024" s="10"/>
      <c r="W2024" s="10"/>
      <c r="X2024" s="3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</row>
    <row r="2025" spans="1:162" x14ac:dyDescent="0.15">
      <c r="A2025" s="44"/>
      <c r="B2025" s="96"/>
      <c r="C2025" s="7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21"/>
      <c r="R2025" s="14"/>
      <c r="S2025" s="4"/>
      <c r="T2025" s="35"/>
      <c r="U2025" s="10"/>
      <c r="V2025" s="10"/>
      <c r="W2025" s="10"/>
      <c r="X2025" s="3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</row>
    <row r="2026" spans="1:162" x14ac:dyDescent="0.15">
      <c r="A2026" s="44"/>
      <c r="B2026" s="96"/>
      <c r="C2026" s="7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21"/>
      <c r="R2026" s="14"/>
      <c r="S2026" s="4"/>
      <c r="T2026" s="35"/>
      <c r="U2026" s="10"/>
      <c r="V2026" s="10"/>
      <c r="W2026" s="10"/>
      <c r="X2026" s="3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</row>
    <row r="2027" spans="1:162" x14ac:dyDescent="0.15">
      <c r="A2027" s="44"/>
      <c r="B2027" s="96"/>
      <c r="C2027" s="7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21"/>
      <c r="R2027" s="14"/>
      <c r="S2027" s="4"/>
      <c r="T2027" s="35"/>
      <c r="U2027" s="10"/>
      <c r="V2027" s="10"/>
      <c r="W2027" s="10"/>
      <c r="X2027" s="3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</row>
    <row r="2028" spans="1:162" x14ac:dyDescent="0.15">
      <c r="A2028" s="44"/>
      <c r="B2028" s="96"/>
      <c r="C2028" s="7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21"/>
      <c r="R2028" s="14"/>
      <c r="S2028" s="4"/>
      <c r="T2028" s="35"/>
      <c r="U2028" s="10"/>
      <c r="V2028" s="10"/>
      <c r="W2028" s="10"/>
      <c r="X2028" s="3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</row>
    <row r="2029" spans="1:162" x14ac:dyDescent="0.15">
      <c r="A2029" s="44"/>
      <c r="B2029" s="96"/>
      <c r="C2029" s="7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21"/>
      <c r="R2029" s="14"/>
      <c r="S2029" s="4"/>
      <c r="T2029" s="35"/>
      <c r="U2029" s="10"/>
      <c r="V2029" s="10"/>
      <c r="W2029" s="10"/>
      <c r="X2029" s="3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</row>
    <row r="2030" spans="1:162" x14ac:dyDescent="0.15">
      <c r="A2030" s="44"/>
      <c r="B2030" s="96"/>
      <c r="C2030" s="7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21"/>
      <c r="R2030" s="14"/>
      <c r="S2030" s="4"/>
      <c r="T2030" s="35"/>
      <c r="U2030" s="10"/>
      <c r="V2030" s="10"/>
      <c r="W2030" s="10"/>
      <c r="X2030" s="3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</row>
    <row r="2031" spans="1:162" x14ac:dyDescent="0.15">
      <c r="A2031" s="44"/>
      <c r="B2031" s="96"/>
      <c r="C2031" s="7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21"/>
      <c r="R2031" s="14"/>
      <c r="S2031" s="4"/>
      <c r="T2031" s="35"/>
      <c r="U2031" s="10"/>
      <c r="V2031" s="10"/>
      <c r="W2031" s="10"/>
      <c r="X2031" s="3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</row>
    <row r="2032" spans="1:162" x14ac:dyDescent="0.15">
      <c r="A2032" s="44"/>
      <c r="B2032" s="96"/>
      <c r="C2032" s="7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21"/>
      <c r="R2032" s="14"/>
      <c r="S2032" s="4"/>
      <c r="T2032" s="35"/>
      <c r="U2032" s="10"/>
      <c r="V2032" s="10"/>
      <c r="W2032" s="10"/>
      <c r="X2032" s="3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</row>
    <row r="2033" spans="1:162" x14ac:dyDescent="0.15">
      <c r="A2033" s="44"/>
      <c r="B2033" s="96"/>
      <c r="C2033" s="7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21"/>
      <c r="R2033" s="14"/>
      <c r="S2033" s="4"/>
      <c r="T2033" s="35"/>
      <c r="U2033" s="10"/>
      <c r="V2033" s="10"/>
      <c r="W2033" s="10"/>
      <c r="X2033" s="3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</row>
    <row r="2034" spans="1:162" x14ac:dyDescent="0.15">
      <c r="A2034" s="44"/>
      <c r="B2034" s="96"/>
      <c r="C2034" s="7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21"/>
      <c r="R2034" s="14"/>
      <c r="S2034" s="4"/>
      <c r="T2034" s="35"/>
      <c r="U2034" s="10"/>
      <c r="V2034" s="10"/>
      <c r="W2034" s="10"/>
      <c r="X2034" s="3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</row>
    <row r="2035" spans="1:162" x14ac:dyDescent="0.15">
      <c r="A2035" s="44"/>
      <c r="B2035" s="96"/>
      <c r="C2035" s="7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21"/>
      <c r="R2035" s="14"/>
      <c r="S2035" s="4"/>
      <c r="T2035" s="35"/>
      <c r="U2035" s="10"/>
      <c r="V2035" s="10"/>
      <c r="W2035" s="10"/>
      <c r="X2035" s="3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</row>
    <row r="2036" spans="1:162" x14ac:dyDescent="0.15">
      <c r="A2036" s="44"/>
      <c r="B2036" s="96"/>
      <c r="C2036" s="7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21"/>
      <c r="R2036" s="14"/>
      <c r="S2036" s="4"/>
      <c r="T2036" s="35"/>
      <c r="U2036" s="10"/>
      <c r="V2036" s="10"/>
      <c r="W2036" s="10"/>
      <c r="X2036" s="3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</row>
    <row r="2037" spans="1:162" x14ac:dyDescent="0.15">
      <c r="A2037" s="44"/>
      <c r="B2037" s="96"/>
      <c r="C2037" s="7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21"/>
      <c r="R2037" s="14"/>
      <c r="S2037" s="4"/>
      <c r="T2037" s="35"/>
      <c r="U2037" s="10"/>
      <c r="V2037" s="10"/>
      <c r="W2037" s="10"/>
      <c r="X2037" s="3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</row>
    <row r="2038" spans="1:162" x14ac:dyDescent="0.15">
      <c r="A2038" s="44"/>
      <c r="B2038" s="96"/>
      <c r="C2038" s="7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21"/>
      <c r="R2038" s="14"/>
      <c r="S2038" s="4"/>
      <c r="T2038" s="35"/>
      <c r="U2038" s="10"/>
      <c r="V2038" s="10"/>
      <c r="W2038" s="10"/>
      <c r="X2038" s="3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</row>
    <row r="2039" spans="1:162" x14ac:dyDescent="0.15">
      <c r="A2039" s="44"/>
      <c r="B2039" s="96"/>
      <c r="C2039" s="7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21"/>
      <c r="R2039" s="14"/>
      <c r="S2039" s="4"/>
      <c r="T2039" s="35"/>
      <c r="U2039" s="10"/>
      <c r="V2039" s="10"/>
      <c r="W2039" s="10"/>
      <c r="X2039" s="3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</row>
    <row r="2040" spans="1:162" x14ac:dyDescent="0.15">
      <c r="A2040" s="44"/>
      <c r="B2040" s="96"/>
      <c r="C2040" s="7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21"/>
      <c r="R2040" s="14"/>
      <c r="S2040" s="4"/>
      <c r="T2040" s="35"/>
      <c r="U2040" s="10"/>
      <c r="V2040" s="10"/>
      <c r="W2040" s="10"/>
      <c r="X2040" s="3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</row>
    <row r="2041" spans="1:162" x14ac:dyDescent="0.15">
      <c r="A2041" s="44"/>
      <c r="B2041" s="96"/>
      <c r="C2041" s="7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21"/>
      <c r="R2041" s="14"/>
      <c r="S2041" s="4"/>
      <c r="T2041" s="35"/>
      <c r="U2041" s="10"/>
      <c r="V2041" s="10"/>
      <c r="W2041" s="10"/>
      <c r="X2041" s="3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</row>
    <row r="2042" spans="1:162" x14ac:dyDescent="0.15">
      <c r="A2042" s="44"/>
      <c r="B2042" s="96"/>
      <c r="C2042" s="7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21"/>
      <c r="R2042" s="14"/>
      <c r="S2042" s="4"/>
      <c r="T2042" s="35"/>
      <c r="U2042" s="10"/>
      <c r="V2042" s="10"/>
      <c r="W2042" s="10"/>
      <c r="X2042" s="3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</row>
    <row r="2043" spans="1:162" x14ac:dyDescent="0.15">
      <c r="A2043" s="44"/>
      <c r="B2043" s="96"/>
      <c r="C2043" s="7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21"/>
      <c r="R2043" s="14"/>
      <c r="S2043" s="4"/>
      <c r="T2043" s="35"/>
      <c r="U2043" s="10"/>
      <c r="V2043" s="10"/>
      <c r="W2043" s="10"/>
      <c r="X2043" s="3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</row>
    <row r="2044" spans="1:162" x14ac:dyDescent="0.15">
      <c r="A2044" s="44"/>
      <c r="B2044" s="96"/>
      <c r="C2044" s="7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21"/>
      <c r="R2044" s="14"/>
      <c r="S2044" s="4"/>
      <c r="T2044" s="35"/>
      <c r="U2044" s="10"/>
      <c r="V2044" s="10"/>
      <c r="W2044" s="10"/>
      <c r="X2044" s="3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</row>
    <row r="2045" spans="1:162" x14ac:dyDescent="0.15">
      <c r="A2045" s="44"/>
      <c r="B2045" s="96"/>
      <c r="C2045" s="7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21"/>
      <c r="R2045" s="14"/>
      <c r="S2045" s="4"/>
      <c r="T2045" s="35"/>
      <c r="U2045" s="10"/>
      <c r="V2045" s="10"/>
      <c r="W2045" s="10"/>
      <c r="X2045" s="3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</row>
    <row r="2046" spans="1:162" x14ac:dyDescent="0.15">
      <c r="A2046" s="44"/>
      <c r="B2046" s="96"/>
      <c r="C2046" s="7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21"/>
      <c r="R2046" s="14"/>
      <c r="S2046" s="4"/>
      <c r="T2046" s="35"/>
      <c r="U2046" s="10"/>
      <c r="V2046" s="10"/>
      <c r="W2046" s="10"/>
      <c r="X2046" s="3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</row>
    <row r="2047" spans="1:162" x14ac:dyDescent="0.15">
      <c r="A2047" s="44"/>
      <c r="B2047" s="96"/>
      <c r="C2047" s="7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21"/>
      <c r="R2047" s="14"/>
      <c r="S2047" s="4"/>
      <c r="T2047" s="35"/>
      <c r="U2047" s="10"/>
      <c r="V2047" s="10"/>
      <c r="W2047" s="10"/>
      <c r="X2047" s="3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</row>
    <row r="2048" spans="1:162" x14ac:dyDescent="0.15">
      <c r="A2048" s="44"/>
      <c r="B2048" s="96"/>
      <c r="C2048" s="7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21"/>
      <c r="R2048" s="14"/>
      <c r="S2048" s="4"/>
      <c r="T2048" s="35"/>
      <c r="U2048" s="10"/>
      <c r="V2048" s="10"/>
      <c r="W2048" s="10"/>
      <c r="X2048" s="3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</row>
    <row r="2049" spans="1:162" x14ac:dyDescent="0.15">
      <c r="A2049" s="44"/>
      <c r="B2049" s="96"/>
      <c r="C2049" s="7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21"/>
      <c r="R2049" s="14"/>
      <c r="S2049" s="4"/>
      <c r="T2049" s="35"/>
      <c r="U2049" s="10"/>
      <c r="V2049" s="10"/>
      <c r="W2049" s="10"/>
      <c r="X2049" s="3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</row>
    <row r="2050" spans="1:162" x14ac:dyDescent="0.15">
      <c r="A2050" s="44"/>
      <c r="B2050" s="96"/>
      <c r="C2050" s="7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21"/>
      <c r="R2050" s="14"/>
      <c r="S2050" s="4"/>
      <c r="T2050" s="35"/>
      <c r="U2050" s="10"/>
      <c r="V2050" s="10"/>
      <c r="W2050" s="10"/>
      <c r="X2050" s="3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</row>
    <row r="2051" spans="1:162" x14ac:dyDescent="0.15">
      <c r="A2051" s="44"/>
      <c r="B2051" s="96"/>
      <c r="C2051" s="7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21"/>
      <c r="R2051" s="14"/>
      <c r="S2051" s="4"/>
      <c r="T2051" s="35"/>
      <c r="U2051" s="10"/>
      <c r="V2051" s="10"/>
      <c r="W2051" s="10"/>
      <c r="X2051" s="3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</row>
    <row r="2052" spans="1:162" x14ac:dyDescent="0.15">
      <c r="A2052" s="44"/>
      <c r="B2052" s="96"/>
      <c r="C2052" s="7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21"/>
      <c r="R2052" s="14"/>
      <c r="S2052" s="4"/>
      <c r="T2052" s="35"/>
      <c r="U2052" s="10"/>
      <c r="V2052" s="10"/>
      <c r="W2052" s="10"/>
      <c r="X2052" s="3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</row>
    <row r="2053" spans="1:162" x14ac:dyDescent="0.15">
      <c r="A2053" s="44"/>
      <c r="B2053" s="96"/>
      <c r="C2053" s="7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21"/>
      <c r="R2053" s="14"/>
      <c r="S2053" s="4"/>
      <c r="T2053" s="35"/>
      <c r="U2053" s="10"/>
      <c r="V2053" s="10"/>
      <c r="W2053" s="10"/>
      <c r="X2053" s="3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</row>
    <row r="2054" spans="1:162" x14ac:dyDescent="0.15">
      <c r="A2054" s="44"/>
      <c r="B2054" s="96"/>
      <c r="C2054" s="7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21"/>
      <c r="R2054" s="14"/>
      <c r="S2054" s="4"/>
      <c r="T2054" s="35"/>
      <c r="U2054" s="10"/>
      <c r="V2054" s="10"/>
      <c r="W2054" s="10"/>
      <c r="X2054" s="3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</row>
    <row r="2055" spans="1:162" x14ac:dyDescent="0.15">
      <c r="A2055" s="44"/>
      <c r="B2055" s="96"/>
      <c r="C2055" s="7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21"/>
      <c r="R2055" s="14"/>
      <c r="S2055" s="4"/>
      <c r="T2055" s="35"/>
      <c r="U2055" s="10"/>
      <c r="V2055" s="10"/>
      <c r="W2055" s="10"/>
      <c r="X2055" s="3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</row>
    <row r="2056" spans="1:162" x14ac:dyDescent="0.15">
      <c r="A2056" s="44"/>
      <c r="B2056" s="96"/>
      <c r="C2056" s="7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21"/>
      <c r="R2056" s="14"/>
      <c r="S2056" s="4"/>
      <c r="T2056" s="35"/>
      <c r="U2056" s="10"/>
      <c r="V2056" s="10"/>
      <c r="W2056" s="10"/>
      <c r="X2056" s="3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</row>
    <row r="2057" spans="1:162" x14ac:dyDescent="0.15">
      <c r="A2057" s="44"/>
      <c r="B2057" s="96"/>
      <c r="C2057" s="7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21"/>
      <c r="R2057" s="14"/>
      <c r="S2057" s="4"/>
      <c r="T2057" s="35"/>
      <c r="U2057" s="10"/>
      <c r="V2057" s="10"/>
      <c r="W2057" s="10"/>
      <c r="X2057" s="3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</row>
    <row r="2058" spans="1:162" x14ac:dyDescent="0.15">
      <c r="A2058" s="44"/>
      <c r="B2058" s="96"/>
      <c r="C2058" s="7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21"/>
      <c r="R2058" s="14"/>
      <c r="S2058" s="4"/>
      <c r="T2058" s="35"/>
      <c r="U2058" s="10"/>
      <c r="V2058" s="10"/>
      <c r="W2058" s="10"/>
      <c r="X2058" s="3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</row>
    <row r="2059" spans="1:162" x14ac:dyDescent="0.15">
      <c r="A2059" s="44"/>
      <c r="B2059" s="96"/>
      <c r="C2059" s="7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21"/>
      <c r="R2059" s="14"/>
      <c r="S2059" s="4"/>
      <c r="T2059" s="35"/>
      <c r="U2059" s="10"/>
      <c r="V2059" s="10"/>
      <c r="W2059" s="10"/>
      <c r="X2059" s="3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</row>
    <row r="2060" spans="1:162" x14ac:dyDescent="0.15">
      <c r="A2060" s="44"/>
      <c r="B2060" s="96"/>
      <c r="C2060" s="7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21"/>
      <c r="R2060" s="14"/>
      <c r="S2060" s="4"/>
      <c r="T2060" s="35"/>
      <c r="U2060" s="10"/>
      <c r="V2060" s="10"/>
      <c r="W2060" s="10"/>
      <c r="X2060" s="3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</row>
    <row r="2061" spans="1:162" x14ac:dyDescent="0.15">
      <c r="A2061" s="44"/>
      <c r="B2061" s="96"/>
      <c r="C2061" s="7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21"/>
      <c r="R2061" s="14"/>
      <c r="S2061" s="4"/>
      <c r="T2061" s="35"/>
      <c r="U2061" s="10"/>
      <c r="V2061" s="10"/>
      <c r="W2061" s="10"/>
      <c r="X2061" s="3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</row>
    <row r="2062" spans="1:162" x14ac:dyDescent="0.15">
      <c r="A2062" s="44"/>
      <c r="B2062" s="96"/>
      <c r="C2062" s="7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21"/>
      <c r="R2062" s="14"/>
      <c r="S2062" s="4"/>
      <c r="T2062" s="35"/>
      <c r="U2062" s="10"/>
      <c r="V2062" s="10"/>
      <c r="W2062" s="10"/>
      <c r="X2062" s="3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</row>
    <row r="2063" spans="1:162" x14ac:dyDescent="0.15">
      <c r="A2063" s="44"/>
      <c r="B2063" s="96"/>
      <c r="C2063" s="7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21"/>
      <c r="R2063" s="14"/>
      <c r="S2063" s="4"/>
      <c r="T2063" s="35"/>
      <c r="U2063" s="10"/>
      <c r="V2063" s="10"/>
      <c r="W2063" s="10"/>
      <c r="X2063" s="3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</row>
    <row r="2064" spans="1:162" x14ac:dyDescent="0.15">
      <c r="A2064" s="44"/>
      <c r="B2064" s="96"/>
      <c r="C2064" s="7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21"/>
      <c r="R2064" s="14"/>
      <c r="S2064" s="4"/>
      <c r="T2064" s="35"/>
      <c r="U2064" s="10"/>
      <c r="V2064" s="10"/>
      <c r="W2064" s="10"/>
      <c r="X2064" s="3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</row>
    <row r="2065" spans="1:162" x14ac:dyDescent="0.15">
      <c r="A2065" s="44"/>
      <c r="B2065" s="96"/>
      <c r="C2065" s="7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21"/>
      <c r="R2065" s="14"/>
      <c r="S2065" s="4"/>
      <c r="T2065" s="35"/>
      <c r="U2065" s="10"/>
      <c r="V2065" s="10"/>
      <c r="W2065" s="10"/>
      <c r="X2065" s="3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</row>
    <row r="2066" spans="1:162" x14ac:dyDescent="0.15">
      <c r="A2066" s="44"/>
      <c r="B2066" s="96"/>
      <c r="C2066" s="7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21"/>
      <c r="R2066" s="14"/>
      <c r="S2066" s="4"/>
      <c r="T2066" s="35"/>
      <c r="U2066" s="10"/>
      <c r="V2066" s="10"/>
      <c r="W2066" s="10"/>
      <c r="X2066" s="3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</row>
    <row r="2067" spans="1:162" x14ac:dyDescent="0.15">
      <c r="A2067" s="44"/>
      <c r="B2067" s="96"/>
      <c r="C2067" s="7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21"/>
      <c r="R2067" s="14"/>
      <c r="S2067" s="4"/>
      <c r="T2067" s="35"/>
      <c r="U2067" s="10"/>
      <c r="V2067" s="10"/>
      <c r="W2067" s="10"/>
      <c r="X2067" s="3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</row>
    <row r="2068" spans="1:162" x14ac:dyDescent="0.15">
      <c r="A2068" s="44"/>
      <c r="B2068" s="96"/>
      <c r="C2068" s="7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21"/>
      <c r="R2068" s="14"/>
      <c r="S2068" s="4"/>
      <c r="T2068" s="35"/>
      <c r="U2068" s="10"/>
      <c r="V2068" s="10"/>
      <c r="W2068" s="10"/>
      <c r="X2068" s="3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</row>
    <row r="2069" spans="1:162" x14ac:dyDescent="0.15">
      <c r="A2069" s="44"/>
      <c r="B2069" s="96"/>
      <c r="C2069" s="7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21"/>
      <c r="R2069" s="14"/>
      <c r="S2069" s="4"/>
      <c r="T2069" s="35"/>
      <c r="U2069" s="10"/>
      <c r="V2069" s="10"/>
      <c r="W2069" s="10"/>
      <c r="X2069" s="3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</row>
    <row r="2070" spans="1:162" x14ac:dyDescent="0.15">
      <c r="A2070" s="44"/>
      <c r="B2070" s="96"/>
      <c r="C2070" s="7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21"/>
      <c r="R2070" s="14"/>
      <c r="S2070" s="4"/>
      <c r="T2070" s="35"/>
      <c r="U2070" s="10"/>
      <c r="V2070" s="10"/>
      <c r="W2070" s="10"/>
      <c r="X2070" s="3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</row>
    <row r="2071" spans="1:162" x14ac:dyDescent="0.15">
      <c r="A2071" s="44"/>
      <c r="B2071" s="96"/>
      <c r="C2071" s="7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21"/>
      <c r="R2071" s="14"/>
      <c r="S2071" s="4"/>
      <c r="T2071" s="35"/>
      <c r="U2071" s="10"/>
      <c r="V2071" s="10"/>
      <c r="W2071" s="10"/>
      <c r="X2071" s="3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</row>
    <row r="2072" spans="1:162" x14ac:dyDescent="0.15">
      <c r="A2072" s="44"/>
      <c r="B2072" s="96"/>
      <c r="C2072" s="7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21"/>
      <c r="R2072" s="14"/>
      <c r="S2072" s="4"/>
      <c r="T2072" s="35"/>
      <c r="U2072" s="10"/>
      <c r="V2072" s="10"/>
      <c r="W2072" s="10"/>
      <c r="X2072" s="3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</row>
    <row r="2073" spans="1:162" x14ac:dyDescent="0.15">
      <c r="A2073" s="44"/>
      <c r="B2073" s="96"/>
      <c r="C2073" s="7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21"/>
      <c r="R2073" s="14"/>
      <c r="S2073" s="4"/>
      <c r="T2073" s="35"/>
      <c r="U2073" s="10"/>
      <c r="V2073" s="10"/>
      <c r="W2073" s="10"/>
      <c r="X2073" s="3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</row>
    <row r="2074" spans="1:162" x14ac:dyDescent="0.15">
      <c r="A2074" s="44"/>
      <c r="B2074" s="96"/>
      <c r="C2074" s="7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21"/>
      <c r="R2074" s="14"/>
      <c r="S2074" s="4"/>
      <c r="T2074" s="35"/>
      <c r="U2074" s="10"/>
      <c r="V2074" s="10"/>
      <c r="W2074" s="10"/>
      <c r="X2074" s="3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</row>
    <row r="2075" spans="1:162" x14ac:dyDescent="0.15">
      <c r="A2075" s="44"/>
      <c r="B2075" s="96"/>
      <c r="C2075" s="7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21"/>
      <c r="R2075" s="14"/>
      <c r="S2075" s="4"/>
      <c r="T2075" s="35"/>
      <c r="U2075" s="10"/>
      <c r="V2075" s="10"/>
      <c r="W2075" s="10"/>
      <c r="X2075" s="3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</row>
    <row r="2076" spans="1:162" x14ac:dyDescent="0.15">
      <c r="A2076" s="44"/>
      <c r="B2076" s="96"/>
      <c r="C2076" s="7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21"/>
      <c r="R2076" s="14"/>
      <c r="S2076" s="4"/>
      <c r="T2076" s="35"/>
      <c r="U2076" s="10"/>
      <c r="V2076" s="10"/>
      <c r="W2076" s="10"/>
      <c r="X2076" s="3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</row>
    <row r="2077" spans="1:162" x14ac:dyDescent="0.15">
      <c r="A2077" s="44"/>
      <c r="B2077" s="96"/>
      <c r="C2077" s="7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21"/>
      <c r="R2077" s="14"/>
      <c r="S2077" s="4"/>
      <c r="T2077" s="35"/>
      <c r="U2077" s="10"/>
      <c r="V2077" s="10"/>
      <c r="W2077" s="10"/>
      <c r="X2077" s="3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</row>
    <row r="2078" spans="1:162" x14ac:dyDescent="0.15">
      <c r="A2078" s="44"/>
      <c r="B2078" s="96"/>
      <c r="C2078" s="7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21"/>
      <c r="R2078" s="14"/>
      <c r="S2078" s="4"/>
      <c r="T2078" s="35"/>
      <c r="U2078" s="10"/>
      <c r="V2078" s="10"/>
      <c r="W2078" s="10"/>
      <c r="X2078" s="3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</row>
    <row r="2079" spans="1:162" x14ac:dyDescent="0.15">
      <c r="A2079" s="44"/>
      <c r="B2079" s="96"/>
      <c r="C2079" s="7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21"/>
      <c r="R2079" s="14"/>
      <c r="S2079" s="4"/>
      <c r="T2079" s="35"/>
      <c r="U2079" s="10"/>
      <c r="V2079" s="10"/>
      <c r="W2079" s="10"/>
      <c r="X2079" s="3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</row>
    <row r="2080" spans="1:162" x14ac:dyDescent="0.15">
      <c r="A2080" s="44"/>
      <c r="B2080" s="96"/>
      <c r="C2080" s="7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21"/>
      <c r="R2080" s="14"/>
      <c r="S2080" s="4"/>
      <c r="T2080" s="35"/>
      <c r="U2080" s="10"/>
      <c r="V2080" s="10"/>
      <c r="W2080" s="10"/>
      <c r="X2080" s="3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</row>
    <row r="2081" spans="1:162" x14ac:dyDescent="0.15">
      <c r="A2081" s="44"/>
      <c r="B2081" s="96"/>
      <c r="C2081" s="7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21"/>
      <c r="R2081" s="14"/>
      <c r="S2081" s="4"/>
      <c r="T2081" s="35"/>
      <c r="U2081" s="10"/>
      <c r="V2081" s="10"/>
      <c r="W2081" s="10"/>
      <c r="X2081" s="3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</row>
    <row r="2082" spans="1:162" x14ac:dyDescent="0.15">
      <c r="A2082" s="44"/>
      <c r="B2082" s="96"/>
      <c r="C2082" s="7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21"/>
      <c r="R2082" s="14"/>
      <c r="S2082" s="4"/>
      <c r="T2082" s="35"/>
      <c r="U2082" s="10"/>
      <c r="V2082" s="10"/>
      <c r="W2082" s="10"/>
      <c r="X2082" s="3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</row>
    <row r="2083" spans="1:162" x14ac:dyDescent="0.15">
      <c r="A2083" s="44"/>
      <c r="B2083" s="96"/>
      <c r="C2083" s="7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21"/>
      <c r="R2083" s="14"/>
      <c r="S2083" s="4"/>
      <c r="T2083" s="35"/>
      <c r="U2083" s="10"/>
      <c r="V2083" s="10"/>
      <c r="W2083" s="10"/>
      <c r="X2083" s="3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</row>
    <row r="2084" spans="1:162" x14ac:dyDescent="0.15">
      <c r="A2084" s="44"/>
      <c r="B2084" s="96"/>
      <c r="C2084" s="7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21"/>
      <c r="R2084" s="14"/>
      <c r="S2084" s="4"/>
      <c r="T2084" s="35"/>
      <c r="U2084" s="10"/>
      <c r="V2084" s="10"/>
      <c r="W2084" s="10"/>
      <c r="X2084" s="3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</row>
    <row r="2085" spans="1:162" x14ac:dyDescent="0.15">
      <c r="A2085" s="44"/>
      <c r="B2085" s="96"/>
      <c r="C2085" s="7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21"/>
      <c r="R2085" s="14"/>
      <c r="S2085" s="4"/>
      <c r="T2085" s="35"/>
      <c r="U2085" s="10"/>
      <c r="V2085" s="10"/>
      <c r="W2085" s="10"/>
      <c r="X2085" s="3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</row>
    <row r="2086" spans="1:162" x14ac:dyDescent="0.15">
      <c r="A2086" s="44"/>
      <c r="B2086" s="96"/>
      <c r="C2086" s="7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21"/>
      <c r="R2086" s="14"/>
      <c r="S2086" s="4"/>
      <c r="T2086" s="35"/>
      <c r="U2086" s="10"/>
      <c r="V2086" s="10"/>
      <c r="W2086" s="10"/>
      <c r="X2086" s="3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</row>
    <row r="2087" spans="1:162" x14ac:dyDescent="0.15">
      <c r="A2087" s="44"/>
      <c r="B2087" s="96"/>
      <c r="C2087" s="7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21"/>
      <c r="R2087" s="14"/>
      <c r="S2087" s="4"/>
      <c r="T2087" s="35"/>
      <c r="U2087" s="10"/>
      <c r="V2087" s="10"/>
      <c r="W2087" s="10"/>
      <c r="X2087" s="3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</row>
    <row r="2088" spans="1:162" x14ac:dyDescent="0.15">
      <c r="A2088" s="44"/>
      <c r="B2088" s="96"/>
      <c r="C2088" s="7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21"/>
      <c r="R2088" s="14"/>
      <c r="S2088" s="4"/>
      <c r="T2088" s="35"/>
      <c r="U2088" s="10"/>
      <c r="V2088" s="10"/>
      <c r="W2088" s="10"/>
      <c r="X2088" s="3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</row>
    <row r="2089" spans="1:162" x14ac:dyDescent="0.15">
      <c r="A2089" s="44"/>
      <c r="B2089" s="96"/>
      <c r="C2089" s="7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21"/>
      <c r="R2089" s="14"/>
      <c r="S2089" s="4"/>
      <c r="T2089" s="35"/>
      <c r="U2089" s="10"/>
      <c r="V2089" s="10"/>
      <c r="W2089" s="10"/>
      <c r="X2089" s="3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</row>
    <row r="2090" spans="1:162" x14ac:dyDescent="0.15">
      <c r="A2090" s="44"/>
      <c r="B2090" s="96"/>
      <c r="C2090" s="7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21"/>
      <c r="R2090" s="14"/>
      <c r="S2090" s="4"/>
      <c r="T2090" s="35"/>
      <c r="U2090" s="10"/>
      <c r="V2090" s="10"/>
      <c r="W2090" s="10"/>
      <c r="X2090" s="3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</row>
    <row r="2091" spans="1:162" x14ac:dyDescent="0.15">
      <c r="A2091" s="44"/>
      <c r="B2091" s="96"/>
      <c r="C2091" s="7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21"/>
      <c r="R2091" s="14"/>
      <c r="S2091" s="4"/>
      <c r="T2091" s="35"/>
      <c r="U2091" s="10"/>
      <c r="V2091" s="10"/>
      <c r="W2091" s="10"/>
      <c r="X2091" s="3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</row>
    <row r="2092" spans="1:162" x14ac:dyDescent="0.15">
      <c r="A2092" s="44"/>
      <c r="B2092" s="96"/>
      <c r="C2092" s="7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21"/>
      <c r="R2092" s="14"/>
      <c r="S2092" s="4"/>
      <c r="T2092" s="35"/>
      <c r="U2092" s="10"/>
      <c r="V2092" s="10"/>
      <c r="W2092" s="10"/>
      <c r="X2092" s="3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</row>
    <row r="2093" spans="1:162" x14ac:dyDescent="0.15">
      <c r="A2093" s="44"/>
      <c r="B2093" s="96"/>
      <c r="C2093" s="7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21"/>
      <c r="R2093" s="14"/>
      <c r="S2093" s="4"/>
      <c r="T2093" s="35"/>
      <c r="U2093" s="10"/>
      <c r="V2093" s="10"/>
      <c r="W2093" s="10"/>
      <c r="X2093" s="3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</row>
    <row r="2094" spans="1:162" x14ac:dyDescent="0.15">
      <c r="A2094" s="44"/>
      <c r="B2094" s="96"/>
      <c r="C2094" s="7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21"/>
      <c r="R2094" s="14"/>
      <c r="S2094" s="4"/>
      <c r="T2094" s="35"/>
      <c r="U2094" s="10"/>
      <c r="V2094" s="10"/>
      <c r="W2094" s="10"/>
      <c r="X2094" s="3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</row>
    <row r="2095" spans="1:162" x14ac:dyDescent="0.15">
      <c r="A2095" s="44"/>
      <c r="B2095" s="96"/>
      <c r="C2095" s="7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21"/>
      <c r="R2095" s="14"/>
      <c r="S2095" s="4"/>
      <c r="T2095" s="35"/>
      <c r="U2095" s="10"/>
      <c r="V2095" s="10"/>
      <c r="W2095" s="10"/>
      <c r="X2095" s="3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</row>
    <row r="2096" spans="1:162" x14ac:dyDescent="0.15">
      <c r="A2096" s="44"/>
      <c r="B2096" s="96"/>
      <c r="C2096" s="7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21"/>
      <c r="R2096" s="14"/>
      <c r="S2096" s="4"/>
      <c r="T2096" s="35"/>
      <c r="U2096" s="10"/>
      <c r="V2096" s="10"/>
      <c r="W2096" s="10"/>
      <c r="X2096" s="3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</row>
    <row r="2097" spans="1:162" x14ac:dyDescent="0.15">
      <c r="A2097" s="44"/>
      <c r="B2097" s="96"/>
      <c r="C2097" s="7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21"/>
      <c r="R2097" s="14"/>
      <c r="S2097" s="4"/>
      <c r="T2097" s="35"/>
      <c r="U2097" s="10"/>
      <c r="V2097" s="10"/>
      <c r="W2097" s="10"/>
      <c r="X2097" s="3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</row>
    <row r="2098" spans="1:162" x14ac:dyDescent="0.15">
      <c r="A2098" s="44"/>
      <c r="B2098" s="96"/>
      <c r="C2098" s="7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21"/>
      <c r="R2098" s="14"/>
      <c r="S2098" s="4"/>
      <c r="T2098" s="35"/>
      <c r="U2098" s="10"/>
      <c r="V2098" s="10"/>
      <c r="W2098" s="10"/>
      <c r="X2098" s="3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</row>
    <row r="2099" spans="1:162" x14ac:dyDescent="0.15">
      <c r="A2099" s="44"/>
      <c r="B2099" s="96"/>
      <c r="C2099" s="7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21"/>
      <c r="R2099" s="14"/>
      <c r="S2099" s="4"/>
      <c r="T2099" s="35"/>
      <c r="U2099" s="10"/>
      <c r="V2099" s="10"/>
      <c r="W2099" s="10"/>
      <c r="X2099" s="3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</row>
    <row r="2100" spans="1:162" x14ac:dyDescent="0.15">
      <c r="A2100" s="44"/>
      <c r="B2100" s="96"/>
      <c r="C2100" s="7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21"/>
      <c r="R2100" s="14"/>
      <c r="S2100" s="4"/>
      <c r="T2100" s="35"/>
      <c r="U2100" s="10"/>
      <c r="V2100" s="10"/>
      <c r="W2100" s="10"/>
      <c r="X2100" s="3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</row>
    <row r="2101" spans="1:162" x14ac:dyDescent="0.15">
      <c r="A2101" s="44"/>
      <c r="B2101" s="96"/>
      <c r="C2101" s="7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21"/>
      <c r="R2101" s="14"/>
      <c r="S2101" s="4"/>
      <c r="T2101" s="35"/>
      <c r="U2101" s="10"/>
      <c r="V2101" s="10"/>
      <c r="W2101" s="10"/>
      <c r="X2101" s="3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</row>
    <row r="2102" spans="1:162" x14ac:dyDescent="0.15">
      <c r="A2102" s="44"/>
      <c r="B2102" s="96"/>
      <c r="C2102" s="7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21"/>
      <c r="R2102" s="14"/>
      <c r="S2102" s="4"/>
      <c r="T2102" s="35"/>
      <c r="U2102" s="10"/>
      <c r="V2102" s="10"/>
      <c r="W2102" s="10"/>
      <c r="X2102" s="3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</row>
    <row r="2103" spans="1:162" x14ac:dyDescent="0.15">
      <c r="A2103" s="44"/>
      <c r="B2103" s="96"/>
      <c r="C2103" s="7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21"/>
      <c r="R2103" s="14"/>
      <c r="S2103" s="4"/>
      <c r="T2103" s="35"/>
      <c r="U2103" s="10"/>
      <c r="V2103" s="10"/>
      <c r="W2103" s="10"/>
      <c r="X2103" s="3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</row>
    <row r="2104" spans="1:162" x14ac:dyDescent="0.15">
      <c r="A2104" s="44"/>
      <c r="B2104" s="96"/>
      <c r="C2104" s="7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21"/>
      <c r="R2104" s="14"/>
      <c r="S2104" s="4"/>
      <c r="T2104" s="35"/>
      <c r="U2104" s="10"/>
      <c r="V2104" s="10"/>
      <c r="W2104" s="10"/>
      <c r="X2104" s="3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</row>
    <row r="2105" spans="1:162" x14ac:dyDescent="0.15">
      <c r="A2105" s="44"/>
      <c r="B2105" s="96"/>
      <c r="C2105" s="7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21"/>
      <c r="R2105" s="14"/>
      <c r="S2105" s="4"/>
      <c r="T2105" s="35"/>
      <c r="U2105" s="10"/>
      <c r="V2105" s="10"/>
      <c r="W2105" s="10"/>
      <c r="X2105" s="3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</row>
    <row r="2106" spans="1:162" x14ac:dyDescent="0.15">
      <c r="A2106" s="44"/>
      <c r="B2106" s="96"/>
      <c r="C2106" s="7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21"/>
      <c r="R2106" s="14"/>
      <c r="S2106" s="4"/>
      <c r="T2106" s="35"/>
      <c r="U2106" s="10"/>
      <c r="V2106" s="10"/>
      <c r="W2106" s="10"/>
      <c r="X2106" s="3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</row>
    <row r="2107" spans="1:162" x14ac:dyDescent="0.15">
      <c r="A2107" s="44"/>
      <c r="B2107" s="96"/>
      <c r="C2107" s="7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21"/>
      <c r="R2107" s="14"/>
      <c r="S2107" s="4"/>
      <c r="T2107" s="35"/>
      <c r="U2107" s="10"/>
      <c r="V2107" s="10"/>
      <c r="W2107" s="10"/>
      <c r="X2107" s="3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</row>
    <row r="2108" spans="1:162" x14ac:dyDescent="0.15">
      <c r="A2108" s="44"/>
      <c r="B2108" s="96"/>
      <c r="C2108" s="7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21"/>
      <c r="R2108" s="14"/>
      <c r="S2108" s="4"/>
      <c r="T2108" s="35"/>
      <c r="U2108" s="10"/>
      <c r="V2108" s="10"/>
      <c r="W2108" s="10"/>
      <c r="X2108" s="3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</row>
    <row r="2109" spans="1:162" x14ac:dyDescent="0.15">
      <c r="A2109" s="44"/>
      <c r="B2109" s="96"/>
      <c r="C2109" s="7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21"/>
      <c r="R2109" s="14"/>
      <c r="S2109" s="4"/>
      <c r="T2109" s="35"/>
      <c r="U2109" s="10"/>
      <c r="V2109" s="10"/>
      <c r="W2109" s="10"/>
      <c r="X2109" s="3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</row>
    <row r="2110" spans="1:162" x14ac:dyDescent="0.15">
      <c r="A2110" s="44"/>
      <c r="B2110" s="96"/>
      <c r="C2110" s="7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21"/>
      <c r="R2110" s="14"/>
      <c r="S2110" s="4"/>
      <c r="T2110" s="35"/>
      <c r="U2110" s="10"/>
      <c r="V2110" s="10"/>
      <c r="W2110" s="10"/>
      <c r="X2110" s="3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</row>
    <row r="2111" spans="1:162" x14ac:dyDescent="0.15">
      <c r="A2111" s="44"/>
      <c r="B2111" s="96"/>
      <c r="C2111" s="7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21"/>
      <c r="R2111" s="14"/>
      <c r="S2111" s="4"/>
      <c r="T2111" s="35"/>
      <c r="U2111" s="10"/>
      <c r="V2111" s="10"/>
      <c r="W2111" s="10"/>
      <c r="X2111" s="3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</row>
    <row r="2112" spans="1:162" x14ac:dyDescent="0.15">
      <c r="A2112" s="44"/>
      <c r="B2112" s="96"/>
      <c r="C2112" s="7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21"/>
      <c r="R2112" s="14"/>
      <c r="S2112" s="4"/>
      <c r="T2112" s="35"/>
      <c r="U2112" s="10"/>
      <c r="V2112" s="10"/>
      <c r="W2112" s="10"/>
      <c r="X2112" s="3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</row>
    <row r="2113" spans="1:162" x14ac:dyDescent="0.15">
      <c r="A2113" s="44"/>
      <c r="B2113" s="96"/>
      <c r="C2113" s="7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21"/>
      <c r="R2113" s="14"/>
      <c r="S2113" s="4"/>
      <c r="T2113" s="35"/>
      <c r="U2113" s="10"/>
      <c r="V2113" s="10"/>
      <c r="W2113" s="10"/>
      <c r="X2113" s="3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</row>
    <row r="2114" spans="1:162" x14ac:dyDescent="0.15">
      <c r="A2114" s="44"/>
      <c r="B2114" s="96"/>
      <c r="C2114" s="7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21"/>
      <c r="R2114" s="14"/>
      <c r="S2114" s="4"/>
      <c r="T2114" s="35"/>
      <c r="U2114" s="10"/>
      <c r="V2114" s="10"/>
      <c r="W2114" s="10"/>
      <c r="X2114" s="3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</row>
    <row r="2115" spans="1:162" x14ac:dyDescent="0.15">
      <c r="A2115" s="44"/>
      <c r="B2115" s="96"/>
      <c r="C2115" s="7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21"/>
      <c r="R2115" s="14"/>
      <c r="S2115" s="4"/>
      <c r="T2115" s="35"/>
      <c r="U2115" s="10"/>
      <c r="V2115" s="10"/>
      <c r="W2115" s="10"/>
      <c r="X2115" s="3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</row>
    <row r="2116" spans="1:162" x14ac:dyDescent="0.15">
      <c r="A2116" s="44"/>
      <c r="B2116" s="96"/>
      <c r="C2116" s="7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21"/>
      <c r="R2116" s="14"/>
      <c r="S2116" s="4"/>
      <c r="T2116" s="35"/>
      <c r="U2116" s="10"/>
      <c r="V2116" s="10"/>
      <c r="W2116" s="10"/>
      <c r="X2116" s="3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</row>
    <row r="2117" spans="1:162" x14ac:dyDescent="0.15">
      <c r="A2117" s="44"/>
      <c r="B2117" s="96"/>
      <c r="C2117" s="7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21"/>
      <c r="R2117" s="14"/>
      <c r="S2117" s="4"/>
      <c r="T2117" s="35"/>
      <c r="U2117" s="10"/>
      <c r="V2117" s="10"/>
      <c r="W2117" s="10"/>
      <c r="X2117" s="3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</row>
    <row r="2118" spans="1:162" x14ac:dyDescent="0.15">
      <c r="A2118" s="44"/>
      <c r="B2118" s="96"/>
      <c r="C2118" s="7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21"/>
      <c r="R2118" s="14"/>
      <c r="S2118" s="4"/>
      <c r="T2118" s="35"/>
      <c r="U2118" s="10"/>
      <c r="V2118" s="10"/>
      <c r="W2118" s="10"/>
      <c r="X2118" s="3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</row>
    <row r="2119" spans="1:162" x14ac:dyDescent="0.15">
      <c r="A2119" s="44"/>
      <c r="B2119" s="96"/>
      <c r="C2119" s="7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21"/>
      <c r="R2119" s="14"/>
      <c r="S2119" s="4"/>
      <c r="T2119" s="35"/>
      <c r="U2119" s="10"/>
      <c r="V2119" s="10"/>
      <c r="W2119" s="10"/>
      <c r="X2119" s="3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</row>
    <row r="2120" spans="1:162" x14ac:dyDescent="0.15">
      <c r="A2120" s="44"/>
      <c r="B2120" s="96"/>
      <c r="C2120" s="7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21"/>
      <c r="R2120" s="14"/>
      <c r="S2120" s="4"/>
      <c r="T2120" s="35"/>
      <c r="U2120" s="10"/>
      <c r="V2120" s="10"/>
      <c r="W2120" s="10"/>
      <c r="X2120" s="3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</row>
    <row r="2121" spans="1:162" x14ac:dyDescent="0.15">
      <c r="A2121" s="44"/>
      <c r="B2121" s="96"/>
      <c r="C2121" s="7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21"/>
      <c r="R2121" s="14"/>
      <c r="S2121" s="4"/>
      <c r="T2121" s="35"/>
      <c r="U2121" s="10"/>
      <c r="V2121" s="10"/>
      <c r="W2121" s="10"/>
      <c r="X2121" s="3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</row>
    <row r="2122" spans="1:162" x14ac:dyDescent="0.15">
      <c r="A2122" s="44"/>
      <c r="B2122" s="96"/>
      <c r="C2122" s="7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21"/>
      <c r="R2122" s="14"/>
      <c r="S2122" s="4"/>
      <c r="T2122" s="35"/>
      <c r="U2122" s="10"/>
      <c r="V2122" s="10"/>
      <c r="W2122" s="10"/>
      <c r="X2122" s="3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</row>
    <row r="2123" spans="1:162" x14ac:dyDescent="0.15">
      <c r="A2123" s="44"/>
      <c r="B2123" s="96"/>
      <c r="C2123" s="7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21"/>
      <c r="R2123" s="14"/>
      <c r="S2123" s="4"/>
      <c r="T2123" s="35"/>
      <c r="U2123" s="10"/>
      <c r="V2123" s="10"/>
      <c r="W2123" s="10"/>
      <c r="X2123" s="3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</row>
    <row r="2124" spans="1:162" x14ac:dyDescent="0.15">
      <c r="A2124" s="44"/>
      <c r="B2124" s="96"/>
      <c r="C2124" s="7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21"/>
      <c r="R2124" s="14"/>
      <c r="S2124" s="4"/>
      <c r="T2124" s="35"/>
      <c r="U2124" s="10"/>
      <c r="V2124" s="10"/>
      <c r="W2124" s="10"/>
      <c r="X2124" s="3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</row>
    <row r="2125" spans="1:162" x14ac:dyDescent="0.15">
      <c r="A2125" s="44"/>
      <c r="B2125" s="96"/>
      <c r="C2125" s="7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21"/>
      <c r="R2125" s="14"/>
      <c r="S2125" s="4"/>
      <c r="T2125" s="35"/>
      <c r="U2125" s="10"/>
      <c r="V2125" s="10"/>
      <c r="W2125" s="10"/>
      <c r="X2125" s="3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</row>
    <row r="2126" spans="1:162" x14ac:dyDescent="0.15">
      <c r="A2126" s="44"/>
      <c r="B2126" s="96"/>
      <c r="C2126" s="7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21"/>
      <c r="R2126" s="14"/>
      <c r="S2126" s="4"/>
      <c r="T2126" s="35"/>
      <c r="U2126" s="10"/>
      <c r="V2126" s="10"/>
      <c r="W2126" s="10"/>
      <c r="X2126" s="3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</row>
    <row r="2127" spans="1:162" x14ac:dyDescent="0.15">
      <c r="A2127" s="44"/>
      <c r="B2127" s="96"/>
      <c r="C2127" s="7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21"/>
      <c r="R2127" s="14"/>
      <c r="S2127" s="4"/>
      <c r="T2127" s="35"/>
      <c r="U2127" s="10"/>
      <c r="V2127" s="10"/>
      <c r="W2127" s="10"/>
      <c r="X2127" s="3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</row>
    <row r="2128" spans="1:162" x14ac:dyDescent="0.15">
      <c r="A2128" s="44"/>
      <c r="B2128" s="96"/>
      <c r="C2128" s="7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21"/>
      <c r="R2128" s="14"/>
      <c r="S2128" s="4"/>
      <c r="T2128" s="35"/>
      <c r="U2128" s="10"/>
      <c r="V2128" s="10"/>
      <c r="W2128" s="10"/>
      <c r="X2128" s="3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</row>
    <row r="2129" spans="1:162" x14ac:dyDescent="0.15">
      <c r="A2129" s="44"/>
      <c r="B2129" s="96"/>
      <c r="C2129" s="7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21"/>
      <c r="R2129" s="14"/>
      <c r="S2129" s="4"/>
      <c r="T2129" s="35"/>
      <c r="U2129" s="10"/>
      <c r="V2129" s="10"/>
      <c r="W2129" s="10"/>
      <c r="X2129" s="3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</row>
    <row r="2130" spans="1:162" x14ac:dyDescent="0.15">
      <c r="A2130" s="44"/>
      <c r="B2130" s="96"/>
      <c r="C2130" s="7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21"/>
      <c r="R2130" s="14"/>
      <c r="S2130" s="4"/>
      <c r="T2130" s="35"/>
      <c r="U2130" s="10"/>
      <c r="V2130" s="10"/>
      <c r="W2130" s="10"/>
      <c r="X2130" s="3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</row>
    <row r="2131" spans="1:162" x14ac:dyDescent="0.15">
      <c r="A2131" s="44"/>
      <c r="B2131" s="96"/>
      <c r="C2131" s="7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21"/>
      <c r="R2131" s="14"/>
      <c r="S2131" s="4"/>
      <c r="T2131" s="35"/>
      <c r="U2131" s="10"/>
      <c r="V2131" s="10"/>
      <c r="W2131" s="10"/>
      <c r="X2131" s="3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</row>
    <row r="2132" spans="1:162" x14ac:dyDescent="0.15">
      <c r="A2132" s="44"/>
      <c r="B2132" s="96"/>
      <c r="C2132" s="7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21"/>
      <c r="R2132" s="14"/>
      <c r="S2132" s="4"/>
      <c r="T2132" s="35"/>
      <c r="U2132" s="10"/>
      <c r="V2132" s="10"/>
      <c r="W2132" s="10"/>
      <c r="X2132" s="3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</row>
    <row r="2133" spans="1:162" x14ac:dyDescent="0.15">
      <c r="A2133" s="44"/>
      <c r="B2133" s="96"/>
      <c r="C2133" s="7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21"/>
      <c r="R2133" s="14"/>
      <c r="S2133" s="4"/>
      <c r="T2133" s="35"/>
      <c r="U2133" s="10"/>
      <c r="V2133" s="10"/>
      <c r="W2133" s="10"/>
      <c r="X2133" s="3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</row>
    <row r="2134" spans="1:162" x14ac:dyDescent="0.15">
      <c r="A2134" s="44"/>
      <c r="B2134" s="96"/>
      <c r="C2134" s="7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21"/>
      <c r="R2134" s="14"/>
      <c r="S2134" s="4"/>
      <c r="T2134" s="35"/>
      <c r="U2134" s="10"/>
      <c r="V2134" s="10"/>
      <c r="W2134" s="10"/>
      <c r="X2134" s="3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</row>
    <row r="2135" spans="1:162" x14ac:dyDescent="0.15">
      <c r="A2135" s="44"/>
      <c r="B2135" s="96"/>
      <c r="C2135" s="7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21"/>
      <c r="R2135" s="14"/>
      <c r="S2135" s="4"/>
      <c r="T2135" s="35"/>
      <c r="U2135" s="10"/>
      <c r="V2135" s="10"/>
      <c r="W2135" s="10"/>
      <c r="X2135" s="3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</row>
    <row r="2136" spans="1:162" x14ac:dyDescent="0.15">
      <c r="A2136" s="44"/>
      <c r="B2136" s="96"/>
      <c r="C2136" s="7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21"/>
      <c r="R2136" s="14"/>
      <c r="S2136" s="4"/>
      <c r="T2136" s="35"/>
      <c r="U2136" s="10"/>
      <c r="V2136" s="10"/>
      <c r="W2136" s="10"/>
      <c r="X2136" s="3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</row>
    <row r="2137" spans="1:162" x14ac:dyDescent="0.15">
      <c r="A2137" s="44"/>
      <c r="B2137" s="96"/>
      <c r="C2137" s="7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21"/>
      <c r="R2137" s="14"/>
      <c r="S2137" s="4"/>
      <c r="T2137" s="35"/>
      <c r="U2137" s="10"/>
      <c r="V2137" s="10"/>
      <c r="W2137" s="10"/>
      <c r="X2137" s="3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</row>
    <row r="2138" spans="1:162" x14ac:dyDescent="0.15">
      <c r="A2138" s="44"/>
      <c r="B2138" s="96"/>
      <c r="C2138" s="7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21"/>
      <c r="R2138" s="14"/>
      <c r="S2138" s="4"/>
      <c r="T2138" s="35"/>
      <c r="U2138" s="10"/>
      <c r="V2138" s="10"/>
      <c r="W2138" s="10"/>
      <c r="X2138" s="3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</row>
    <row r="2139" spans="1:162" x14ac:dyDescent="0.15">
      <c r="A2139" s="44"/>
      <c r="B2139" s="96"/>
      <c r="C2139" s="7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21"/>
      <c r="R2139" s="14"/>
      <c r="S2139" s="4"/>
      <c r="T2139" s="35"/>
      <c r="U2139" s="10"/>
      <c r="V2139" s="10"/>
      <c r="W2139" s="10"/>
      <c r="X2139" s="3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</row>
    <row r="2140" spans="1:162" x14ac:dyDescent="0.15">
      <c r="A2140" s="44"/>
      <c r="B2140" s="96"/>
      <c r="C2140" s="7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21"/>
      <c r="R2140" s="14"/>
      <c r="S2140" s="4"/>
      <c r="T2140" s="35"/>
      <c r="U2140" s="10"/>
      <c r="V2140" s="10"/>
      <c r="W2140" s="10"/>
      <c r="X2140" s="3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</row>
    <row r="2141" spans="1:162" x14ac:dyDescent="0.15">
      <c r="A2141" s="44"/>
      <c r="B2141" s="96"/>
      <c r="C2141" s="7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21"/>
      <c r="R2141" s="14"/>
      <c r="S2141" s="4"/>
      <c r="T2141" s="35"/>
      <c r="U2141" s="10"/>
      <c r="V2141" s="10"/>
      <c r="W2141" s="10"/>
      <c r="X2141" s="3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</row>
    <row r="2142" spans="1:162" x14ac:dyDescent="0.15">
      <c r="A2142" s="44"/>
      <c r="B2142" s="96"/>
      <c r="C2142" s="7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21"/>
      <c r="R2142" s="14"/>
      <c r="S2142" s="4"/>
      <c r="T2142" s="35"/>
      <c r="U2142" s="10"/>
      <c r="V2142" s="10"/>
      <c r="W2142" s="10"/>
      <c r="X2142" s="3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</row>
    <row r="2143" spans="1:162" x14ac:dyDescent="0.15">
      <c r="A2143" s="44"/>
      <c r="B2143" s="96"/>
      <c r="C2143" s="7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21"/>
      <c r="R2143" s="14"/>
      <c r="S2143" s="4"/>
      <c r="T2143" s="35"/>
      <c r="U2143" s="10"/>
      <c r="V2143" s="10"/>
      <c r="W2143" s="10"/>
      <c r="X2143" s="3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</row>
    <row r="2144" spans="1:162" x14ac:dyDescent="0.15">
      <c r="A2144" s="44"/>
      <c r="B2144" s="96"/>
      <c r="C2144" s="7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21"/>
      <c r="R2144" s="14"/>
      <c r="S2144" s="4"/>
      <c r="T2144" s="35"/>
      <c r="U2144" s="10"/>
      <c r="V2144" s="10"/>
      <c r="W2144" s="10"/>
      <c r="X2144" s="3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</row>
    <row r="2145" spans="1:162" x14ac:dyDescent="0.15">
      <c r="A2145" s="44"/>
      <c r="B2145" s="96"/>
      <c r="C2145" s="7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21"/>
      <c r="R2145" s="14"/>
      <c r="S2145" s="4"/>
      <c r="T2145" s="35"/>
      <c r="U2145" s="10"/>
      <c r="V2145" s="10"/>
      <c r="W2145" s="10"/>
      <c r="X2145" s="3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</row>
    <row r="2146" spans="1:162" x14ac:dyDescent="0.15">
      <c r="A2146" s="44"/>
      <c r="B2146" s="96"/>
      <c r="C2146" s="7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21"/>
      <c r="R2146" s="14"/>
      <c r="S2146" s="4"/>
      <c r="T2146" s="35"/>
      <c r="U2146" s="10"/>
      <c r="V2146" s="10"/>
      <c r="W2146" s="10"/>
      <c r="X2146" s="3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</row>
    <row r="2147" spans="1:162" x14ac:dyDescent="0.15">
      <c r="A2147" s="44"/>
      <c r="B2147" s="96"/>
      <c r="C2147" s="7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21"/>
      <c r="R2147" s="14"/>
      <c r="S2147" s="4"/>
      <c r="T2147" s="35"/>
      <c r="U2147" s="10"/>
      <c r="V2147" s="10"/>
      <c r="W2147" s="10"/>
      <c r="X2147" s="3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</row>
    <row r="2148" spans="1:162" x14ac:dyDescent="0.15">
      <c r="A2148" s="44"/>
      <c r="B2148" s="96"/>
      <c r="C2148" s="7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21"/>
      <c r="R2148" s="14"/>
      <c r="S2148" s="4"/>
      <c r="T2148" s="35"/>
      <c r="U2148" s="10"/>
      <c r="V2148" s="10"/>
      <c r="W2148" s="10"/>
      <c r="X2148" s="3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</row>
    <row r="2149" spans="1:162" x14ac:dyDescent="0.15">
      <c r="A2149" s="44"/>
      <c r="B2149" s="96"/>
      <c r="C2149" s="7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21"/>
      <c r="R2149" s="14"/>
      <c r="S2149" s="4"/>
      <c r="T2149" s="35"/>
      <c r="U2149" s="10"/>
      <c r="V2149" s="10"/>
      <c r="W2149" s="10"/>
      <c r="X2149" s="3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</row>
    <row r="2150" spans="1:162" x14ac:dyDescent="0.15">
      <c r="A2150" s="44"/>
      <c r="B2150" s="96"/>
      <c r="C2150" s="7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21"/>
      <c r="R2150" s="14"/>
      <c r="S2150" s="4"/>
      <c r="T2150" s="35"/>
      <c r="U2150" s="10"/>
      <c r="V2150" s="10"/>
      <c r="W2150" s="10"/>
      <c r="X2150" s="3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</row>
    <row r="2151" spans="1:162" x14ac:dyDescent="0.15">
      <c r="A2151" s="44"/>
      <c r="B2151" s="96"/>
      <c r="C2151" s="7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21"/>
      <c r="R2151" s="14"/>
      <c r="S2151" s="4"/>
      <c r="T2151" s="35"/>
      <c r="U2151" s="10"/>
      <c r="V2151" s="10"/>
      <c r="W2151" s="10"/>
      <c r="X2151" s="3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</row>
    <row r="2152" spans="1:162" x14ac:dyDescent="0.15">
      <c r="A2152" s="44"/>
      <c r="B2152" s="96"/>
      <c r="C2152" s="7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21"/>
      <c r="R2152" s="14"/>
      <c r="S2152" s="4"/>
      <c r="T2152" s="35"/>
      <c r="U2152" s="10"/>
      <c r="V2152" s="10"/>
      <c r="W2152" s="10"/>
      <c r="X2152" s="3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</row>
    <row r="2153" spans="1:162" x14ac:dyDescent="0.15">
      <c r="A2153" s="44"/>
      <c r="B2153" s="96"/>
      <c r="C2153" s="7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21"/>
      <c r="R2153" s="14"/>
      <c r="S2153" s="4"/>
      <c r="T2153" s="35"/>
      <c r="U2153" s="10"/>
      <c r="V2153" s="10"/>
      <c r="W2153" s="10"/>
      <c r="X2153" s="3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</row>
    <row r="2154" spans="1:162" x14ac:dyDescent="0.15">
      <c r="A2154" s="44"/>
      <c r="B2154" s="96"/>
      <c r="C2154" s="7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21"/>
      <c r="R2154" s="14"/>
      <c r="S2154" s="4"/>
      <c r="T2154" s="35"/>
      <c r="U2154" s="10"/>
      <c r="V2154" s="10"/>
      <c r="W2154" s="10"/>
      <c r="X2154" s="3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</row>
    <row r="2155" spans="1:162" x14ac:dyDescent="0.15">
      <c r="A2155" s="44"/>
      <c r="B2155" s="96"/>
      <c r="C2155" s="7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21"/>
      <c r="R2155" s="14"/>
      <c r="S2155" s="4"/>
      <c r="T2155" s="35"/>
      <c r="U2155" s="10"/>
      <c r="V2155" s="10"/>
      <c r="W2155" s="10"/>
      <c r="X2155" s="3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</row>
    <row r="2156" spans="1:162" x14ac:dyDescent="0.15">
      <c r="A2156" s="44"/>
      <c r="B2156" s="96"/>
      <c r="C2156" s="7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21"/>
      <c r="R2156" s="14"/>
      <c r="S2156" s="4"/>
      <c r="T2156" s="35"/>
      <c r="U2156" s="10"/>
      <c r="V2156" s="10"/>
      <c r="W2156" s="10"/>
      <c r="X2156" s="3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</row>
    <row r="2157" spans="1:162" x14ac:dyDescent="0.15">
      <c r="A2157" s="44"/>
      <c r="B2157" s="96"/>
      <c r="C2157" s="7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21"/>
      <c r="R2157" s="14"/>
      <c r="S2157" s="4"/>
      <c r="T2157" s="35"/>
      <c r="U2157" s="10"/>
      <c r="V2157" s="10"/>
      <c r="W2157" s="10"/>
      <c r="X2157" s="3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</row>
    <row r="2158" spans="1:162" x14ac:dyDescent="0.15">
      <c r="A2158" s="44"/>
      <c r="B2158" s="96"/>
      <c r="C2158" s="7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21"/>
      <c r="R2158" s="14"/>
      <c r="S2158" s="4"/>
      <c r="T2158" s="35"/>
      <c r="U2158" s="10"/>
      <c r="V2158" s="10"/>
      <c r="W2158" s="10"/>
      <c r="X2158" s="3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</row>
    <row r="2159" spans="1:162" x14ac:dyDescent="0.15">
      <c r="A2159" s="44"/>
      <c r="B2159" s="96"/>
      <c r="C2159" s="7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21"/>
      <c r="R2159" s="14"/>
      <c r="S2159" s="4"/>
      <c r="T2159" s="35"/>
      <c r="U2159" s="10"/>
      <c r="V2159" s="10"/>
      <c r="W2159" s="10"/>
      <c r="X2159" s="3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</row>
    <row r="2160" spans="1:162" x14ac:dyDescent="0.15">
      <c r="A2160" s="44"/>
      <c r="B2160" s="96"/>
      <c r="C2160" s="7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21"/>
      <c r="R2160" s="14"/>
      <c r="S2160" s="4"/>
      <c r="T2160" s="35"/>
      <c r="U2160" s="10"/>
      <c r="V2160" s="10"/>
      <c r="W2160" s="10"/>
      <c r="X2160" s="3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</row>
    <row r="2161" spans="1:162" x14ac:dyDescent="0.15">
      <c r="A2161" s="44"/>
      <c r="B2161" s="96"/>
      <c r="C2161" s="7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21"/>
      <c r="R2161" s="14"/>
      <c r="S2161" s="4"/>
      <c r="T2161" s="35"/>
      <c r="U2161" s="10"/>
      <c r="V2161" s="10"/>
      <c r="W2161" s="10"/>
      <c r="X2161" s="3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</row>
    <row r="2162" spans="1:162" x14ac:dyDescent="0.15">
      <c r="A2162" s="44"/>
      <c r="B2162" s="96"/>
      <c r="C2162" s="7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21"/>
      <c r="R2162" s="14"/>
      <c r="S2162" s="4"/>
      <c r="T2162" s="35"/>
      <c r="U2162" s="10"/>
      <c r="V2162" s="10"/>
      <c r="W2162" s="10"/>
      <c r="X2162" s="3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</row>
    <row r="2163" spans="1:162" x14ac:dyDescent="0.15">
      <c r="A2163" s="44"/>
      <c r="B2163" s="96"/>
      <c r="C2163" s="7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21"/>
      <c r="R2163" s="14"/>
      <c r="S2163" s="4"/>
      <c r="T2163" s="35"/>
      <c r="U2163" s="10"/>
      <c r="V2163" s="10"/>
      <c r="W2163" s="10"/>
      <c r="X2163" s="3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</row>
    <row r="2164" spans="1:162" x14ac:dyDescent="0.15">
      <c r="A2164" s="44"/>
      <c r="B2164" s="96"/>
      <c r="C2164" s="7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21"/>
      <c r="R2164" s="14"/>
      <c r="S2164" s="4"/>
      <c r="T2164" s="35"/>
      <c r="U2164" s="10"/>
      <c r="V2164" s="10"/>
      <c r="W2164" s="10"/>
      <c r="X2164" s="3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</row>
    <row r="2165" spans="1:162" x14ac:dyDescent="0.15">
      <c r="A2165" s="44"/>
      <c r="B2165" s="96"/>
      <c r="C2165" s="7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21"/>
      <c r="R2165" s="14"/>
      <c r="S2165" s="4"/>
      <c r="T2165" s="35"/>
      <c r="U2165" s="10"/>
      <c r="V2165" s="10"/>
      <c r="W2165" s="10"/>
      <c r="X2165" s="3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</row>
    <row r="2166" spans="1:162" x14ac:dyDescent="0.15">
      <c r="A2166" s="44"/>
      <c r="B2166" s="96"/>
      <c r="C2166" s="7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21"/>
      <c r="R2166" s="14"/>
      <c r="S2166" s="4"/>
      <c r="T2166" s="35"/>
      <c r="U2166" s="10"/>
      <c r="V2166" s="10"/>
      <c r="W2166" s="10"/>
      <c r="X2166" s="3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</row>
    <row r="2167" spans="1:162" x14ac:dyDescent="0.15">
      <c r="A2167" s="44"/>
      <c r="B2167" s="96"/>
      <c r="C2167" s="7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21"/>
      <c r="R2167" s="14"/>
      <c r="S2167" s="4"/>
      <c r="T2167" s="35"/>
      <c r="U2167" s="10"/>
      <c r="V2167" s="10"/>
      <c r="W2167" s="10"/>
      <c r="X2167" s="3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</row>
    <row r="2168" spans="1:162" x14ac:dyDescent="0.15">
      <c r="A2168" s="44"/>
      <c r="B2168" s="96"/>
      <c r="C2168" s="7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21"/>
      <c r="R2168" s="14"/>
      <c r="S2168" s="4"/>
      <c r="T2168" s="35"/>
      <c r="U2168" s="10"/>
      <c r="V2168" s="10"/>
      <c r="W2168" s="10"/>
      <c r="X2168" s="3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</row>
    <row r="2169" spans="1:162" x14ac:dyDescent="0.15">
      <c r="A2169" s="44"/>
      <c r="B2169" s="96"/>
      <c r="C2169" s="7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21"/>
      <c r="R2169" s="14"/>
      <c r="S2169" s="4"/>
      <c r="T2169" s="35"/>
      <c r="U2169" s="10"/>
      <c r="V2169" s="10"/>
      <c r="W2169" s="10"/>
      <c r="X2169" s="3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</row>
    <row r="2170" spans="1:162" x14ac:dyDescent="0.15">
      <c r="A2170" s="44"/>
      <c r="B2170" s="96"/>
      <c r="C2170" s="7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21"/>
      <c r="R2170" s="14"/>
      <c r="S2170" s="4"/>
      <c r="T2170" s="35"/>
      <c r="U2170" s="10"/>
      <c r="V2170" s="10"/>
      <c r="W2170" s="10"/>
      <c r="X2170" s="3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</row>
    <row r="2171" spans="1:162" x14ac:dyDescent="0.15">
      <c r="A2171" s="44"/>
      <c r="B2171" s="96"/>
      <c r="C2171" s="7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21"/>
      <c r="R2171" s="14"/>
      <c r="S2171" s="4"/>
      <c r="T2171" s="35"/>
      <c r="U2171" s="10"/>
      <c r="V2171" s="10"/>
      <c r="W2171" s="10"/>
      <c r="X2171" s="3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</row>
    <row r="2172" spans="1:162" x14ac:dyDescent="0.15">
      <c r="A2172" s="44"/>
      <c r="B2172" s="96"/>
      <c r="C2172" s="7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21"/>
      <c r="R2172" s="14"/>
      <c r="S2172" s="4"/>
      <c r="T2172" s="35"/>
      <c r="U2172" s="10"/>
      <c r="V2172" s="10"/>
      <c r="W2172" s="10"/>
      <c r="X2172" s="3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</row>
    <row r="2173" spans="1:162" x14ac:dyDescent="0.15">
      <c r="A2173" s="44"/>
      <c r="B2173" s="96"/>
      <c r="C2173" s="7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21"/>
      <c r="R2173" s="14"/>
      <c r="S2173" s="4"/>
      <c r="T2173" s="35"/>
      <c r="U2173" s="10"/>
      <c r="V2173" s="10"/>
      <c r="W2173" s="10"/>
      <c r="X2173" s="3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</row>
    <row r="2174" spans="1:162" x14ac:dyDescent="0.15">
      <c r="A2174" s="44"/>
      <c r="B2174" s="96"/>
      <c r="C2174" s="7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21"/>
      <c r="R2174" s="14"/>
      <c r="S2174" s="4"/>
      <c r="T2174" s="35"/>
      <c r="U2174" s="10"/>
      <c r="V2174" s="10"/>
      <c r="W2174" s="10"/>
      <c r="X2174" s="3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</row>
    <row r="2175" spans="1:162" x14ac:dyDescent="0.15">
      <c r="A2175" s="44"/>
      <c r="B2175" s="96"/>
      <c r="C2175" s="7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21"/>
      <c r="R2175" s="14"/>
      <c r="S2175" s="4"/>
      <c r="T2175" s="35"/>
      <c r="U2175" s="10"/>
      <c r="V2175" s="10"/>
      <c r="W2175" s="10"/>
      <c r="X2175" s="3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</row>
    <row r="2176" spans="1:162" x14ac:dyDescent="0.15">
      <c r="A2176" s="44"/>
      <c r="B2176" s="96"/>
      <c r="C2176" s="7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21"/>
      <c r="R2176" s="14"/>
      <c r="S2176" s="4"/>
      <c r="T2176" s="35"/>
      <c r="U2176" s="10"/>
      <c r="V2176" s="10"/>
      <c r="W2176" s="10"/>
      <c r="X2176" s="3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</row>
    <row r="2177" spans="1:162" x14ac:dyDescent="0.15">
      <c r="A2177" s="44"/>
      <c r="B2177" s="96"/>
      <c r="C2177" s="7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21"/>
      <c r="R2177" s="14"/>
      <c r="S2177" s="4"/>
      <c r="T2177" s="35"/>
      <c r="U2177" s="10"/>
      <c r="V2177" s="10"/>
      <c r="W2177" s="10"/>
      <c r="X2177" s="3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</row>
    <row r="2178" spans="1:162" x14ac:dyDescent="0.15">
      <c r="A2178" s="44"/>
      <c r="B2178" s="96"/>
      <c r="C2178" s="7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21"/>
      <c r="R2178" s="14"/>
      <c r="S2178" s="4"/>
      <c r="T2178" s="35"/>
      <c r="U2178" s="10"/>
      <c r="V2178" s="10"/>
      <c r="W2178" s="10"/>
      <c r="X2178" s="3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</row>
    <row r="2179" spans="1:162" x14ac:dyDescent="0.15">
      <c r="A2179" s="44"/>
      <c r="B2179" s="96"/>
      <c r="C2179" s="7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21"/>
      <c r="R2179" s="14"/>
      <c r="S2179" s="4"/>
      <c r="T2179" s="35"/>
      <c r="U2179" s="10"/>
      <c r="V2179" s="10"/>
      <c r="W2179" s="10"/>
      <c r="X2179" s="3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</row>
    <row r="2180" spans="1:162" x14ac:dyDescent="0.15">
      <c r="A2180" s="44"/>
      <c r="B2180" s="96"/>
      <c r="C2180" s="7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21"/>
      <c r="R2180" s="14"/>
      <c r="S2180" s="4"/>
      <c r="T2180" s="35"/>
      <c r="U2180" s="10"/>
      <c r="V2180" s="10"/>
      <c r="W2180" s="10"/>
      <c r="X2180" s="3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</row>
    <row r="2181" spans="1:162" x14ac:dyDescent="0.15">
      <c r="A2181" s="44"/>
      <c r="B2181" s="96"/>
      <c r="C2181" s="7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21"/>
      <c r="R2181" s="14"/>
      <c r="S2181" s="4"/>
      <c r="T2181" s="35"/>
      <c r="U2181" s="10"/>
      <c r="V2181" s="10"/>
      <c r="W2181" s="10"/>
      <c r="X2181" s="3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</row>
    <row r="2182" spans="1:162" x14ac:dyDescent="0.15">
      <c r="A2182" s="44"/>
      <c r="B2182" s="96"/>
      <c r="C2182" s="7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21"/>
      <c r="R2182" s="14"/>
      <c r="S2182" s="4"/>
      <c r="T2182" s="35"/>
      <c r="U2182" s="10"/>
      <c r="V2182" s="10"/>
      <c r="W2182" s="10"/>
      <c r="X2182" s="3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</row>
    <row r="2183" spans="1:162" x14ac:dyDescent="0.15">
      <c r="A2183" s="44"/>
      <c r="B2183" s="96"/>
      <c r="C2183" s="7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21"/>
      <c r="R2183" s="14"/>
      <c r="S2183" s="4"/>
      <c r="T2183" s="35"/>
      <c r="U2183" s="10"/>
      <c r="V2183" s="10"/>
      <c r="W2183" s="10"/>
      <c r="X2183" s="3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</row>
    <row r="2184" spans="1:162" x14ac:dyDescent="0.15">
      <c r="A2184" s="44"/>
      <c r="B2184" s="96"/>
      <c r="C2184" s="7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21"/>
      <c r="R2184" s="14"/>
      <c r="S2184" s="4"/>
      <c r="T2184" s="35"/>
      <c r="U2184" s="10"/>
      <c r="V2184" s="10"/>
      <c r="W2184" s="10"/>
      <c r="X2184" s="3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</row>
    <row r="2185" spans="1:162" x14ac:dyDescent="0.15">
      <c r="A2185" s="44"/>
      <c r="B2185" s="96"/>
      <c r="C2185" s="7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21"/>
      <c r="R2185" s="14"/>
      <c r="S2185" s="4"/>
      <c r="T2185" s="35"/>
      <c r="U2185" s="10"/>
      <c r="V2185" s="10"/>
      <c r="W2185" s="10"/>
      <c r="X2185" s="3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</row>
    <row r="2186" spans="1:162" x14ac:dyDescent="0.15">
      <c r="A2186" s="44"/>
      <c r="B2186" s="96"/>
      <c r="C2186" s="7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21"/>
      <c r="R2186" s="14"/>
      <c r="S2186" s="4"/>
      <c r="T2186" s="35"/>
      <c r="U2186" s="10"/>
      <c r="V2186" s="10"/>
      <c r="W2186" s="10"/>
      <c r="X2186" s="3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</row>
    <row r="2187" spans="1:162" x14ac:dyDescent="0.15">
      <c r="A2187" s="44"/>
      <c r="B2187" s="96"/>
      <c r="C2187" s="7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21"/>
      <c r="R2187" s="14"/>
      <c r="S2187" s="4"/>
      <c r="T2187" s="35"/>
      <c r="U2187" s="10"/>
      <c r="V2187" s="10"/>
      <c r="W2187" s="10"/>
      <c r="X2187" s="3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</row>
    <row r="2188" spans="1:162" x14ac:dyDescent="0.15">
      <c r="A2188" s="44"/>
      <c r="B2188" s="96"/>
      <c r="C2188" s="7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21"/>
      <c r="R2188" s="14"/>
      <c r="S2188" s="4"/>
      <c r="T2188" s="35"/>
      <c r="U2188" s="10"/>
      <c r="V2188" s="10"/>
      <c r="W2188" s="10"/>
      <c r="X2188" s="3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</row>
    <row r="2189" spans="1:162" x14ac:dyDescent="0.15">
      <c r="A2189" s="44"/>
      <c r="B2189" s="96"/>
      <c r="C2189" s="7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21"/>
      <c r="R2189" s="14"/>
      <c r="S2189" s="4"/>
      <c r="T2189" s="35"/>
      <c r="U2189" s="10"/>
      <c r="V2189" s="10"/>
      <c r="W2189" s="10"/>
      <c r="X2189" s="3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</row>
    <row r="2190" spans="1:162" x14ac:dyDescent="0.15">
      <c r="A2190" s="44"/>
      <c r="B2190" s="96"/>
      <c r="C2190" s="7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21"/>
      <c r="R2190" s="14"/>
      <c r="S2190" s="4"/>
      <c r="T2190" s="35"/>
      <c r="U2190" s="10"/>
      <c r="V2190" s="10"/>
      <c r="W2190" s="10"/>
      <c r="X2190" s="3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</row>
    <row r="2191" spans="1:162" x14ac:dyDescent="0.15">
      <c r="A2191" s="44"/>
      <c r="B2191" s="96"/>
      <c r="C2191" s="7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21"/>
      <c r="R2191" s="14"/>
      <c r="S2191" s="4"/>
      <c r="T2191" s="35"/>
      <c r="U2191" s="10"/>
      <c r="V2191" s="10"/>
      <c r="W2191" s="10"/>
      <c r="X2191" s="3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</row>
    <row r="2192" spans="1:162" x14ac:dyDescent="0.15">
      <c r="A2192" s="44"/>
      <c r="B2192" s="96"/>
      <c r="C2192" s="7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21"/>
      <c r="R2192" s="14"/>
      <c r="S2192" s="4"/>
      <c r="T2192" s="35"/>
      <c r="U2192" s="10"/>
      <c r="V2192" s="10"/>
      <c r="W2192" s="10"/>
      <c r="X2192" s="3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</row>
    <row r="2193" spans="1:162" x14ac:dyDescent="0.15">
      <c r="A2193" s="44"/>
      <c r="B2193" s="96"/>
      <c r="C2193" s="7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21"/>
      <c r="R2193" s="14"/>
      <c r="S2193" s="4"/>
      <c r="T2193" s="35"/>
      <c r="U2193" s="10"/>
      <c r="V2193" s="10"/>
      <c r="W2193" s="10"/>
      <c r="X2193" s="3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</row>
    <row r="2194" spans="1:162" x14ac:dyDescent="0.15">
      <c r="A2194" s="44"/>
      <c r="B2194" s="96"/>
      <c r="C2194" s="7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21"/>
      <c r="R2194" s="14"/>
      <c r="S2194" s="4"/>
      <c r="T2194" s="35"/>
      <c r="U2194" s="10"/>
      <c r="V2194" s="10"/>
      <c r="W2194" s="10"/>
      <c r="X2194" s="3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</row>
    <row r="2195" spans="1:162" x14ac:dyDescent="0.15">
      <c r="A2195" s="44"/>
      <c r="B2195" s="96"/>
      <c r="C2195" s="7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21"/>
      <c r="R2195" s="14"/>
      <c r="S2195" s="4"/>
      <c r="T2195" s="35"/>
      <c r="U2195" s="10"/>
      <c r="V2195" s="10"/>
      <c r="W2195" s="10"/>
      <c r="X2195" s="3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</row>
    <row r="2196" spans="1:162" x14ac:dyDescent="0.15">
      <c r="A2196" s="44"/>
      <c r="B2196" s="96"/>
      <c r="C2196" s="7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21"/>
      <c r="R2196" s="14"/>
      <c r="S2196" s="4"/>
      <c r="T2196" s="35"/>
      <c r="U2196" s="10"/>
      <c r="V2196" s="10"/>
      <c r="W2196" s="10"/>
      <c r="X2196" s="3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</row>
    <row r="2197" spans="1:162" x14ac:dyDescent="0.15">
      <c r="A2197" s="44"/>
      <c r="B2197" s="96"/>
      <c r="C2197" s="7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21"/>
      <c r="R2197" s="14"/>
      <c r="S2197" s="4"/>
      <c r="T2197" s="35"/>
      <c r="U2197" s="10"/>
      <c r="V2197" s="10"/>
      <c r="W2197" s="10"/>
      <c r="X2197" s="3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</row>
    <row r="2198" spans="1:162" x14ac:dyDescent="0.15">
      <c r="A2198" s="44"/>
      <c r="B2198" s="96"/>
      <c r="C2198" s="7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21"/>
      <c r="R2198" s="14"/>
      <c r="S2198" s="4"/>
      <c r="T2198" s="35"/>
      <c r="U2198" s="10"/>
      <c r="V2198" s="10"/>
      <c r="W2198" s="10"/>
      <c r="X2198" s="3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</row>
    <row r="2199" spans="1:162" x14ac:dyDescent="0.15">
      <c r="A2199" s="44"/>
      <c r="B2199" s="96"/>
      <c r="C2199" s="7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21"/>
      <c r="R2199" s="14"/>
      <c r="S2199" s="4"/>
      <c r="T2199" s="35"/>
      <c r="U2199" s="10"/>
      <c r="V2199" s="10"/>
      <c r="W2199" s="10"/>
      <c r="X2199" s="3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</row>
    <row r="2200" spans="1:162" x14ac:dyDescent="0.15">
      <c r="A2200" s="44"/>
      <c r="B2200" s="96"/>
      <c r="C2200" s="7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21"/>
      <c r="R2200" s="14"/>
      <c r="S2200" s="4"/>
      <c r="T2200" s="35"/>
      <c r="U2200" s="10"/>
      <c r="V2200" s="10"/>
      <c r="W2200" s="10"/>
      <c r="X2200" s="3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</row>
    <row r="2201" spans="1:162" x14ac:dyDescent="0.15">
      <c r="A2201" s="44"/>
      <c r="B2201" s="96"/>
      <c r="C2201" s="7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21"/>
      <c r="R2201" s="14"/>
      <c r="S2201" s="4"/>
      <c r="T2201" s="35"/>
      <c r="U2201" s="10"/>
      <c r="V2201" s="10"/>
      <c r="W2201" s="10"/>
      <c r="X2201" s="3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</row>
    <row r="2202" spans="1:162" x14ac:dyDescent="0.15">
      <c r="A2202" s="44"/>
      <c r="B2202" s="96"/>
      <c r="C2202" s="7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21"/>
      <c r="R2202" s="14"/>
      <c r="S2202" s="4"/>
      <c r="T2202" s="35"/>
      <c r="U2202" s="10"/>
      <c r="V2202" s="10"/>
      <c r="W2202" s="10"/>
      <c r="X2202" s="3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</row>
    <row r="2203" spans="1:162" x14ac:dyDescent="0.15">
      <c r="A2203" s="44"/>
      <c r="B2203" s="96"/>
      <c r="C2203" s="7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21"/>
      <c r="R2203" s="14"/>
      <c r="S2203" s="4"/>
      <c r="T2203" s="35"/>
      <c r="U2203" s="29"/>
      <c r="V2203" s="29"/>
      <c r="W2203" s="29"/>
      <c r="X2203" s="37"/>
      <c r="Y2203" s="22"/>
      <c r="Z2203" s="27"/>
      <c r="AA2203" s="29"/>
      <c r="AB2203" s="22"/>
      <c r="AC2203" s="22"/>
      <c r="AD2203" s="22"/>
      <c r="AE2203" s="29"/>
      <c r="AF2203" s="23"/>
      <c r="AG2203" s="29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  <c r="EV2203" s="27"/>
      <c r="EW2203" s="27"/>
      <c r="EX2203" s="27"/>
      <c r="EY2203" s="27"/>
      <c r="EZ2203" s="27"/>
      <c r="FA2203" s="27"/>
      <c r="FB2203" s="27"/>
      <c r="FC2203" s="27"/>
      <c r="FD2203" s="27"/>
      <c r="FE2203" s="27"/>
      <c r="FF2203" s="27"/>
    </row>
    <row r="2204" spans="1:162" x14ac:dyDescent="0.15">
      <c r="A2204" s="44"/>
      <c r="B2204" s="96"/>
      <c r="C2204" s="7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21"/>
      <c r="R2204" s="14"/>
      <c r="S2204" s="4"/>
      <c r="T2204" s="35"/>
      <c r="U2204" s="29"/>
      <c r="V2204" s="29"/>
      <c r="W2204" s="29"/>
      <c r="X2204" s="37"/>
      <c r="Y2204" s="22"/>
      <c r="Z2204" s="27"/>
      <c r="AA2204" s="29"/>
      <c r="AB2204" s="22"/>
      <c r="AC2204" s="22"/>
      <c r="AD2204" s="22"/>
      <c r="AE2204" s="29"/>
      <c r="AF2204" s="23"/>
      <c r="AG2204" s="29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  <c r="EV2204" s="27"/>
      <c r="EW2204" s="27"/>
      <c r="EX2204" s="27"/>
      <c r="EY2204" s="27"/>
      <c r="EZ2204" s="27"/>
      <c r="FA2204" s="27"/>
      <c r="FB2204" s="27"/>
      <c r="FC2204" s="27"/>
      <c r="FD2204" s="27"/>
      <c r="FE2204" s="27"/>
      <c r="FF2204" s="27"/>
    </row>
    <row r="2205" spans="1:162" x14ac:dyDescent="0.15">
      <c r="A2205" s="44"/>
      <c r="B2205" s="96"/>
      <c r="C2205" s="7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21"/>
      <c r="R2205" s="14"/>
      <c r="S2205" s="4"/>
      <c r="T2205" s="35"/>
      <c r="U2205" s="10"/>
      <c r="V2205" s="10"/>
      <c r="W2205" s="10"/>
      <c r="X2205" s="3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</row>
    <row r="2206" spans="1:162" x14ac:dyDescent="0.15">
      <c r="A2206" s="44"/>
      <c r="B2206" s="96"/>
      <c r="C2206" s="7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21"/>
      <c r="R2206" s="14"/>
      <c r="S2206" s="4"/>
      <c r="T2206" s="35"/>
      <c r="U2206" s="10"/>
      <c r="V2206" s="10"/>
      <c r="W2206" s="10"/>
      <c r="X2206" s="3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</row>
    <row r="2207" spans="1:162" x14ac:dyDescent="0.15">
      <c r="A2207" s="44"/>
      <c r="B2207" s="96"/>
      <c r="C2207" s="7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21"/>
      <c r="R2207" s="14"/>
      <c r="S2207" s="4"/>
      <c r="T2207" s="35"/>
      <c r="U2207" s="10"/>
      <c r="V2207" s="10"/>
      <c r="W2207" s="10"/>
      <c r="X2207" s="3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</row>
    <row r="2208" spans="1:162" x14ac:dyDescent="0.15">
      <c r="A2208" s="44"/>
      <c r="B2208" s="96"/>
      <c r="C2208" s="7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21"/>
      <c r="R2208" s="14"/>
      <c r="S2208" s="4"/>
      <c r="T2208" s="35"/>
      <c r="U2208" s="10"/>
      <c r="V2208" s="10"/>
      <c r="W2208" s="10"/>
      <c r="X2208" s="3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</row>
    <row r="2209" spans="1:162" x14ac:dyDescent="0.15">
      <c r="A2209" s="44"/>
      <c r="B2209" s="96"/>
      <c r="C2209" s="7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21"/>
      <c r="R2209" s="14"/>
      <c r="S2209" s="4"/>
      <c r="T2209" s="35"/>
      <c r="U2209" s="10"/>
      <c r="V2209" s="10"/>
      <c r="W2209" s="10"/>
      <c r="X2209" s="3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</row>
    <row r="2210" spans="1:162" x14ac:dyDescent="0.15">
      <c r="A2210" s="44"/>
      <c r="B2210" s="96"/>
      <c r="C2210" s="7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21"/>
      <c r="R2210" s="14"/>
      <c r="S2210" s="4"/>
      <c r="T2210" s="35"/>
      <c r="U2210" s="10"/>
      <c r="V2210" s="10"/>
      <c r="W2210" s="10"/>
      <c r="X2210" s="3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</row>
    <row r="2211" spans="1:162" x14ac:dyDescent="0.15">
      <c r="A2211" s="44"/>
      <c r="B2211" s="96"/>
      <c r="C2211" s="7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21"/>
      <c r="R2211" s="14"/>
      <c r="S2211" s="4"/>
      <c r="T2211" s="35"/>
      <c r="U2211" s="10"/>
      <c r="V2211" s="10"/>
      <c r="W2211" s="10"/>
      <c r="X2211" s="3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</row>
    <row r="2212" spans="1:162" x14ac:dyDescent="0.15">
      <c r="A2212" s="44"/>
      <c r="B2212" s="96"/>
      <c r="C2212" s="7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21"/>
      <c r="R2212" s="14"/>
      <c r="S2212" s="4"/>
      <c r="T2212" s="35"/>
      <c r="U2212" s="10"/>
      <c r="V2212" s="10"/>
      <c r="W2212" s="10"/>
      <c r="X2212" s="3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</row>
    <row r="2213" spans="1:162" x14ac:dyDescent="0.15">
      <c r="A2213" s="44"/>
      <c r="B2213" s="96"/>
      <c r="C2213" s="7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21"/>
      <c r="R2213" s="14"/>
      <c r="S2213" s="4"/>
      <c r="T2213" s="35"/>
      <c r="U2213" s="10"/>
      <c r="V2213" s="10"/>
      <c r="W2213" s="10"/>
      <c r="X2213" s="3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</row>
    <row r="2214" spans="1:162" x14ac:dyDescent="0.15">
      <c r="A2214" s="44"/>
      <c r="B2214" s="96"/>
      <c r="C2214" s="7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21"/>
      <c r="R2214" s="14"/>
      <c r="S2214" s="4"/>
      <c r="T2214" s="35"/>
      <c r="U2214" s="10"/>
      <c r="V2214" s="10"/>
      <c r="W2214" s="10"/>
      <c r="X2214" s="3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</row>
    <row r="2215" spans="1:162" x14ac:dyDescent="0.15">
      <c r="A2215" s="44"/>
      <c r="B2215" s="96"/>
      <c r="C2215" s="7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21"/>
      <c r="R2215" s="14"/>
      <c r="S2215" s="4"/>
      <c r="T2215" s="35"/>
      <c r="U2215" s="10"/>
      <c r="V2215" s="10"/>
      <c r="W2215" s="10"/>
      <c r="X2215" s="3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</row>
    <row r="2216" spans="1:162" x14ac:dyDescent="0.15">
      <c r="A2216" s="44"/>
      <c r="B2216" s="96"/>
      <c r="C2216" s="7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21"/>
      <c r="R2216" s="14"/>
      <c r="S2216" s="4"/>
      <c r="T2216" s="35"/>
      <c r="U2216" s="10"/>
      <c r="V2216" s="10"/>
      <c r="W2216" s="10"/>
      <c r="X2216" s="3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</row>
    <row r="2217" spans="1:162" x14ac:dyDescent="0.15">
      <c r="A2217" s="44"/>
      <c r="B2217" s="96"/>
      <c r="C2217" s="7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21"/>
      <c r="R2217" s="14"/>
      <c r="S2217" s="4"/>
      <c r="T2217" s="35"/>
      <c r="U2217" s="10"/>
      <c r="V2217" s="10"/>
      <c r="W2217" s="10"/>
      <c r="X2217" s="3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</row>
    <row r="2218" spans="1:162" x14ac:dyDescent="0.15">
      <c r="A2218" s="44"/>
      <c r="B2218" s="96"/>
      <c r="C2218" s="7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21"/>
      <c r="R2218" s="14"/>
      <c r="S2218" s="4"/>
      <c r="T2218" s="35"/>
      <c r="U2218" s="10"/>
      <c r="V2218" s="10"/>
      <c r="W2218" s="10"/>
      <c r="X2218" s="3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</row>
    <row r="2219" spans="1:162" x14ac:dyDescent="0.15">
      <c r="A2219" s="44"/>
      <c r="B2219" s="96"/>
      <c r="C2219" s="7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21"/>
      <c r="R2219" s="14"/>
      <c r="S2219" s="4"/>
      <c r="T2219" s="35"/>
      <c r="U2219" s="10"/>
      <c r="V2219" s="10"/>
      <c r="W2219" s="10"/>
      <c r="X2219" s="3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</row>
    <row r="2220" spans="1:162" x14ac:dyDescent="0.15">
      <c r="A2220" s="44"/>
      <c r="B2220" s="96"/>
      <c r="C2220" s="7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21"/>
      <c r="R2220" s="14"/>
      <c r="S2220" s="4"/>
      <c r="T2220" s="35"/>
      <c r="U2220" s="10"/>
      <c r="V2220" s="10"/>
      <c r="W2220" s="10"/>
      <c r="X2220" s="3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</row>
    <row r="2221" spans="1:162" x14ac:dyDescent="0.15">
      <c r="A2221" s="44"/>
      <c r="B2221" s="96"/>
      <c r="C2221" s="7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21"/>
      <c r="R2221" s="14"/>
      <c r="S2221" s="4"/>
      <c r="T2221" s="35"/>
      <c r="U2221" s="10"/>
      <c r="V2221" s="10"/>
      <c r="W2221" s="10"/>
      <c r="X2221" s="3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</row>
    <row r="2222" spans="1:162" x14ac:dyDescent="0.15">
      <c r="A2222" s="44"/>
      <c r="B2222" s="96"/>
      <c r="C2222" s="7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21"/>
      <c r="R2222" s="14"/>
      <c r="S2222" s="4"/>
      <c r="T2222" s="35"/>
      <c r="U2222" s="10"/>
      <c r="V2222" s="10"/>
      <c r="W2222" s="10"/>
      <c r="X2222" s="3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</row>
    <row r="2223" spans="1:162" x14ac:dyDescent="0.15">
      <c r="A2223" s="44"/>
      <c r="B2223" s="96"/>
      <c r="C2223" s="7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21"/>
      <c r="R2223" s="14"/>
      <c r="S2223" s="4"/>
      <c r="T2223" s="35"/>
      <c r="U2223" s="10"/>
      <c r="V2223" s="10"/>
      <c r="W2223" s="10"/>
      <c r="X2223" s="3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</row>
    <row r="2224" spans="1:162" x14ac:dyDescent="0.15">
      <c r="A2224" s="44"/>
      <c r="B2224" s="96"/>
      <c r="C2224" s="7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21"/>
      <c r="R2224" s="14"/>
      <c r="S2224" s="4"/>
      <c r="T2224" s="35"/>
      <c r="U2224" s="10"/>
      <c r="V2224" s="10"/>
      <c r="W2224" s="10"/>
      <c r="X2224" s="3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</row>
    <row r="2225" spans="1:162" x14ac:dyDescent="0.15">
      <c r="A2225" s="44"/>
      <c r="B2225" s="96"/>
      <c r="C2225" s="7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21"/>
      <c r="R2225" s="14"/>
      <c r="S2225" s="4"/>
      <c r="T2225" s="35"/>
      <c r="U2225" s="10"/>
      <c r="V2225" s="10"/>
      <c r="W2225" s="10"/>
      <c r="X2225" s="3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</row>
    <row r="2226" spans="1:162" x14ac:dyDescent="0.15">
      <c r="A2226" s="44"/>
      <c r="B2226" s="96"/>
      <c r="C2226" s="7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21"/>
      <c r="R2226" s="14"/>
      <c r="S2226" s="4"/>
      <c r="T2226" s="35"/>
      <c r="U2226" s="10"/>
      <c r="V2226" s="10"/>
      <c r="W2226" s="10"/>
      <c r="X2226" s="3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</row>
    <row r="2227" spans="1:162" x14ac:dyDescent="0.15">
      <c r="A2227" s="44"/>
      <c r="B2227" s="96"/>
      <c r="C2227" s="7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21"/>
      <c r="R2227" s="14"/>
      <c r="S2227" s="4"/>
      <c r="T2227" s="35"/>
      <c r="U2227" s="10"/>
      <c r="V2227" s="10"/>
      <c r="W2227" s="10"/>
      <c r="X2227" s="3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</row>
    <row r="2228" spans="1:162" x14ac:dyDescent="0.15">
      <c r="A2228" s="44"/>
      <c r="B2228" s="96"/>
      <c r="C2228" s="7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21"/>
      <c r="R2228" s="14"/>
      <c r="S2228" s="4"/>
      <c r="T2228" s="35"/>
      <c r="U2228" s="10"/>
      <c r="V2228" s="10"/>
      <c r="W2228" s="10"/>
      <c r="X2228" s="3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</row>
    <row r="2229" spans="1:162" x14ac:dyDescent="0.15">
      <c r="A2229" s="44"/>
      <c r="B2229" s="96"/>
      <c r="C2229" s="7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21"/>
      <c r="R2229" s="14"/>
      <c r="S2229" s="4"/>
      <c r="T2229" s="35"/>
      <c r="U2229" s="10"/>
      <c r="V2229" s="10"/>
      <c r="W2229" s="10"/>
      <c r="X2229" s="3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</row>
    <row r="2230" spans="1:162" x14ac:dyDescent="0.15">
      <c r="A2230" s="44"/>
      <c r="B2230" s="96"/>
      <c r="C2230" s="7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21"/>
      <c r="R2230" s="14"/>
      <c r="S2230" s="4"/>
      <c r="T2230" s="35"/>
      <c r="U2230" s="10"/>
      <c r="V2230" s="10"/>
      <c r="W2230" s="10"/>
      <c r="X2230" s="3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</row>
    <row r="2231" spans="1:162" x14ac:dyDescent="0.15">
      <c r="A2231" s="44"/>
      <c r="B2231" s="96"/>
      <c r="C2231" s="7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21"/>
      <c r="R2231" s="14"/>
      <c r="S2231" s="4"/>
      <c r="T2231" s="35"/>
      <c r="U2231" s="10"/>
      <c r="V2231" s="10"/>
      <c r="W2231" s="10"/>
      <c r="X2231" s="3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</row>
    <row r="2232" spans="1:162" x14ac:dyDescent="0.15">
      <c r="A2232" s="44"/>
      <c r="B2232" s="96"/>
      <c r="C2232" s="7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21"/>
      <c r="R2232" s="14"/>
      <c r="S2232" s="4"/>
      <c r="T2232" s="35"/>
      <c r="U2232" s="10"/>
      <c r="V2232" s="10"/>
      <c r="W2232" s="10"/>
      <c r="X2232" s="3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</row>
    <row r="2233" spans="1:162" x14ac:dyDescent="0.15">
      <c r="A2233" s="44"/>
      <c r="B2233" s="96"/>
      <c r="C2233" s="7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21"/>
      <c r="R2233" s="14"/>
      <c r="S2233" s="4"/>
      <c r="T2233" s="35"/>
      <c r="U2233" s="10"/>
      <c r="V2233" s="10"/>
      <c r="W2233" s="10"/>
      <c r="X2233" s="3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</row>
    <row r="2234" spans="1:162" x14ac:dyDescent="0.15">
      <c r="A2234" s="44"/>
      <c r="B2234" s="96"/>
      <c r="C2234" s="7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21"/>
      <c r="R2234" s="14"/>
      <c r="S2234" s="4"/>
      <c r="T2234" s="35"/>
      <c r="U2234" s="10"/>
      <c r="V2234" s="10"/>
      <c r="W2234" s="10"/>
      <c r="X2234" s="3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</row>
    <row r="2235" spans="1:162" x14ac:dyDescent="0.15">
      <c r="A2235" s="44"/>
      <c r="B2235" s="96"/>
      <c r="C2235" s="7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21"/>
      <c r="R2235" s="14"/>
      <c r="S2235" s="4"/>
      <c r="T2235" s="35"/>
      <c r="U2235" s="10"/>
      <c r="V2235" s="10"/>
      <c r="W2235" s="10"/>
      <c r="X2235" s="3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</row>
    <row r="2236" spans="1:162" x14ac:dyDescent="0.15">
      <c r="A2236" s="44"/>
      <c r="B2236" s="96"/>
      <c r="C2236" s="7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21"/>
      <c r="R2236" s="14"/>
      <c r="S2236" s="4"/>
      <c r="T2236" s="35"/>
      <c r="U2236" s="10"/>
      <c r="V2236" s="10"/>
      <c r="W2236" s="10"/>
      <c r="X2236" s="3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</row>
    <row r="2237" spans="1:162" x14ac:dyDescent="0.15">
      <c r="A2237" s="44"/>
      <c r="B2237" s="96"/>
      <c r="C2237" s="7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21"/>
      <c r="R2237" s="14"/>
      <c r="S2237" s="4"/>
      <c r="T2237" s="35"/>
      <c r="U2237" s="10"/>
      <c r="V2237" s="10"/>
      <c r="W2237" s="10"/>
      <c r="X2237" s="3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</row>
    <row r="2238" spans="1:162" x14ac:dyDescent="0.15">
      <c r="A2238" s="44"/>
      <c r="B2238" s="96"/>
      <c r="C2238" s="7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21"/>
      <c r="R2238" s="14"/>
      <c r="S2238" s="4"/>
      <c r="T2238" s="35"/>
      <c r="U2238" s="10"/>
      <c r="V2238" s="10"/>
      <c r="W2238" s="10"/>
      <c r="X2238" s="3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</row>
    <row r="2239" spans="1:162" x14ac:dyDescent="0.15">
      <c r="A2239" s="44"/>
      <c r="B2239" s="96"/>
      <c r="C2239" s="7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21"/>
      <c r="R2239" s="14"/>
      <c r="S2239" s="4"/>
      <c r="T2239" s="35"/>
      <c r="U2239" s="10"/>
      <c r="V2239" s="10"/>
      <c r="W2239" s="10"/>
      <c r="X2239" s="3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</row>
    <row r="2240" spans="1:162" x14ac:dyDescent="0.15">
      <c r="A2240" s="44"/>
      <c r="B2240" s="96"/>
      <c r="C2240" s="7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21"/>
      <c r="R2240" s="14"/>
      <c r="S2240" s="4"/>
      <c r="T2240" s="35"/>
      <c r="U2240" s="10"/>
      <c r="V2240" s="10"/>
      <c r="W2240" s="10"/>
      <c r="X2240" s="3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</row>
    <row r="2241" spans="1:162" x14ac:dyDescent="0.15">
      <c r="A2241" s="44"/>
      <c r="B2241" s="96"/>
      <c r="C2241" s="7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21"/>
      <c r="R2241" s="14"/>
      <c r="S2241" s="4"/>
      <c r="T2241" s="35"/>
      <c r="U2241" s="10"/>
      <c r="V2241" s="10"/>
      <c r="W2241" s="10"/>
      <c r="X2241" s="3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</row>
    <row r="2242" spans="1:162" x14ac:dyDescent="0.15">
      <c r="A2242" s="44"/>
      <c r="B2242" s="96"/>
      <c r="C2242" s="7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21"/>
      <c r="R2242" s="14"/>
      <c r="S2242" s="4"/>
      <c r="T2242" s="35"/>
      <c r="U2242" s="10"/>
      <c r="V2242" s="10"/>
      <c r="W2242" s="10"/>
      <c r="X2242" s="3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</row>
    <row r="2243" spans="1:162" x14ac:dyDescent="0.15">
      <c r="A2243" s="44"/>
      <c r="B2243" s="96"/>
      <c r="C2243" s="7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21"/>
      <c r="R2243" s="14"/>
      <c r="S2243" s="4"/>
      <c r="T2243" s="35"/>
      <c r="U2243" s="10"/>
      <c r="V2243" s="10"/>
      <c r="W2243" s="10"/>
      <c r="X2243" s="3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</row>
    <row r="2244" spans="1:162" x14ac:dyDescent="0.15">
      <c r="A2244" s="44"/>
      <c r="B2244" s="96"/>
      <c r="C2244" s="7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21"/>
      <c r="R2244" s="14"/>
      <c r="S2244" s="4"/>
      <c r="T2244" s="35"/>
      <c r="U2244" s="10"/>
      <c r="V2244" s="10"/>
      <c r="W2244" s="10"/>
      <c r="X2244" s="3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</row>
    <row r="2245" spans="1:162" x14ac:dyDescent="0.15">
      <c r="A2245" s="44"/>
      <c r="B2245" s="96"/>
      <c r="C2245" s="7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21"/>
      <c r="R2245" s="14"/>
      <c r="S2245" s="4"/>
      <c r="T2245" s="35"/>
      <c r="U2245" s="10"/>
      <c r="V2245" s="10"/>
      <c r="W2245" s="10"/>
      <c r="X2245" s="3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</row>
    <row r="2246" spans="1:162" x14ac:dyDescent="0.15">
      <c r="A2246" s="44"/>
      <c r="B2246" s="96"/>
      <c r="C2246" s="7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21"/>
      <c r="R2246" s="14"/>
      <c r="S2246" s="4"/>
      <c r="T2246" s="35"/>
      <c r="U2246" s="10"/>
      <c r="V2246" s="10"/>
      <c r="W2246" s="10"/>
      <c r="X2246" s="3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</row>
    <row r="2247" spans="1:162" x14ac:dyDescent="0.15">
      <c r="A2247" s="44"/>
      <c r="B2247" s="96"/>
      <c r="C2247" s="7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21"/>
      <c r="R2247" s="14"/>
      <c r="S2247" s="4"/>
      <c r="T2247" s="35"/>
      <c r="U2247" s="10"/>
      <c r="V2247" s="10"/>
      <c r="W2247" s="10"/>
      <c r="X2247" s="3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</row>
    <row r="2248" spans="1:162" x14ac:dyDescent="0.15">
      <c r="A2248" s="44"/>
      <c r="B2248" s="96"/>
      <c r="C2248" s="7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21"/>
      <c r="R2248" s="14"/>
      <c r="S2248" s="4"/>
      <c r="T2248" s="35"/>
      <c r="U2248" s="10"/>
      <c r="V2248" s="10"/>
      <c r="W2248" s="10"/>
      <c r="X2248" s="3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</row>
    <row r="2249" spans="1:162" x14ac:dyDescent="0.15">
      <c r="A2249" s="44"/>
      <c r="B2249" s="96"/>
      <c r="C2249" s="7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21"/>
      <c r="R2249" s="14"/>
      <c r="S2249" s="4"/>
      <c r="T2249" s="35"/>
      <c r="U2249" s="10"/>
      <c r="V2249" s="10"/>
      <c r="W2249" s="10"/>
      <c r="X2249" s="3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</row>
    <row r="2250" spans="1:162" x14ac:dyDescent="0.15">
      <c r="A2250" s="44"/>
      <c r="B2250" s="96"/>
      <c r="C2250" s="7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21"/>
      <c r="R2250" s="14"/>
      <c r="S2250" s="4"/>
      <c r="T2250" s="35"/>
      <c r="U2250" s="10"/>
      <c r="V2250" s="10"/>
      <c r="W2250" s="10"/>
      <c r="X2250" s="3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</row>
    <row r="2251" spans="1:162" x14ac:dyDescent="0.15">
      <c r="A2251" s="44"/>
      <c r="B2251" s="96"/>
      <c r="C2251" s="7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21"/>
      <c r="R2251" s="14"/>
      <c r="S2251" s="4"/>
      <c r="T2251" s="35"/>
      <c r="U2251" s="10"/>
      <c r="V2251" s="10"/>
      <c r="W2251" s="10"/>
      <c r="X2251" s="3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</row>
    <row r="2252" spans="1:162" x14ac:dyDescent="0.15">
      <c r="A2252" s="44"/>
      <c r="B2252" s="96"/>
      <c r="C2252" s="7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21"/>
      <c r="R2252" s="14"/>
      <c r="S2252" s="4"/>
      <c r="T2252" s="35"/>
      <c r="U2252" s="10"/>
      <c r="V2252" s="10"/>
      <c r="W2252" s="10"/>
      <c r="X2252" s="3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</row>
    <row r="2253" spans="1:162" x14ac:dyDescent="0.15">
      <c r="A2253" s="44"/>
      <c r="B2253" s="96"/>
      <c r="C2253" s="7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21"/>
      <c r="R2253" s="14"/>
      <c r="S2253" s="4"/>
      <c r="T2253" s="35"/>
      <c r="U2253" s="10"/>
      <c r="V2253" s="10"/>
      <c r="W2253" s="10"/>
      <c r="X2253" s="3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</row>
    <row r="2254" spans="1:162" x14ac:dyDescent="0.15">
      <c r="A2254" s="44"/>
      <c r="B2254" s="96"/>
      <c r="C2254" s="7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21"/>
      <c r="R2254" s="14"/>
      <c r="S2254" s="4"/>
      <c r="T2254" s="35"/>
      <c r="U2254" s="10"/>
      <c r="V2254" s="10"/>
      <c r="W2254" s="10"/>
      <c r="X2254" s="3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</row>
    <row r="2255" spans="1:162" x14ac:dyDescent="0.15">
      <c r="A2255" s="44"/>
      <c r="B2255" s="96"/>
      <c r="C2255" s="7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21"/>
      <c r="R2255" s="14"/>
      <c r="S2255" s="4"/>
      <c r="T2255" s="35"/>
      <c r="U2255" s="10"/>
      <c r="V2255" s="10"/>
      <c r="W2255" s="10"/>
      <c r="X2255" s="3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</row>
    <row r="2256" spans="1:162" x14ac:dyDescent="0.15">
      <c r="A2256" s="44"/>
      <c r="B2256" s="96"/>
      <c r="C2256" s="7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21"/>
      <c r="R2256" s="14"/>
      <c r="S2256" s="4"/>
      <c r="T2256" s="35"/>
      <c r="U2256" s="10"/>
      <c r="V2256" s="10"/>
      <c r="W2256" s="10"/>
      <c r="X2256" s="3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</row>
    <row r="2257" spans="1:162" x14ac:dyDescent="0.15">
      <c r="A2257" s="44"/>
      <c r="B2257" s="96"/>
      <c r="C2257" s="7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21"/>
      <c r="R2257" s="14"/>
      <c r="S2257" s="4"/>
      <c r="T2257" s="35"/>
      <c r="U2257" s="10"/>
      <c r="V2257" s="10"/>
      <c r="W2257" s="10"/>
      <c r="X2257" s="3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</row>
    <row r="2258" spans="1:162" x14ac:dyDescent="0.15">
      <c r="A2258" s="44"/>
      <c r="B2258" s="96"/>
      <c r="C2258" s="7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21"/>
      <c r="R2258" s="14"/>
      <c r="S2258" s="4"/>
      <c r="T2258" s="35"/>
      <c r="U2258" s="10"/>
      <c r="V2258" s="10"/>
      <c r="W2258" s="10"/>
      <c r="X2258" s="3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</row>
    <row r="2259" spans="1:162" x14ac:dyDescent="0.15">
      <c r="A2259" s="44"/>
      <c r="B2259" s="96"/>
      <c r="C2259" s="7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21"/>
      <c r="R2259" s="14"/>
      <c r="S2259" s="4"/>
      <c r="T2259" s="35"/>
      <c r="U2259" s="10"/>
      <c r="V2259" s="10"/>
      <c r="W2259" s="10"/>
      <c r="X2259" s="3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</row>
    <row r="2260" spans="1:162" x14ac:dyDescent="0.15">
      <c r="A2260" s="44"/>
      <c r="B2260" s="96"/>
      <c r="C2260" s="7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21"/>
      <c r="R2260" s="14"/>
      <c r="S2260" s="4"/>
      <c r="T2260" s="35"/>
      <c r="U2260" s="10"/>
      <c r="V2260" s="10"/>
      <c r="W2260" s="10"/>
      <c r="X2260" s="3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</row>
    <row r="2261" spans="1:162" x14ac:dyDescent="0.15">
      <c r="A2261" s="44"/>
      <c r="B2261" s="96"/>
      <c r="C2261" s="7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21"/>
      <c r="R2261" s="14"/>
      <c r="S2261" s="4"/>
      <c r="T2261" s="35"/>
      <c r="U2261" s="10"/>
      <c r="V2261" s="10"/>
      <c r="W2261" s="10"/>
      <c r="X2261" s="3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</row>
    <row r="2262" spans="1:162" x14ac:dyDescent="0.15">
      <c r="A2262" s="44"/>
      <c r="B2262" s="96"/>
      <c r="C2262" s="7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21"/>
      <c r="R2262" s="14"/>
      <c r="S2262" s="4"/>
      <c r="T2262" s="35"/>
      <c r="U2262" s="10"/>
      <c r="V2262" s="10"/>
      <c r="W2262" s="10"/>
      <c r="X2262" s="3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</row>
    <row r="2263" spans="1:162" x14ac:dyDescent="0.15">
      <c r="A2263" s="44"/>
      <c r="B2263" s="96"/>
      <c r="C2263" s="7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21"/>
      <c r="R2263" s="14"/>
      <c r="S2263" s="4"/>
      <c r="T2263" s="35"/>
      <c r="U2263" s="10"/>
      <c r="V2263" s="10"/>
      <c r="W2263" s="10"/>
      <c r="X2263" s="3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</row>
    <row r="2264" spans="1:162" x14ac:dyDescent="0.15">
      <c r="A2264" s="44"/>
      <c r="B2264" s="96"/>
      <c r="C2264" s="7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21"/>
      <c r="R2264" s="14"/>
      <c r="S2264" s="4"/>
      <c r="T2264" s="35"/>
      <c r="U2264" s="10"/>
      <c r="V2264" s="10"/>
      <c r="W2264" s="10"/>
      <c r="X2264" s="3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</row>
    <row r="2265" spans="1:162" x14ac:dyDescent="0.15">
      <c r="A2265" s="44"/>
      <c r="B2265" s="96"/>
      <c r="C2265" s="7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21"/>
      <c r="R2265" s="14"/>
      <c r="S2265" s="4"/>
      <c r="T2265" s="35"/>
      <c r="U2265" s="10"/>
      <c r="V2265" s="10"/>
      <c r="W2265" s="10"/>
      <c r="X2265" s="3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</row>
    <row r="2266" spans="1:162" x14ac:dyDescent="0.15">
      <c r="A2266" s="44"/>
      <c r="B2266" s="96"/>
      <c r="C2266" s="7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21"/>
      <c r="R2266" s="14"/>
      <c r="S2266" s="4"/>
      <c r="T2266" s="35"/>
      <c r="U2266" s="10"/>
      <c r="V2266" s="10"/>
      <c r="W2266" s="10"/>
      <c r="X2266" s="3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</row>
    <row r="2267" spans="1:162" x14ac:dyDescent="0.15">
      <c r="A2267" s="44"/>
      <c r="B2267" s="96"/>
      <c r="C2267" s="7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21"/>
      <c r="R2267" s="14"/>
      <c r="S2267" s="4"/>
      <c r="T2267" s="35"/>
      <c r="U2267" s="10"/>
      <c r="V2267" s="10"/>
      <c r="W2267" s="10"/>
      <c r="X2267" s="3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</row>
    <row r="2268" spans="1:162" x14ac:dyDescent="0.15">
      <c r="A2268" s="44"/>
      <c r="B2268" s="96"/>
      <c r="C2268" s="7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21"/>
      <c r="R2268" s="14"/>
      <c r="S2268" s="4"/>
      <c r="T2268" s="35"/>
      <c r="U2268" s="10"/>
      <c r="V2268" s="10"/>
      <c r="W2268" s="10"/>
      <c r="X2268" s="3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</row>
    <row r="2269" spans="1:162" x14ac:dyDescent="0.15">
      <c r="A2269" s="44"/>
      <c r="B2269" s="96"/>
      <c r="C2269" s="7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21"/>
      <c r="R2269" s="14"/>
      <c r="S2269" s="4"/>
      <c r="T2269" s="35"/>
      <c r="U2269" s="10"/>
      <c r="V2269" s="10"/>
      <c r="W2269" s="10"/>
      <c r="X2269" s="3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</row>
    <row r="2270" spans="1:162" x14ac:dyDescent="0.15">
      <c r="A2270" s="44"/>
      <c r="B2270" s="96"/>
      <c r="C2270" s="7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21"/>
      <c r="R2270" s="14"/>
      <c r="S2270" s="4"/>
      <c r="T2270" s="35"/>
      <c r="U2270" s="10"/>
      <c r="V2270" s="10"/>
      <c r="W2270" s="10"/>
      <c r="X2270" s="3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</row>
    <row r="2271" spans="1:162" x14ac:dyDescent="0.15">
      <c r="A2271" s="44"/>
      <c r="B2271" s="96"/>
      <c r="C2271" s="7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21"/>
      <c r="R2271" s="14"/>
      <c r="S2271" s="4"/>
      <c r="T2271" s="35"/>
      <c r="U2271" s="10"/>
      <c r="V2271" s="10"/>
      <c r="W2271" s="10"/>
      <c r="X2271" s="3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</row>
    <row r="2272" spans="1:162" x14ac:dyDescent="0.15">
      <c r="A2272" s="44"/>
      <c r="B2272" s="96"/>
      <c r="C2272" s="7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21"/>
      <c r="R2272" s="14"/>
      <c r="S2272" s="4"/>
      <c r="T2272" s="35"/>
      <c r="U2272" s="10"/>
      <c r="V2272" s="10"/>
      <c r="W2272" s="10"/>
      <c r="X2272" s="3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</row>
    <row r="2273" spans="1:162" x14ac:dyDescent="0.15">
      <c r="A2273" s="44"/>
      <c r="B2273" s="96"/>
      <c r="C2273" s="7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21"/>
      <c r="R2273" s="14"/>
      <c r="S2273" s="4"/>
      <c r="T2273" s="35"/>
      <c r="U2273" s="10"/>
      <c r="V2273" s="10"/>
      <c r="W2273" s="10"/>
      <c r="X2273" s="3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</row>
    <row r="2274" spans="1:162" x14ac:dyDescent="0.15">
      <c r="A2274" s="44"/>
      <c r="B2274" s="96"/>
      <c r="C2274" s="7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21"/>
      <c r="R2274" s="14"/>
      <c r="S2274" s="4"/>
      <c r="T2274" s="35"/>
      <c r="U2274" s="10"/>
      <c r="V2274" s="10"/>
      <c r="W2274" s="10"/>
      <c r="X2274" s="3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</row>
    <row r="2275" spans="1:162" x14ac:dyDescent="0.15">
      <c r="A2275" s="44"/>
      <c r="B2275" s="96"/>
      <c r="C2275" s="7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21"/>
      <c r="R2275" s="14"/>
      <c r="S2275" s="4"/>
      <c r="T2275" s="35"/>
      <c r="U2275" s="10"/>
      <c r="V2275" s="10"/>
      <c r="W2275" s="10"/>
      <c r="X2275" s="3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</row>
    <row r="2276" spans="1:162" x14ac:dyDescent="0.15">
      <c r="A2276" s="44"/>
      <c r="B2276" s="96"/>
      <c r="C2276" s="7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21"/>
      <c r="R2276" s="14"/>
      <c r="S2276" s="4"/>
      <c r="T2276" s="35"/>
      <c r="U2276" s="10"/>
      <c r="V2276" s="10"/>
      <c r="W2276" s="10"/>
      <c r="X2276" s="3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</row>
    <row r="2277" spans="1:162" x14ac:dyDescent="0.15">
      <c r="A2277" s="44"/>
      <c r="B2277" s="96"/>
      <c r="C2277" s="7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21"/>
      <c r="R2277" s="14"/>
      <c r="S2277" s="4"/>
      <c r="T2277" s="35"/>
      <c r="U2277" s="10"/>
      <c r="V2277" s="10"/>
      <c r="W2277" s="10"/>
      <c r="X2277" s="3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</row>
    <row r="2278" spans="1:162" x14ac:dyDescent="0.15">
      <c r="A2278" s="44"/>
      <c r="B2278" s="96"/>
      <c r="C2278" s="7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21"/>
      <c r="R2278" s="14"/>
      <c r="S2278" s="4"/>
      <c r="T2278" s="35"/>
      <c r="U2278" s="10"/>
      <c r="V2278" s="10"/>
      <c r="W2278" s="10"/>
      <c r="X2278" s="3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</row>
    <row r="2279" spans="1:162" x14ac:dyDescent="0.15">
      <c r="A2279" s="44"/>
      <c r="B2279" s="96"/>
      <c r="C2279" s="7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21"/>
      <c r="R2279" s="14"/>
      <c r="S2279" s="4"/>
      <c r="T2279" s="35"/>
      <c r="U2279" s="10"/>
      <c r="V2279" s="10"/>
      <c r="W2279" s="10"/>
      <c r="X2279" s="3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</row>
    <row r="2280" spans="1:162" x14ac:dyDescent="0.15">
      <c r="A2280" s="44"/>
      <c r="B2280" s="96"/>
      <c r="C2280" s="7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21"/>
      <c r="R2280" s="14"/>
      <c r="S2280" s="4"/>
      <c r="T2280" s="35"/>
      <c r="U2280" s="10"/>
      <c r="V2280" s="10"/>
      <c r="W2280" s="10"/>
      <c r="X2280" s="3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</row>
    <row r="2281" spans="1:162" x14ac:dyDescent="0.15">
      <c r="A2281" s="44"/>
      <c r="B2281" s="96"/>
      <c r="C2281" s="7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21"/>
      <c r="R2281" s="14"/>
      <c r="S2281" s="4"/>
      <c r="T2281" s="35"/>
      <c r="U2281" s="10"/>
      <c r="V2281" s="10"/>
      <c r="W2281" s="10"/>
      <c r="X2281" s="3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</row>
    <row r="2282" spans="1:162" x14ac:dyDescent="0.15">
      <c r="A2282" s="44"/>
      <c r="B2282" s="96"/>
      <c r="C2282" s="7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21"/>
      <c r="R2282" s="14"/>
      <c r="S2282" s="4"/>
      <c r="T2282" s="35"/>
      <c r="U2282" s="10"/>
      <c r="V2282" s="10"/>
      <c r="W2282" s="10"/>
      <c r="X2282" s="3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</row>
    <row r="2283" spans="1:162" x14ac:dyDescent="0.15">
      <c r="A2283" s="44"/>
      <c r="B2283" s="96"/>
      <c r="C2283" s="7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21"/>
      <c r="R2283" s="14"/>
      <c r="S2283" s="4"/>
      <c r="T2283" s="35"/>
      <c r="U2283" s="10"/>
      <c r="V2283" s="10"/>
      <c r="W2283" s="10"/>
      <c r="X2283" s="3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</row>
    <row r="2284" spans="1:162" x14ac:dyDescent="0.15">
      <c r="A2284" s="44"/>
      <c r="B2284" s="96"/>
      <c r="C2284" s="7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21"/>
      <c r="R2284" s="14"/>
      <c r="S2284" s="4"/>
      <c r="T2284" s="35"/>
      <c r="U2284" s="10"/>
      <c r="V2284" s="10"/>
      <c r="W2284" s="10"/>
      <c r="X2284" s="3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</row>
    <row r="2285" spans="1:162" x14ac:dyDescent="0.15">
      <c r="A2285" s="44"/>
      <c r="B2285" s="96"/>
      <c r="C2285" s="7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21"/>
      <c r="R2285" s="14"/>
      <c r="S2285" s="4"/>
      <c r="T2285" s="35"/>
      <c r="U2285" s="10"/>
      <c r="V2285" s="10"/>
      <c r="W2285" s="10"/>
      <c r="X2285" s="3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</row>
    <row r="2286" spans="1:162" x14ac:dyDescent="0.15">
      <c r="A2286" s="44"/>
      <c r="B2286" s="96"/>
      <c r="C2286" s="7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21"/>
      <c r="R2286" s="14"/>
      <c r="S2286" s="4"/>
      <c r="T2286" s="35"/>
      <c r="U2286" s="10"/>
      <c r="V2286" s="10"/>
      <c r="W2286" s="10"/>
      <c r="X2286" s="3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</row>
    <row r="2287" spans="1:162" x14ac:dyDescent="0.15">
      <c r="A2287" s="44"/>
      <c r="B2287" s="96"/>
      <c r="C2287" s="7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21"/>
      <c r="R2287" s="14"/>
      <c r="S2287" s="4"/>
      <c r="T2287" s="35"/>
      <c r="U2287" s="10"/>
      <c r="V2287" s="10"/>
      <c r="W2287" s="10"/>
      <c r="X2287" s="3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</row>
    <row r="2288" spans="1:162" x14ac:dyDescent="0.15">
      <c r="A2288" s="44"/>
      <c r="B2288" s="96"/>
      <c r="C2288" s="7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21"/>
      <c r="R2288" s="14"/>
      <c r="S2288" s="4"/>
      <c r="T2288" s="35"/>
      <c r="U2288" s="10"/>
      <c r="V2288" s="10"/>
      <c r="W2288" s="10"/>
      <c r="X2288" s="3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</row>
    <row r="2289" spans="1:162" x14ac:dyDescent="0.15">
      <c r="A2289" s="44"/>
      <c r="B2289" s="96"/>
      <c r="C2289" s="7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21"/>
      <c r="R2289" s="14"/>
      <c r="S2289" s="4"/>
      <c r="T2289" s="35"/>
      <c r="U2289" s="10"/>
      <c r="V2289" s="10"/>
      <c r="W2289" s="10"/>
      <c r="X2289" s="3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</row>
    <row r="2290" spans="1:162" x14ac:dyDescent="0.15">
      <c r="A2290" s="44"/>
      <c r="B2290" s="96"/>
      <c r="C2290" s="7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21"/>
      <c r="R2290" s="14"/>
      <c r="S2290" s="4"/>
      <c r="T2290" s="35"/>
      <c r="U2290" s="10"/>
      <c r="V2290" s="10"/>
      <c r="W2290" s="10"/>
      <c r="X2290" s="3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</row>
    <row r="2291" spans="1:162" x14ac:dyDescent="0.15">
      <c r="A2291" s="44"/>
      <c r="B2291" s="96"/>
      <c r="C2291" s="7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21"/>
      <c r="R2291" s="14"/>
      <c r="S2291" s="4"/>
      <c r="T2291" s="35"/>
      <c r="U2291" s="10"/>
      <c r="V2291" s="10"/>
      <c r="W2291" s="10"/>
      <c r="X2291" s="3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</row>
    <row r="2292" spans="1:162" x14ac:dyDescent="0.15">
      <c r="A2292" s="44"/>
      <c r="B2292" s="96"/>
      <c r="C2292" s="7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21"/>
      <c r="R2292" s="14"/>
      <c r="S2292" s="4"/>
      <c r="T2292" s="35"/>
      <c r="U2292" s="10"/>
      <c r="V2292" s="10"/>
      <c r="W2292" s="10"/>
      <c r="X2292" s="3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</row>
    <row r="2293" spans="1:162" x14ac:dyDescent="0.15">
      <c r="A2293" s="44"/>
      <c r="B2293" s="96"/>
      <c r="C2293" s="7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21"/>
      <c r="R2293" s="14"/>
      <c r="S2293" s="4"/>
      <c r="T2293" s="35"/>
      <c r="U2293" s="10"/>
      <c r="V2293" s="10"/>
      <c r="W2293" s="10"/>
      <c r="X2293" s="3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</row>
    <row r="2294" spans="1:162" x14ac:dyDescent="0.15">
      <c r="A2294" s="44"/>
      <c r="B2294" s="96"/>
      <c r="C2294" s="7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21"/>
      <c r="R2294" s="14"/>
      <c r="S2294" s="4"/>
      <c r="T2294" s="35"/>
      <c r="U2294" s="10"/>
      <c r="V2294" s="10"/>
      <c r="W2294" s="10"/>
      <c r="X2294" s="3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</row>
    <row r="2295" spans="1:162" x14ac:dyDescent="0.15">
      <c r="A2295" s="44"/>
      <c r="B2295" s="96"/>
      <c r="C2295" s="7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21"/>
      <c r="R2295" s="14"/>
      <c r="S2295" s="4"/>
      <c r="T2295" s="35"/>
      <c r="U2295" s="10"/>
      <c r="V2295" s="10"/>
      <c r="W2295" s="10"/>
      <c r="X2295" s="3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</row>
    <row r="2296" spans="1:162" x14ac:dyDescent="0.15">
      <c r="A2296" s="44"/>
      <c r="B2296" s="96"/>
      <c r="C2296" s="7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21"/>
      <c r="R2296" s="14"/>
      <c r="S2296" s="4"/>
      <c r="T2296" s="35"/>
      <c r="U2296" s="10"/>
      <c r="V2296" s="10"/>
      <c r="W2296" s="10"/>
      <c r="X2296" s="3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</row>
    <row r="2297" spans="1:162" x14ac:dyDescent="0.15">
      <c r="A2297" s="44"/>
      <c r="B2297" s="96"/>
      <c r="C2297" s="7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21"/>
      <c r="R2297" s="14"/>
      <c r="S2297" s="4"/>
      <c r="T2297" s="35"/>
      <c r="U2297" s="10"/>
      <c r="V2297" s="10"/>
      <c r="W2297" s="10"/>
      <c r="X2297" s="3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</row>
    <row r="2298" spans="1:162" x14ac:dyDescent="0.15">
      <c r="A2298" s="44"/>
      <c r="B2298" s="96"/>
      <c r="C2298" s="7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21"/>
      <c r="R2298" s="14"/>
      <c r="S2298" s="4"/>
      <c r="T2298" s="35"/>
      <c r="U2298" s="10"/>
      <c r="V2298" s="10"/>
      <c r="W2298" s="10"/>
      <c r="X2298" s="3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</row>
    <row r="2299" spans="1:162" x14ac:dyDescent="0.15">
      <c r="A2299" s="44"/>
      <c r="B2299" s="96"/>
      <c r="C2299" s="7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21"/>
      <c r="R2299" s="14"/>
      <c r="S2299" s="4"/>
      <c r="T2299" s="35"/>
      <c r="U2299" s="10"/>
      <c r="V2299" s="10"/>
      <c r="W2299" s="10"/>
      <c r="X2299" s="3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</row>
    <row r="2300" spans="1:162" x14ac:dyDescent="0.15">
      <c r="A2300" s="44"/>
      <c r="B2300" s="96"/>
      <c r="C2300" s="7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21"/>
      <c r="R2300" s="14"/>
      <c r="S2300" s="4"/>
      <c r="T2300" s="35"/>
      <c r="U2300" s="10"/>
      <c r="V2300" s="10"/>
      <c r="W2300" s="10"/>
      <c r="X2300" s="3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</row>
    <row r="2301" spans="1:162" x14ac:dyDescent="0.15">
      <c r="A2301" s="44"/>
      <c r="B2301" s="96"/>
      <c r="C2301" s="7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21"/>
      <c r="R2301" s="14"/>
      <c r="S2301" s="4"/>
      <c r="T2301" s="35"/>
      <c r="U2301" s="10"/>
      <c r="V2301" s="10"/>
      <c r="W2301" s="10"/>
      <c r="X2301" s="3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</row>
    <row r="2302" spans="1:162" x14ac:dyDescent="0.15">
      <c r="A2302" s="44"/>
      <c r="B2302" s="96"/>
      <c r="C2302" s="7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21"/>
      <c r="R2302" s="14"/>
      <c r="S2302" s="4"/>
      <c r="T2302" s="35"/>
      <c r="U2302" s="10"/>
      <c r="V2302" s="10"/>
      <c r="W2302" s="10"/>
      <c r="X2302" s="3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</row>
    <row r="2303" spans="1:162" x14ac:dyDescent="0.15">
      <c r="A2303" s="44"/>
      <c r="B2303" s="96"/>
      <c r="C2303" s="7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21"/>
      <c r="R2303" s="14"/>
      <c r="S2303" s="4"/>
      <c r="T2303" s="35"/>
      <c r="U2303" s="10"/>
      <c r="V2303" s="10"/>
      <c r="W2303" s="10"/>
      <c r="X2303" s="3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</row>
    <row r="2304" spans="1:162" x14ac:dyDescent="0.15">
      <c r="A2304" s="44"/>
      <c r="B2304" s="96"/>
      <c r="C2304" s="7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21"/>
      <c r="R2304" s="14"/>
      <c r="S2304" s="4"/>
      <c r="T2304" s="35"/>
      <c r="U2304" s="10"/>
      <c r="V2304" s="10"/>
      <c r="W2304" s="10"/>
      <c r="X2304" s="3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</row>
    <row r="2305" spans="1:162" x14ac:dyDescent="0.15">
      <c r="A2305" s="44"/>
      <c r="B2305" s="96"/>
      <c r="C2305" s="7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21"/>
      <c r="R2305" s="14"/>
      <c r="S2305" s="4"/>
      <c r="T2305" s="35"/>
      <c r="U2305" s="10"/>
      <c r="V2305" s="10"/>
      <c r="W2305" s="10"/>
      <c r="X2305" s="3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</row>
    <row r="2306" spans="1:162" x14ac:dyDescent="0.15">
      <c r="A2306" s="44"/>
      <c r="B2306" s="96"/>
      <c r="C2306" s="7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21"/>
      <c r="R2306" s="14"/>
      <c r="S2306" s="4"/>
      <c r="T2306" s="35"/>
      <c r="U2306" s="10"/>
      <c r="V2306" s="10"/>
      <c r="W2306" s="10"/>
      <c r="X2306" s="3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</row>
    <row r="2307" spans="1:162" x14ac:dyDescent="0.15">
      <c r="A2307" s="44"/>
      <c r="B2307" s="96"/>
      <c r="C2307" s="7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21"/>
      <c r="R2307" s="14"/>
      <c r="S2307" s="4"/>
      <c r="T2307" s="35"/>
      <c r="U2307" s="10"/>
      <c r="V2307" s="10"/>
      <c r="W2307" s="10"/>
      <c r="X2307" s="3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</row>
    <row r="2308" spans="1:162" x14ac:dyDescent="0.15">
      <c r="A2308" s="44"/>
      <c r="B2308" s="96"/>
      <c r="C2308" s="7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21"/>
      <c r="R2308" s="14"/>
      <c r="S2308" s="4"/>
      <c r="T2308" s="35"/>
      <c r="U2308" s="10"/>
      <c r="V2308" s="10"/>
      <c r="W2308" s="10"/>
      <c r="X2308" s="3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</row>
    <row r="2309" spans="1:162" x14ac:dyDescent="0.15">
      <c r="A2309" s="44"/>
      <c r="B2309" s="96"/>
      <c r="C2309" s="7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21"/>
      <c r="R2309" s="14"/>
      <c r="S2309" s="4"/>
      <c r="T2309" s="35"/>
      <c r="U2309" s="10"/>
      <c r="V2309" s="10"/>
      <c r="W2309" s="10"/>
      <c r="X2309" s="3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</row>
    <row r="2310" spans="1:162" x14ac:dyDescent="0.15">
      <c r="A2310" s="44"/>
      <c r="B2310" s="96"/>
      <c r="C2310" s="7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21"/>
      <c r="R2310" s="14"/>
      <c r="S2310" s="4"/>
      <c r="T2310" s="35"/>
      <c r="U2310" s="10"/>
      <c r="V2310" s="10"/>
      <c r="W2310" s="10"/>
      <c r="X2310" s="3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</row>
    <row r="2311" spans="1:162" x14ac:dyDescent="0.15">
      <c r="A2311" s="44"/>
      <c r="B2311" s="96"/>
      <c r="C2311" s="7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21"/>
      <c r="R2311" s="14"/>
      <c r="S2311" s="4"/>
      <c r="T2311" s="35"/>
      <c r="U2311" s="10"/>
      <c r="V2311" s="10"/>
      <c r="W2311" s="10"/>
      <c r="X2311" s="3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</row>
    <row r="2312" spans="1:162" x14ac:dyDescent="0.15">
      <c r="A2312" s="44"/>
      <c r="B2312" s="96"/>
      <c r="C2312" s="7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21"/>
      <c r="R2312" s="14"/>
      <c r="S2312" s="4"/>
      <c r="T2312" s="35"/>
      <c r="U2312" s="10"/>
      <c r="V2312" s="10"/>
      <c r="W2312" s="10"/>
      <c r="X2312" s="3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</row>
    <row r="2313" spans="1:162" x14ac:dyDescent="0.15">
      <c r="A2313" s="44"/>
      <c r="B2313" s="96"/>
      <c r="C2313" s="7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21"/>
      <c r="R2313" s="14"/>
      <c r="S2313" s="4"/>
      <c r="T2313" s="35"/>
      <c r="U2313" s="10"/>
      <c r="V2313" s="10"/>
      <c r="W2313" s="10"/>
      <c r="X2313" s="3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</row>
    <row r="2314" spans="1:162" x14ac:dyDescent="0.15">
      <c r="A2314" s="44"/>
      <c r="B2314" s="96"/>
      <c r="C2314" s="7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21"/>
      <c r="R2314" s="14"/>
      <c r="S2314" s="4"/>
      <c r="T2314" s="35"/>
      <c r="U2314" s="10"/>
      <c r="V2314" s="10"/>
      <c r="W2314" s="10"/>
      <c r="X2314" s="3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</row>
    <row r="2315" spans="1:162" x14ac:dyDescent="0.15">
      <c r="A2315" s="44"/>
      <c r="B2315" s="96"/>
      <c r="C2315" s="7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21"/>
      <c r="R2315" s="14"/>
      <c r="S2315" s="4"/>
      <c r="T2315" s="35"/>
      <c r="U2315" s="10"/>
      <c r="V2315" s="10"/>
      <c r="W2315" s="10"/>
      <c r="X2315" s="3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</row>
    <row r="2316" spans="1:162" x14ac:dyDescent="0.15">
      <c r="A2316" s="44"/>
      <c r="B2316" s="96"/>
      <c r="C2316" s="7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21"/>
      <c r="R2316" s="14"/>
      <c r="S2316" s="4"/>
      <c r="T2316" s="35"/>
      <c r="U2316" s="10"/>
      <c r="V2316" s="10"/>
      <c r="W2316" s="10"/>
      <c r="X2316" s="3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</row>
    <row r="2317" spans="1:162" x14ac:dyDescent="0.15">
      <c r="A2317" s="44"/>
      <c r="B2317" s="96"/>
      <c r="C2317" s="7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21"/>
      <c r="R2317" s="14"/>
      <c r="S2317" s="4"/>
      <c r="T2317" s="35"/>
      <c r="U2317" s="10"/>
      <c r="V2317" s="10"/>
      <c r="W2317" s="10"/>
      <c r="X2317" s="3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</row>
    <row r="2318" spans="1:162" x14ac:dyDescent="0.15">
      <c r="A2318" s="44"/>
      <c r="B2318" s="96"/>
      <c r="C2318" s="7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21"/>
      <c r="R2318" s="14"/>
      <c r="S2318" s="4"/>
      <c r="T2318" s="35"/>
      <c r="U2318" s="10"/>
      <c r="V2318" s="10"/>
      <c r="W2318" s="10"/>
      <c r="X2318" s="3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</row>
    <row r="2319" spans="1:162" x14ac:dyDescent="0.15">
      <c r="A2319" s="44"/>
      <c r="B2319" s="96"/>
      <c r="C2319" s="7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21"/>
      <c r="R2319" s="14"/>
      <c r="S2319" s="4"/>
      <c r="T2319" s="35"/>
      <c r="U2319" s="10"/>
      <c r="V2319" s="10"/>
      <c r="W2319" s="10"/>
      <c r="X2319" s="3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</row>
    <row r="2320" spans="1:162" x14ac:dyDescent="0.15">
      <c r="A2320" s="44"/>
      <c r="B2320" s="96"/>
      <c r="C2320" s="7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21"/>
      <c r="R2320" s="14"/>
      <c r="S2320" s="4"/>
      <c r="T2320" s="35"/>
      <c r="U2320" s="10"/>
      <c r="V2320" s="10"/>
      <c r="W2320" s="10"/>
      <c r="X2320" s="3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</row>
    <row r="2321" spans="1:162" x14ac:dyDescent="0.15">
      <c r="A2321" s="44"/>
      <c r="B2321" s="96"/>
      <c r="C2321" s="7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21"/>
      <c r="R2321" s="14"/>
      <c r="S2321" s="4"/>
      <c r="T2321" s="35"/>
      <c r="U2321" s="10"/>
      <c r="V2321" s="10"/>
      <c r="W2321" s="10"/>
      <c r="X2321" s="3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</row>
    <row r="2322" spans="1:162" x14ac:dyDescent="0.15">
      <c r="A2322" s="44"/>
      <c r="B2322" s="96"/>
      <c r="C2322" s="7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21"/>
      <c r="R2322" s="14"/>
      <c r="S2322" s="4"/>
      <c r="T2322" s="35"/>
      <c r="U2322" s="10"/>
      <c r="V2322" s="10"/>
      <c r="W2322" s="10"/>
      <c r="X2322" s="3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</row>
    <row r="2323" spans="1:162" x14ac:dyDescent="0.15">
      <c r="A2323" s="44"/>
      <c r="B2323" s="96"/>
      <c r="C2323" s="7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21"/>
      <c r="R2323" s="14"/>
      <c r="S2323" s="4"/>
      <c r="T2323" s="35"/>
      <c r="U2323" s="10"/>
      <c r="V2323" s="10"/>
      <c r="W2323" s="10"/>
      <c r="X2323" s="3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</row>
    <row r="2324" spans="1:162" x14ac:dyDescent="0.15">
      <c r="A2324" s="44"/>
      <c r="B2324" s="96"/>
      <c r="C2324" s="7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21"/>
      <c r="R2324" s="14"/>
      <c r="S2324" s="4"/>
      <c r="T2324" s="35"/>
      <c r="U2324" s="10"/>
      <c r="V2324" s="10"/>
      <c r="W2324" s="10"/>
      <c r="X2324" s="3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</row>
    <row r="2325" spans="1:162" x14ac:dyDescent="0.15">
      <c r="A2325" s="44"/>
      <c r="B2325" s="96"/>
      <c r="C2325" s="7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21"/>
      <c r="R2325" s="14"/>
      <c r="S2325" s="4"/>
      <c r="T2325" s="35"/>
      <c r="U2325" s="10"/>
      <c r="V2325" s="10"/>
      <c r="W2325" s="10"/>
      <c r="X2325" s="3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</row>
    <row r="2326" spans="1:162" x14ac:dyDescent="0.15">
      <c r="A2326" s="44"/>
      <c r="B2326" s="96"/>
      <c r="C2326" s="7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21"/>
      <c r="R2326" s="14"/>
      <c r="S2326" s="4"/>
      <c r="T2326" s="35"/>
      <c r="U2326" s="10"/>
      <c r="V2326" s="10"/>
      <c r="W2326" s="10"/>
      <c r="X2326" s="3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</row>
    <row r="2327" spans="1:162" x14ac:dyDescent="0.15">
      <c r="A2327" s="44"/>
      <c r="B2327" s="96"/>
      <c r="C2327" s="7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21"/>
      <c r="R2327" s="14"/>
      <c r="S2327" s="4"/>
      <c r="T2327" s="35"/>
      <c r="U2327" s="10"/>
      <c r="V2327" s="10"/>
      <c r="W2327" s="10"/>
      <c r="X2327" s="3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</row>
    <row r="2328" spans="1:162" x14ac:dyDescent="0.15">
      <c r="A2328" s="44"/>
      <c r="B2328" s="96"/>
      <c r="C2328" s="7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21"/>
      <c r="R2328" s="14"/>
      <c r="S2328" s="4"/>
      <c r="T2328" s="35"/>
      <c r="U2328" s="10"/>
      <c r="V2328" s="10"/>
      <c r="W2328" s="10"/>
      <c r="X2328" s="3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</row>
    <row r="2329" spans="1:162" x14ac:dyDescent="0.15">
      <c r="A2329" s="44"/>
      <c r="B2329" s="96"/>
      <c r="C2329" s="7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21"/>
      <c r="R2329" s="14"/>
      <c r="S2329" s="4"/>
      <c r="T2329" s="35"/>
      <c r="U2329" s="10"/>
      <c r="V2329" s="10"/>
      <c r="W2329" s="10"/>
      <c r="X2329" s="3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</row>
    <row r="2330" spans="1:162" x14ac:dyDescent="0.15">
      <c r="A2330" s="44"/>
      <c r="B2330" s="96"/>
      <c r="C2330" s="7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21"/>
      <c r="R2330" s="14"/>
      <c r="S2330" s="4"/>
      <c r="T2330" s="35"/>
      <c r="U2330" s="10"/>
      <c r="V2330" s="10"/>
      <c r="W2330" s="10"/>
      <c r="X2330" s="3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</row>
    <row r="2331" spans="1:162" x14ac:dyDescent="0.15">
      <c r="A2331" s="44"/>
      <c r="B2331" s="96"/>
      <c r="C2331" s="7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21"/>
      <c r="R2331" s="14"/>
      <c r="S2331" s="4"/>
      <c r="T2331" s="35"/>
      <c r="U2331" s="10"/>
      <c r="V2331" s="10"/>
      <c r="W2331" s="10"/>
      <c r="X2331" s="3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</row>
    <row r="2332" spans="1:162" x14ac:dyDescent="0.15">
      <c r="A2332" s="44"/>
      <c r="B2332" s="96"/>
      <c r="C2332" s="7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21"/>
      <c r="R2332" s="14"/>
      <c r="S2332" s="4"/>
      <c r="T2332" s="35"/>
      <c r="U2332" s="10"/>
      <c r="V2332" s="10"/>
      <c r="W2332" s="10"/>
      <c r="X2332" s="3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</row>
    <row r="2333" spans="1:162" x14ac:dyDescent="0.15">
      <c r="A2333" s="44"/>
      <c r="B2333" s="96"/>
      <c r="C2333" s="7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21"/>
      <c r="R2333" s="14"/>
      <c r="S2333" s="4"/>
      <c r="T2333" s="35"/>
      <c r="U2333" s="10"/>
      <c r="V2333" s="10"/>
      <c r="W2333" s="10"/>
      <c r="X2333" s="3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</row>
    <row r="2334" spans="1:162" x14ac:dyDescent="0.15">
      <c r="A2334" s="44"/>
      <c r="B2334" s="96"/>
      <c r="C2334" s="7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21"/>
      <c r="R2334" s="14"/>
      <c r="S2334" s="4"/>
      <c r="T2334" s="35"/>
      <c r="U2334" s="10"/>
      <c r="V2334" s="10"/>
      <c r="W2334" s="10"/>
      <c r="X2334" s="3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</row>
    <row r="2335" spans="1:162" x14ac:dyDescent="0.15">
      <c r="A2335" s="44"/>
      <c r="B2335" s="96"/>
      <c r="C2335" s="7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21"/>
      <c r="R2335" s="14"/>
      <c r="S2335" s="4"/>
      <c r="T2335" s="35"/>
      <c r="U2335" s="10"/>
      <c r="V2335" s="10"/>
      <c r="W2335" s="10"/>
      <c r="X2335" s="3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</row>
    <row r="2336" spans="1:162" x14ac:dyDescent="0.15">
      <c r="A2336" s="44"/>
      <c r="B2336" s="96"/>
      <c r="C2336" s="7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21"/>
      <c r="R2336" s="14"/>
      <c r="S2336" s="4"/>
      <c r="T2336" s="35"/>
      <c r="U2336" s="10"/>
      <c r="V2336" s="10"/>
      <c r="W2336" s="10"/>
      <c r="X2336" s="3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</row>
    <row r="2337" spans="1:162" x14ac:dyDescent="0.15">
      <c r="A2337" s="44"/>
      <c r="B2337" s="96"/>
      <c r="C2337" s="7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21"/>
      <c r="R2337" s="14"/>
      <c r="S2337" s="4"/>
      <c r="T2337" s="35"/>
      <c r="U2337" s="10"/>
      <c r="V2337" s="10"/>
      <c r="W2337" s="10"/>
      <c r="X2337" s="3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</row>
    <row r="2338" spans="1:162" x14ac:dyDescent="0.15">
      <c r="A2338" s="44"/>
      <c r="B2338" s="96"/>
      <c r="C2338" s="7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21"/>
      <c r="R2338" s="14"/>
      <c r="S2338" s="4"/>
      <c r="T2338" s="35"/>
      <c r="U2338" s="10"/>
      <c r="V2338" s="10"/>
      <c r="W2338" s="10"/>
      <c r="X2338" s="3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</row>
    <row r="2339" spans="1:162" x14ac:dyDescent="0.15">
      <c r="A2339" s="44"/>
      <c r="B2339" s="96"/>
      <c r="C2339" s="7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21"/>
      <c r="R2339" s="14"/>
      <c r="S2339" s="4"/>
      <c r="T2339" s="35"/>
      <c r="U2339" s="10"/>
      <c r="V2339" s="10"/>
      <c r="W2339" s="10"/>
      <c r="X2339" s="3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</row>
    <row r="2340" spans="1:162" x14ac:dyDescent="0.15">
      <c r="A2340" s="44"/>
      <c r="B2340" s="96"/>
      <c r="C2340" s="7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21"/>
      <c r="R2340" s="14"/>
      <c r="S2340" s="4"/>
      <c r="T2340" s="35"/>
      <c r="U2340" s="10"/>
      <c r="V2340" s="10"/>
      <c r="W2340" s="10"/>
      <c r="X2340" s="3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</row>
    <row r="2341" spans="1:162" x14ac:dyDescent="0.15">
      <c r="A2341" s="44"/>
      <c r="B2341" s="96"/>
      <c r="C2341" s="7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21"/>
      <c r="R2341" s="14"/>
      <c r="S2341" s="4"/>
      <c r="T2341" s="35"/>
      <c r="U2341" s="10"/>
      <c r="V2341" s="10"/>
      <c r="W2341" s="10"/>
      <c r="X2341" s="3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</row>
    <row r="2342" spans="1:162" x14ac:dyDescent="0.15">
      <c r="A2342" s="44"/>
      <c r="B2342" s="96"/>
      <c r="C2342" s="7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21"/>
      <c r="R2342" s="14"/>
      <c r="S2342" s="4"/>
      <c r="T2342" s="35"/>
      <c r="U2342" s="10"/>
      <c r="V2342" s="10"/>
      <c r="W2342" s="10"/>
      <c r="X2342" s="3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</row>
    <row r="2343" spans="1:162" x14ac:dyDescent="0.15">
      <c r="A2343" s="44"/>
      <c r="B2343" s="96"/>
      <c r="C2343" s="7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21"/>
      <c r="R2343" s="14"/>
      <c r="S2343" s="4"/>
      <c r="T2343" s="35"/>
      <c r="U2343" s="10"/>
      <c r="V2343" s="10"/>
      <c r="W2343" s="10"/>
      <c r="X2343" s="3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</row>
    <row r="2344" spans="1:162" x14ac:dyDescent="0.15">
      <c r="A2344" s="44"/>
      <c r="B2344" s="96"/>
      <c r="C2344" s="7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21"/>
      <c r="R2344" s="14"/>
      <c r="S2344" s="4"/>
      <c r="T2344" s="35"/>
      <c r="U2344" s="10"/>
      <c r="V2344" s="10"/>
      <c r="W2344" s="10"/>
      <c r="X2344" s="3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</row>
    <row r="2345" spans="1:162" x14ac:dyDescent="0.15">
      <c r="A2345" s="44"/>
      <c r="B2345" s="96"/>
      <c r="C2345" s="7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21"/>
      <c r="R2345" s="14"/>
      <c r="S2345" s="4"/>
      <c r="T2345" s="35"/>
      <c r="U2345" s="10"/>
      <c r="V2345" s="10"/>
      <c r="W2345" s="10"/>
      <c r="X2345" s="3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</row>
    <row r="2346" spans="1:162" x14ac:dyDescent="0.15">
      <c r="A2346" s="44"/>
      <c r="B2346" s="96"/>
      <c r="C2346" s="7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21"/>
      <c r="R2346" s="14"/>
      <c r="S2346" s="4"/>
      <c r="T2346" s="35"/>
      <c r="U2346" s="10"/>
      <c r="V2346" s="10"/>
      <c r="W2346" s="10"/>
      <c r="X2346" s="3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</row>
    <row r="2347" spans="1:162" x14ac:dyDescent="0.15">
      <c r="A2347" s="44"/>
      <c r="B2347" s="96"/>
      <c r="C2347" s="7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21"/>
      <c r="R2347" s="14"/>
      <c r="S2347" s="4"/>
      <c r="T2347" s="35"/>
      <c r="U2347" s="10"/>
      <c r="V2347" s="10"/>
      <c r="W2347" s="10"/>
      <c r="X2347" s="3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</row>
    <row r="2348" spans="1:162" x14ac:dyDescent="0.15">
      <c r="A2348" s="44"/>
      <c r="B2348" s="96"/>
      <c r="C2348" s="7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21"/>
      <c r="R2348" s="14"/>
      <c r="S2348" s="4"/>
      <c r="T2348" s="35"/>
      <c r="U2348" s="10"/>
      <c r="V2348" s="10"/>
      <c r="W2348" s="10"/>
      <c r="X2348" s="3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</row>
    <row r="2349" spans="1:162" x14ac:dyDescent="0.15">
      <c r="A2349" s="44"/>
      <c r="B2349" s="96"/>
      <c r="C2349" s="7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21"/>
      <c r="R2349" s="14"/>
      <c r="S2349" s="4"/>
      <c r="T2349" s="35"/>
      <c r="U2349" s="10"/>
      <c r="V2349" s="10"/>
      <c r="W2349" s="10"/>
      <c r="X2349" s="3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</row>
    <row r="2350" spans="1:162" x14ac:dyDescent="0.15">
      <c r="A2350" s="44"/>
      <c r="B2350" s="96"/>
      <c r="C2350" s="7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21"/>
      <c r="R2350" s="14"/>
      <c r="S2350" s="4"/>
      <c r="T2350" s="35"/>
      <c r="U2350" s="10"/>
      <c r="V2350" s="10"/>
      <c r="W2350" s="10"/>
      <c r="X2350" s="3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</row>
    <row r="2351" spans="1:162" x14ac:dyDescent="0.15">
      <c r="A2351" s="44"/>
      <c r="B2351" s="96"/>
      <c r="C2351" s="7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21"/>
      <c r="R2351" s="14"/>
      <c r="S2351" s="4"/>
      <c r="T2351" s="35"/>
      <c r="U2351" s="10"/>
      <c r="V2351" s="10"/>
      <c r="W2351" s="10"/>
      <c r="X2351" s="3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</row>
    <row r="2352" spans="1:162" x14ac:dyDescent="0.15">
      <c r="A2352" s="44"/>
      <c r="B2352" s="96"/>
      <c r="C2352" s="7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21"/>
      <c r="R2352" s="14"/>
      <c r="S2352" s="4"/>
      <c r="T2352" s="35"/>
      <c r="U2352" s="10"/>
      <c r="V2352" s="10"/>
      <c r="W2352" s="10"/>
      <c r="X2352" s="3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</row>
    <row r="2353" spans="1:162" x14ac:dyDescent="0.15">
      <c r="A2353" s="44"/>
      <c r="B2353" s="96"/>
      <c r="C2353" s="7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21"/>
      <c r="R2353" s="14"/>
      <c r="S2353" s="4"/>
      <c r="T2353" s="35"/>
      <c r="U2353" s="10"/>
      <c r="V2353" s="10"/>
      <c r="W2353" s="10"/>
      <c r="X2353" s="3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</row>
    <row r="2354" spans="1:162" x14ac:dyDescent="0.15">
      <c r="A2354" s="44"/>
      <c r="B2354" s="96"/>
      <c r="C2354" s="7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21"/>
      <c r="R2354" s="14"/>
      <c r="S2354" s="4"/>
      <c r="T2354" s="35"/>
      <c r="U2354" s="10"/>
      <c r="V2354" s="10"/>
      <c r="W2354" s="10"/>
      <c r="X2354" s="3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</row>
    <row r="2355" spans="1:162" x14ac:dyDescent="0.15">
      <c r="A2355" s="44"/>
      <c r="B2355" s="96"/>
      <c r="C2355" s="7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21"/>
      <c r="R2355" s="14"/>
      <c r="S2355" s="4"/>
      <c r="T2355" s="35"/>
      <c r="U2355" s="10"/>
      <c r="V2355" s="10"/>
      <c r="W2355" s="10"/>
      <c r="X2355" s="3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</row>
    <row r="2356" spans="1:162" x14ac:dyDescent="0.15">
      <c r="A2356" s="44"/>
      <c r="B2356" s="96"/>
      <c r="C2356" s="7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21"/>
      <c r="R2356" s="14"/>
      <c r="S2356" s="4"/>
      <c r="T2356" s="35"/>
      <c r="U2356" s="10"/>
      <c r="V2356" s="10"/>
      <c r="W2356" s="10"/>
      <c r="X2356" s="3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</row>
    <row r="2357" spans="1:162" x14ac:dyDescent="0.15">
      <c r="A2357" s="44"/>
      <c r="B2357" s="96"/>
      <c r="C2357" s="7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21"/>
      <c r="R2357" s="14"/>
      <c r="S2357" s="4"/>
      <c r="T2357" s="35"/>
      <c r="U2357" s="10"/>
      <c r="V2357" s="10"/>
      <c r="W2357" s="10"/>
      <c r="X2357" s="3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</row>
    <row r="2358" spans="1:162" x14ac:dyDescent="0.15">
      <c r="A2358" s="44"/>
      <c r="B2358" s="96"/>
      <c r="C2358" s="7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21"/>
      <c r="R2358" s="14"/>
      <c r="S2358" s="4"/>
      <c r="T2358" s="35"/>
      <c r="U2358" s="10"/>
      <c r="V2358" s="10"/>
      <c r="W2358" s="10"/>
      <c r="X2358" s="3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</row>
    <row r="2359" spans="1:162" x14ac:dyDescent="0.15">
      <c r="A2359" s="44"/>
      <c r="B2359" s="96"/>
      <c r="C2359" s="7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21"/>
      <c r="R2359" s="14"/>
      <c r="S2359" s="4"/>
      <c r="T2359" s="35"/>
      <c r="U2359" s="10"/>
      <c r="V2359" s="10"/>
      <c r="W2359" s="10"/>
      <c r="X2359" s="3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</row>
    <row r="2360" spans="1:162" x14ac:dyDescent="0.15">
      <c r="A2360" s="44"/>
      <c r="B2360" s="96"/>
      <c r="C2360" s="7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21"/>
      <c r="R2360" s="14"/>
      <c r="S2360" s="4"/>
      <c r="T2360" s="35"/>
      <c r="U2360" s="10"/>
      <c r="V2360" s="10"/>
      <c r="W2360" s="10"/>
      <c r="X2360" s="3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</row>
    <row r="2361" spans="1:162" x14ac:dyDescent="0.15">
      <c r="A2361" s="44"/>
      <c r="B2361" s="96"/>
      <c r="C2361" s="7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21"/>
      <c r="R2361" s="14"/>
      <c r="S2361" s="4"/>
      <c r="T2361" s="35"/>
      <c r="U2361" s="10"/>
      <c r="V2361" s="10"/>
      <c r="W2361" s="10"/>
      <c r="X2361" s="3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</row>
    <row r="2362" spans="1:162" x14ac:dyDescent="0.15">
      <c r="A2362" s="44"/>
      <c r="B2362" s="96"/>
      <c r="C2362" s="7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21"/>
      <c r="R2362" s="14"/>
      <c r="S2362" s="4"/>
      <c r="T2362" s="35"/>
      <c r="U2362" s="10"/>
      <c r="V2362" s="10"/>
      <c r="W2362" s="10"/>
      <c r="X2362" s="3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</row>
    <row r="2363" spans="1:162" x14ac:dyDescent="0.15">
      <c r="A2363" s="44"/>
      <c r="B2363" s="96"/>
      <c r="C2363" s="7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21"/>
      <c r="R2363" s="14"/>
      <c r="S2363" s="4"/>
      <c r="T2363" s="35"/>
      <c r="U2363" s="10"/>
      <c r="V2363" s="10"/>
      <c r="W2363" s="10"/>
      <c r="X2363" s="3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</row>
    <row r="2364" spans="1:162" x14ac:dyDescent="0.15">
      <c r="A2364" s="44"/>
      <c r="B2364" s="96"/>
      <c r="C2364" s="7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21"/>
      <c r="R2364" s="14"/>
      <c r="S2364" s="4"/>
      <c r="T2364" s="35"/>
      <c r="U2364" s="10"/>
      <c r="V2364" s="10"/>
      <c r="W2364" s="10"/>
      <c r="X2364" s="3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</row>
    <row r="2365" spans="1:162" x14ac:dyDescent="0.15">
      <c r="A2365" s="44"/>
      <c r="B2365" s="96"/>
      <c r="C2365" s="7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21"/>
      <c r="R2365" s="14"/>
      <c r="S2365" s="4"/>
      <c r="T2365" s="35"/>
      <c r="U2365" s="10"/>
      <c r="V2365" s="10"/>
      <c r="W2365" s="10"/>
      <c r="X2365" s="3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</row>
    <row r="2366" spans="1:162" x14ac:dyDescent="0.15">
      <c r="A2366" s="44"/>
      <c r="B2366" s="96"/>
      <c r="C2366" s="7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21"/>
      <c r="R2366" s="14"/>
      <c r="S2366" s="4"/>
      <c r="T2366" s="35"/>
      <c r="U2366" s="10"/>
      <c r="V2366" s="10"/>
      <c r="W2366" s="10"/>
      <c r="X2366" s="3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</row>
    <row r="2367" spans="1:162" x14ac:dyDescent="0.15">
      <c r="A2367" s="44"/>
      <c r="B2367" s="96"/>
      <c r="C2367" s="7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21"/>
      <c r="R2367" s="14"/>
      <c r="S2367" s="4"/>
      <c r="T2367" s="35"/>
      <c r="U2367" s="10"/>
      <c r="V2367" s="10"/>
      <c r="W2367" s="10"/>
      <c r="X2367" s="3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</row>
    <row r="2368" spans="1:162" x14ac:dyDescent="0.15">
      <c r="A2368" s="44"/>
      <c r="B2368" s="96"/>
      <c r="C2368" s="7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21"/>
      <c r="R2368" s="14"/>
      <c r="S2368" s="4"/>
      <c r="T2368" s="35"/>
      <c r="U2368" s="10"/>
      <c r="V2368" s="10"/>
      <c r="W2368" s="10"/>
      <c r="X2368" s="3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</row>
    <row r="2369" spans="1:162" x14ac:dyDescent="0.15">
      <c r="A2369" s="44"/>
      <c r="B2369" s="96"/>
      <c r="C2369" s="7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21"/>
      <c r="R2369" s="14"/>
      <c r="S2369" s="4"/>
      <c r="T2369" s="35"/>
      <c r="U2369" s="10"/>
      <c r="V2369" s="10"/>
      <c r="W2369" s="10"/>
      <c r="X2369" s="3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</row>
    <row r="2370" spans="1:162" x14ac:dyDescent="0.15">
      <c r="A2370" s="44"/>
      <c r="B2370" s="96"/>
      <c r="C2370" s="7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21"/>
      <c r="R2370" s="14"/>
      <c r="S2370" s="4"/>
      <c r="T2370" s="35"/>
      <c r="U2370" s="10"/>
      <c r="V2370" s="10"/>
      <c r="W2370" s="10"/>
      <c r="X2370" s="3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</row>
    <row r="2371" spans="1:162" x14ac:dyDescent="0.15">
      <c r="A2371" s="44"/>
      <c r="B2371" s="96"/>
      <c r="C2371" s="7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21"/>
      <c r="R2371" s="14"/>
      <c r="S2371" s="4"/>
      <c r="T2371" s="35"/>
      <c r="U2371" s="10"/>
      <c r="V2371" s="10"/>
      <c r="W2371" s="10"/>
      <c r="X2371" s="3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</row>
    <row r="2372" spans="1:162" x14ac:dyDescent="0.15">
      <c r="A2372" s="44"/>
      <c r="B2372" s="96"/>
      <c r="C2372" s="7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21"/>
      <c r="R2372" s="14"/>
      <c r="S2372" s="4"/>
      <c r="T2372" s="35"/>
      <c r="U2372" s="10"/>
      <c r="V2372" s="10"/>
      <c r="W2372" s="10"/>
      <c r="X2372" s="3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</row>
    <row r="2373" spans="1:162" x14ac:dyDescent="0.15">
      <c r="A2373" s="44"/>
      <c r="B2373" s="96"/>
      <c r="C2373" s="7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21"/>
      <c r="R2373" s="14"/>
      <c r="S2373" s="4"/>
      <c r="T2373" s="35"/>
      <c r="U2373" s="10"/>
      <c r="V2373" s="10"/>
      <c r="W2373" s="10"/>
      <c r="X2373" s="3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</row>
    <row r="2374" spans="1:162" x14ac:dyDescent="0.15">
      <c r="A2374" s="44"/>
      <c r="B2374" s="96"/>
      <c r="C2374" s="7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21"/>
      <c r="R2374" s="14"/>
      <c r="S2374" s="4"/>
      <c r="T2374" s="35"/>
      <c r="U2374" s="10"/>
      <c r="V2374" s="10"/>
      <c r="W2374" s="10"/>
      <c r="X2374" s="3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</row>
    <row r="2375" spans="1:162" x14ac:dyDescent="0.15">
      <c r="A2375" s="44"/>
      <c r="B2375" s="96"/>
      <c r="C2375" s="7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21"/>
      <c r="R2375" s="14"/>
      <c r="S2375" s="4"/>
      <c r="T2375" s="35"/>
      <c r="U2375" s="10"/>
      <c r="V2375" s="10"/>
      <c r="W2375" s="10"/>
      <c r="X2375" s="3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</row>
    <row r="2376" spans="1:162" x14ac:dyDescent="0.15">
      <c r="A2376" s="44"/>
      <c r="B2376" s="96"/>
      <c r="C2376" s="7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21"/>
      <c r="R2376" s="14"/>
      <c r="S2376" s="4"/>
      <c r="T2376" s="35"/>
      <c r="U2376" s="10"/>
      <c r="V2376" s="10"/>
      <c r="W2376" s="10"/>
      <c r="X2376" s="3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</row>
    <row r="2377" spans="1:162" x14ac:dyDescent="0.15">
      <c r="A2377" s="44"/>
      <c r="B2377" s="96"/>
      <c r="C2377" s="7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21"/>
      <c r="R2377" s="14"/>
      <c r="S2377" s="4"/>
      <c r="T2377" s="35"/>
      <c r="U2377" s="10"/>
      <c r="V2377" s="10"/>
      <c r="W2377" s="10"/>
      <c r="X2377" s="3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</row>
    <row r="2378" spans="1:162" x14ac:dyDescent="0.15">
      <c r="A2378" s="44"/>
      <c r="B2378" s="96"/>
      <c r="C2378" s="7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21"/>
      <c r="R2378" s="14"/>
      <c r="S2378" s="4"/>
      <c r="T2378" s="35"/>
      <c r="U2378" s="10"/>
      <c r="V2378" s="10"/>
      <c r="W2378" s="10"/>
      <c r="X2378" s="3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</row>
    <row r="2379" spans="1:162" x14ac:dyDescent="0.15">
      <c r="A2379" s="44"/>
      <c r="B2379" s="96"/>
      <c r="C2379" s="7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21"/>
      <c r="R2379" s="14"/>
      <c r="S2379" s="4"/>
      <c r="T2379" s="35"/>
      <c r="U2379" s="10"/>
      <c r="V2379" s="10"/>
      <c r="W2379" s="10"/>
      <c r="X2379" s="3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</row>
    <row r="2380" spans="1:162" x14ac:dyDescent="0.15">
      <c r="A2380" s="44"/>
      <c r="B2380" s="96"/>
      <c r="C2380" s="7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21"/>
      <c r="R2380" s="14"/>
      <c r="S2380" s="4"/>
      <c r="T2380" s="35"/>
      <c r="U2380" s="10"/>
      <c r="V2380" s="10"/>
      <c r="W2380" s="10"/>
      <c r="X2380" s="3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</row>
    <row r="2381" spans="1:162" x14ac:dyDescent="0.15">
      <c r="A2381" s="44"/>
      <c r="B2381" s="96"/>
      <c r="C2381" s="7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21"/>
      <c r="R2381" s="14"/>
      <c r="S2381" s="4"/>
      <c r="T2381" s="35"/>
      <c r="U2381" s="10"/>
      <c r="V2381" s="10"/>
      <c r="W2381" s="10"/>
      <c r="X2381" s="3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</row>
    <row r="2382" spans="1:162" x14ac:dyDescent="0.15">
      <c r="A2382" s="44"/>
      <c r="B2382" s="96"/>
      <c r="C2382" s="7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21"/>
      <c r="R2382" s="14"/>
      <c r="S2382" s="4"/>
      <c r="T2382" s="35"/>
      <c r="U2382" s="10"/>
      <c r="V2382" s="10"/>
      <c r="W2382" s="10"/>
      <c r="X2382" s="3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</row>
    <row r="2383" spans="1:162" x14ac:dyDescent="0.15">
      <c r="A2383" s="44"/>
      <c r="B2383" s="96"/>
      <c r="C2383" s="7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21"/>
      <c r="R2383" s="14"/>
      <c r="S2383" s="4"/>
      <c r="T2383" s="35"/>
      <c r="U2383" s="10"/>
      <c r="V2383" s="10"/>
      <c r="W2383" s="10"/>
      <c r="X2383" s="3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</row>
    <row r="2384" spans="1:162" x14ac:dyDescent="0.15">
      <c r="A2384" s="44"/>
      <c r="B2384" s="96"/>
      <c r="C2384" s="7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21"/>
      <c r="R2384" s="14"/>
      <c r="S2384" s="4"/>
      <c r="T2384" s="35"/>
      <c r="U2384" s="10"/>
      <c r="V2384" s="10"/>
      <c r="W2384" s="10"/>
      <c r="X2384" s="3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</row>
    <row r="2385" spans="1:162" x14ac:dyDescent="0.15">
      <c r="A2385" s="44"/>
      <c r="B2385" s="96"/>
      <c r="C2385" s="7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21"/>
      <c r="R2385" s="14"/>
      <c r="S2385" s="4"/>
      <c r="T2385" s="35"/>
      <c r="U2385" s="29"/>
      <c r="V2385" s="29"/>
      <c r="W2385" s="29"/>
      <c r="X2385" s="37"/>
      <c r="Y2385" s="22"/>
      <c r="Z2385" s="27"/>
      <c r="AA2385" s="29"/>
      <c r="AB2385" s="22"/>
      <c r="AC2385" s="22"/>
      <c r="AD2385" s="22"/>
      <c r="AE2385" s="29"/>
      <c r="AF2385" s="23"/>
      <c r="AG2385" s="29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  <c r="EV2385" s="27"/>
      <c r="EW2385" s="27"/>
      <c r="EX2385" s="27"/>
      <c r="EY2385" s="27"/>
      <c r="EZ2385" s="27"/>
      <c r="FA2385" s="27"/>
      <c r="FB2385" s="27"/>
      <c r="FC2385" s="27"/>
      <c r="FD2385" s="27"/>
      <c r="FE2385" s="27"/>
      <c r="FF2385" s="27"/>
    </row>
    <row r="2386" spans="1:162" x14ac:dyDescent="0.15">
      <c r="A2386" s="44"/>
      <c r="B2386" s="96"/>
      <c r="C2386" s="7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21"/>
      <c r="R2386" s="14"/>
      <c r="S2386" s="4"/>
      <c r="T2386" s="35"/>
      <c r="U2386" s="29"/>
      <c r="V2386" s="29"/>
      <c r="W2386" s="29"/>
      <c r="X2386" s="37"/>
      <c r="Y2386" s="22"/>
      <c r="Z2386" s="27"/>
      <c r="AA2386" s="29"/>
      <c r="AB2386" s="22"/>
      <c r="AC2386" s="22"/>
      <c r="AD2386" s="22"/>
      <c r="AE2386" s="29"/>
      <c r="AF2386" s="23"/>
      <c r="AG2386" s="29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  <c r="EV2386" s="27"/>
      <c r="EW2386" s="27"/>
      <c r="EX2386" s="27"/>
      <c r="EY2386" s="27"/>
      <c r="EZ2386" s="27"/>
      <c r="FA2386" s="27"/>
      <c r="FB2386" s="27"/>
      <c r="FC2386" s="27"/>
      <c r="FD2386" s="27"/>
      <c r="FE2386" s="27"/>
      <c r="FF2386" s="27"/>
    </row>
    <row r="2387" spans="1:162" x14ac:dyDescent="0.15">
      <c r="A2387" s="44"/>
      <c r="B2387" s="96"/>
      <c r="C2387" s="7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21"/>
      <c r="R2387" s="14"/>
      <c r="S2387" s="4"/>
      <c r="T2387" s="35"/>
      <c r="U2387" s="29"/>
      <c r="V2387" s="29"/>
      <c r="W2387" s="29"/>
      <c r="X2387" s="37"/>
      <c r="Y2387" s="22"/>
      <c r="Z2387" s="27"/>
      <c r="AA2387" s="29"/>
      <c r="AB2387" s="22"/>
      <c r="AC2387" s="22"/>
      <c r="AD2387" s="22"/>
      <c r="AE2387" s="29"/>
      <c r="AF2387" s="23"/>
      <c r="AG2387" s="29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  <c r="EV2387" s="27"/>
      <c r="EW2387" s="27"/>
      <c r="EX2387" s="27"/>
      <c r="EY2387" s="27"/>
      <c r="EZ2387" s="27"/>
      <c r="FA2387" s="27"/>
      <c r="FB2387" s="27"/>
      <c r="FC2387" s="27"/>
      <c r="FD2387" s="27"/>
      <c r="FE2387" s="27"/>
      <c r="FF2387" s="27"/>
    </row>
    <row r="2388" spans="1:162" x14ac:dyDescent="0.15">
      <c r="A2388" s="44"/>
      <c r="B2388" s="96"/>
      <c r="C2388" s="7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21"/>
      <c r="R2388" s="14"/>
      <c r="S2388" s="4"/>
      <c r="T2388" s="35"/>
      <c r="U2388" s="10"/>
      <c r="V2388" s="10"/>
      <c r="W2388" s="10"/>
      <c r="X2388" s="3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</row>
    <row r="2389" spans="1:162" x14ac:dyDescent="0.15">
      <c r="A2389" s="44"/>
      <c r="B2389" s="96"/>
      <c r="C2389" s="7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21"/>
      <c r="R2389" s="14"/>
      <c r="S2389" s="4"/>
      <c r="T2389" s="35"/>
      <c r="U2389" s="10"/>
      <c r="V2389" s="10"/>
      <c r="W2389" s="10"/>
      <c r="X2389" s="3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</row>
    <row r="2390" spans="1:162" x14ac:dyDescent="0.15">
      <c r="A2390" s="44"/>
      <c r="B2390" s="96"/>
      <c r="C2390" s="7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21"/>
      <c r="R2390" s="14"/>
      <c r="S2390" s="4"/>
      <c r="T2390" s="35"/>
      <c r="U2390" s="10"/>
      <c r="V2390" s="10"/>
      <c r="W2390" s="10"/>
      <c r="X2390" s="3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</row>
    <row r="2391" spans="1:162" x14ac:dyDescent="0.15">
      <c r="A2391" s="44"/>
      <c r="B2391" s="96"/>
      <c r="C2391" s="7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21"/>
      <c r="R2391" s="14"/>
      <c r="S2391" s="4"/>
      <c r="T2391" s="35"/>
      <c r="U2391" s="10"/>
      <c r="V2391" s="10"/>
      <c r="W2391" s="10"/>
      <c r="X2391" s="3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</row>
    <row r="2392" spans="1:162" x14ac:dyDescent="0.15">
      <c r="A2392" s="44"/>
      <c r="B2392" s="96"/>
      <c r="C2392" s="7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21"/>
      <c r="R2392" s="14"/>
      <c r="S2392" s="4"/>
      <c r="T2392" s="35"/>
      <c r="U2392" s="10"/>
      <c r="V2392" s="10"/>
      <c r="W2392" s="10"/>
      <c r="X2392" s="3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</row>
    <row r="2393" spans="1:162" x14ac:dyDescent="0.15">
      <c r="A2393" s="44"/>
      <c r="B2393" s="96"/>
      <c r="C2393" s="7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21"/>
      <c r="R2393" s="14"/>
      <c r="S2393" s="4"/>
      <c r="T2393" s="35"/>
      <c r="U2393" s="10"/>
      <c r="V2393" s="10"/>
      <c r="W2393" s="10"/>
      <c r="X2393" s="3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</row>
    <row r="2394" spans="1:162" x14ac:dyDescent="0.15">
      <c r="A2394" s="44"/>
      <c r="B2394" s="96"/>
      <c r="C2394" s="7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21"/>
      <c r="R2394" s="14"/>
      <c r="S2394" s="4"/>
      <c r="T2394" s="35"/>
      <c r="U2394" s="10"/>
      <c r="V2394" s="10"/>
      <c r="W2394" s="10"/>
      <c r="X2394" s="3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</row>
    <row r="2395" spans="1:162" x14ac:dyDescent="0.15">
      <c r="A2395" s="44"/>
      <c r="B2395" s="96"/>
      <c r="C2395" s="7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21"/>
      <c r="R2395" s="14"/>
      <c r="S2395" s="4"/>
      <c r="T2395" s="35"/>
      <c r="U2395" s="10"/>
      <c r="V2395" s="10"/>
      <c r="W2395" s="10"/>
      <c r="X2395" s="3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</row>
    <row r="2396" spans="1:162" x14ac:dyDescent="0.15">
      <c r="A2396" s="44"/>
      <c r="B2396" s="96"/>
      <c r="C2396" s="7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21"/>
      <c r="R2396" s="14"/>
      <c r="S2396" s="4"/>
      <c r="T2396" s="35"/>
      <c r="U2396" s="10"/>
      <c r="V2396" s="10"/>
      <c r="W2396" s="10"/>
      <c r="X2396" s="3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</row>
    <row r="2397" spans="1:162" x14ac:dyDescent="0.15">
      <c r="A2397" s="44"/>
      <c r="B2397" s="96"/>
      <c r="C2397" s="7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21"/>
      <c r="R2397" s="14"/>
      <c r="S2397" s="4"/>
      <c r="T2397" s="35"/>
      <c r="U2397" s="10"/>
      <c r="V2397" s="10"/>
      <c r="W2397" s="10"/>
      <c r="X2397" s="3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</row>
    <row r="2398" spans="1:162" x14ac:dyDescent="0.15">
      <c r="A2398" s="44"/>
      <c r="B2398" s="96"/>
      <c r="C2398" s="7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21"/>
      <c r="R2398" s="14"/>
      <c r="S2398" s="4"/>
      <c r="T2398" s="35"/>
      <c r="U2398" s="10"/>
      <c r="V2398" s="10"/>
      <c r="W2398" s="10"/>
      <c r="X2398" s="3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</row>
    <row r="2399" spans="1:162" x14ac:dyDescent="0.15">
      <c r="A2399" s="44"/>
      <c r="B2399" s="96"/>
      <c r="C2399" s="7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21"/>
      <c r="R2399" s="14"/>
      <c r="S2399" s="4"/>
      <c r="T2399" s="35"/>
      <c r="U2399" s="10"/>
      <c r="V2399" s="10"/>
      <c r="W2399" s="10"/>
      <c r="X2399" s="3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</row>
    <row r="2400" spans="1:162" x14ac:dyDescent="0.15">
      <c r="A2400" s="44"/>
      <c r="B2400" s="96"/>
      <c r="C2400" s="7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21"/>
      <c r="R2400" s="14"/>
      <c r="S2400" s="4"/>
      <c r="T2400" s="35"/>
      <c r="U2400" s="10"/>
      <c r="V2400" s="10"/>
      <c r="W2400" s="10"/>
      <c r="X2400" s="3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</row>
    <row r="2401" spans="1:162" x14ac:dyDescent="0.15">
      <c r="A2401" s="44"/>
      <c r="B2401" s="96"/>
      <c r="C2401" s="7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21"/>
      <c r="R2401" s="14"/>
      <c r="S2401" s="4"/>
      <c r="T2401" s="35"/>
      <c r="U2401" s="10"/>
      <c r="V2401" s="10"/>
      <c r="W2401" s="10"/>
      <c r="X2401" s="3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</row>
    <row r="2402" spans="1:162" x14ac:dyDescent="0.15">
      <c r="A2402" s="44"/>
      <c r="B2402" s="96"/>
      <c r="C2402" s="7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21"/>
      <c r="R2402" s="14"/>
      <c r="S2402" s="4"/>
      <c r="T2402" s="35"/>
      <c r="U2402" s="10"/>
      <c r="V2402" s="10"/>
      <c r="W2402" s="10"/>
      <c r="X2402" s="3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</row>
    <row r="2403" spans="1:162" x14ac:dyDescent="0.15">
      <c r="A2403" s="44"/>
      <c r="B2403" s="96"/>
      <c r="C2403" s="7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21"/>
      <c r="R2403" s="14"/>
      <c r="S2403" s="4"/>
      <c r="T2403" s="35"/>
      <c r="U2403" s="10"/>
      <c r="V2403" s="10"/>
      <c r="W2403" s="10"/>
      <c r="X2403" s="3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</row>
    <row r="2404" spans="1:162" x14ac:dyDescent="0.15">
      <c r="A2404" s="44"/>
      <c r="B2404" s="96"/>
      <c r="C2404" s="7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21"/>
      <c r="R2404" s="14"/>
      <c r="S2404" s="4"/>
      <c r="T2404" s="35"/>
      <c r="U2404" s="10"/>
      <c r="V2404" s="10"/>
      <c r="W2404" s="10"/>
      <c r="X2404" s="3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</row>
    <row r="2405" spans="1:162" x14ac:dyDescent="0.15">
      <c r="A2405" s="44"/>
      <c r="B2405" s="96"/>
      <c r="C2405" s="7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21"/>
      <c r="R2405" s="14"/>
      <c r="S2405" s="4"/>
      <c r="T2405" s="35"/>
      <c r="U2405" s="10"/>
      <c r="V2405" s="10"/>
      <c r="W2405" s="10"/>
      <c r="X2405" s="3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</row>
    <row r="2406" spans="1:162" x14ac:dyDescent="0.15">
      <c r="A2406" s="44"/>
      <c r="B2406" s="96"/>
      <c r="C2406" s="7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21"/>
      <c r="R2406" s="14"/>
      <c r="S2406" s="4"/>
      <c r="T2406" s="35"/>
      <c r="U2406" s="10"/>
      <c r="V2406" s="10"/>
      <c r="W2406" s="10"/>
      <c r="X2406" s="3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</row>
    <row r="2407" spans="1:162" x14ac:dyDescent="0.15">
      <c r="A2407" s="44"/>
      <c r="B2407" s="96"/>
      <c r="C2407" s="7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21"/>
      <c r="R2407" s="14"/>
      <c r="S2407" s="4"/>
      <c r="T2407" s="35"/>
      <c r="U2407" s="10"/>
      <c r="V2407" s="10"/>
      <c r="W2407" s="10"/>
      <c r="X2407" s="3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</row>
    <row r="2408" spans="1:162" x14ac:dyDescent="0.15">
      <c r="A2408" s="44"/>
      <c r="B2408" s="96"/>
      <c r="C2408" s="7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21"/>
      <c r="R2408" s="14"/>
      <c r="S2408" s="4"/>
      <c r="T2408" s="35"/>
      <c r="U2408" s="10"/>
      <c r="V2408" s="10"/>
      <c r="W2408" s="10"/>
      <c r="X2408" s="3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</row>
    <row r="2409" spans="1:162" x14ac:dyDescent="0.15">
      <c r="A2409" s="44"/>
      <c r="B2409" s="96"/>
      <c r="C2409" s="7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21"/>
      <c r="R2409" s="14"/>
      <c r="S2409" s="4"/>
      <c r="T2409" s="35"/>
      <c r="U2409" s="10"/>
      <c r="V2409" s="10"/>
      <c r="W2409" s="10"/>
      <c r="X2409" s="3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</row>
    <row r="2410" spans="1:162" x14ac:dyDescent="0.15">
      <c r="A2410" s="44"/>
      <c r="B2410" s="96"/>
      <c r="C2410" s="7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21"/>
      <c r="R2410" s="14"/>
      <c r="S2410" s="4"/>
      <c r="T2410" s="35"/>
      <c r="U2410" s="10"/>
      <c r="V2410" s="10"/>
      <c r="W2410" s="10"/>
      <c r="X2410" s="3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</row>
    <row r="2411" spans="1:162" x14ac:dyDescent="0.15">
      <c r="A2411" s="44"/>
      <c r="B2411" s="96"/>
      <c r="C2411" s="7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21"/>
      <c r="R2411" s="14"/>
      <c r="S2411" s="4"/>
      <c r="T2411" s="35"/>
      <c r="U2411" s="10"/>
      <c r="V2411" s="10"/>
      <c r="W2411" s="10"/>
      <c r="X2411" s="3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</row>
    <row r="2412" spans="1:162" x14ac:dyDescent="0.15">
      <c r="A2412" s="44"/>
      <c r="B2412" s="96"/>
      <c r="C2412" s="7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21"/>
      <c r="R2412" s="14"/>
      <c r="S2412" s="4"/>
      <c r="T2412" s="35"/>
      <c r="U2412" s="10"/>
      <c r="V2412" s="10"/>
      <c r="W2412" s="10"/>
      <c r="X2412" s="3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</row>
    <row r="2413" spans="1:162" x14ac:dyDescent="0.15">
      <c r="A2413" s="44"/>
      <c r="B2413" s="96"/>
      <c r="C2413" s="7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21"/>
      <c r="R2413" s="14"/>
      <c r="S2413" s="4"/>
      <c r="T2413" s="35"/>
      <c r="U2413" s="10"/>
      <c r="V2413" s="10"/>
      <c r="W2413" s="10"/>
      <c r="X2413" s="3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</row>
    <row r="2414" spans="1:162" x14ac:dyDescent="0.15">
      <c r="A2414" s="44"/>
      <c r="B2414" s="96"/>
      <c r="C2414" s="7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21"/>
      <c r="R2414" s="14"/>
      <c r="S2414" s="4"/>
      <c r="T2414" s="35"/>
      <c r="U2414" s="10"/>
      <c r="V2414" s="10"/>
      <c r="W2414" s="10"/>
      <c r="X2414" s="3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</row>
    <row r="2415" spans="1:162" x14ac:dyDescent="0.15">
      <c r="A2415" s="44"/>
      <c r="B2415" s="96"/>
      <c r="C2415" s="7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21"/>
      <c r="R2415" s="14"/>
      <c r="S2415" s="4"/>
      <c r="T2415" s="35"/>
      <c r="U2415" s="10"/>
      <c r="V2415" s="10"/>
      <c r="W2415" s="10"/>
      <c r="X2415" s="3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</row>
    <row r="2416" spans="1:162" x14ac:dyDescent="0.15">
      <c r="A2416" s="44"/>
      <c r="B2416" s="96"/>
      <c r="C2416" s="7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21"/>
      <c r="R2416" s="14"/>
      <c r="S2416" s="4"/>
      <c r="T2416" s="35"/>
      <c r="U2416" s="10"/>
      <c r="V2416" s="10"/>
      <c r="W2416" s="10"/>
      <c r="X2416" s="3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</row>
    <row r="2417" spans="1:162" x14ac:dyDescent="0.15">
      <c r="A2417" s="44"/>
      <c r="B2417" s="96"/>
      <c r="C2417" s="7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21"/>
      <c r="R2417" s="14"/>
      <c r="S2417" s="4"/>
      <c r="T2417" s="35"/>
      <c r="U2417" s="10"/>
      <c r="V2417" s="10"/>
      <c r="W2417" s="10"/>
      <c r="X2417" s="3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</row>
    <row r="2418" spans="1:162" x14ac:dyDescent="0.15">
      <c r="A2418" s="44"/>
      <c r="B2418" s="96"/>
      <c r="C2418" s="7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21"/>
      <c r="R2418" s="14"/>
      <c r="S2418" s="4"/>
      <c r="T2418" s="35"/>
      <c r="U2418" s="10"/>
      <c r="V2418" s="10"/>
      <c r="W2418" s="10"/>
      <c r="X2418" s="3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</row>
    <row r="2419" spans="1:162" x14ac:dyDescent="0.15">
      <c r="A2419" s="44"/>
      <c r="B2419" s="96"/>
      <c r="C2419" s="7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21"/>
      <c r="R2419" s="14"/>
      <c r="S2419" s="4"/>
      <c r="T2419" s="35"/>
      <c r="U2419" s="10"/>
      <c r="V2419" s="10"/>
      <c r="W2419" s="10"/>
      <c r="X2419" s="3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</row>
    <row r="2420" spans="1:162" x14ac:dyDescent="0.15">
      <c r="A2420" s="44"/>
      <c r="B2420" s="96"/>
      <c r="C2420" s="7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21"/>
      <c r="R2420" s="14"/>
      <c r="S2420" s="4"/>
      <c r="T2420" s="35"/>
      <c r="U2420" s="10"/>
      <c r="V2420" s="10"/>
      <c r="W2420" s="10"/>
      <c r="X2420" s="3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</row>
    <row r="2421" spans="1:162" x14ac:dyDescent="0.15">
      <c r="A2421" s="44"/>
      <c r="B2421" s="96"/>
      <c r="C2421" s="7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21"/>
      <c r="R2421" s="14"/>
      <c r="S2421" s="4"/>
      <c r="T2421" s="35"/>
      <c r="U2421" s="10"/>
      <c r="V2421" s="10"/>
      <c r="W2421" s="10"/>
      <c r="X2421" s="3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</row>
    <row r="2422" spans="1:162" x14ac:dyDescent="0.15">
      <c r="A2422" s="44"/>
      <c r="B2422" s="96"/>
      <c r="C2422" s="7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21"/>
      <c r="R2422" s="14"/>
      <c r="S2422" s="4"/>
      <c r="T2422" s="35"/>
      <c r="U2422" s="10"/>
      <c r="V2422" s="10"/>
      <c r="W2422" s="10"/>
      <c r="X2422" s="3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</row>
    <row r="2423" spans="1:162" x14ac:dyDescent="0.15">
      <c r="A2423" s="44"/>
      <c r="B2423" s="96"/>
      <c r="C2423" s="7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21"/>
      <c r="R2423" s="14"/>
      <c r="S2423" s="4"/>
      <c r="T2423" s="35"/>
      <c r="U2423" s="10"/>
      <c r="V2423" s="10"/>
      <c r="W2423" s="10"/>
      <c r="X2423" s="3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</row>
    <row r="2424" spans="1:162" x14ac:dyDescent="0.15">
      <c r="A2424" s="44"/>
      <c r="B2424" s="96"/>
      <c r="C2424" s="7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21"/>
      <c r="R2424" s="14"/>
      <c r="S2424" s="4"/>
      <c r="T2424" s="35"/>
      <c r="U2424" s="10"/>
      <c r="V2424" s="10"/>
      <c r="W2424" s="10"/>
      <c r="X2424" s="3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</row>
    <row r="2425" spans="1:162" x14ac:dyDescent="0.15">
      <c r="A2425" s="44"/>
      <c r="B2425" s="96"/>
      <c r="C2425" s="7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21"/>
      <c r="R2425" s="14"/>
      <c r="S2425" s="4"/>
      <c r="T2425" s="35"/>
      <c r="U2425" s="10"/>
      <c r="V2425" s="10"/>
      <c r="W2425" s="10"/>
      <c r="X2425" s="3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</row>
    <row r="2426" spans="1:162" x14ac:dyDescent="0.15">
      <c r="A2426" s="44"/>
      <c r="B2426" s="96"/>
      <c r="C2426" s="7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21"/>
      <c r="R2426" s="14"/>
      <c r="S2426" s="4"/>
      <c r="T2426" s="35"/>
      <c r="U2426" s="10"/>
      <c r="V2426" s="10"/>
      <c r="W2426" s="10"/>
      <c r="X2426" s="3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</row>
    <row r="2427" spans="1:162" x14ac:dyDescent="0.15">
      <c r="A2427" s="44"/>
      <c r="B2427" s="96"/>
      <c r="C2427" s="7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21"/>
      <c r="R2427" s="14"/>
      <c r="S2427" s="4"/>
      <c r="T2427" s="35"/>
      <c r="U2427" s="10"/>
      <c r="V2427" s="10"/>
      <c r="W2427" s="10"/>
      <c r="X2427" s="3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</row>
    <row r="2428" spans="1:162" x14ac:dyDescent="0.15">
      <c r="A2428" s="44"/>
      <c r="B2428" s="96"/>
      <c r="C2428" s="7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21"/>
      <c r="R2428" s="14"/>
      <c r="S2428" s="4"/>
      <c r="T2428" s="35"/>
      <c r="U2428" s="10"/>
      <c r="V2428" s="10"/>
      <c r="W2428" s="10"/>
      <c r="X2428" s="3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</row>
    <row r="2429" spans="1:162" x14ac:dyDescent="0.15">
      <c r="A2429" s="44"/>
      <c r="B2429" s="96"/>
      <c r="C2429" s="7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21"/>
      <c r="R2429" s="14"/>
      <c r="S2429" s="4"/>
      <c r="T2429" s="35"/>
      <c r="U2429" s="10"/>
      <c r="V2429" s="10"/>
      <c r="W2429" s="10"/>
      <c r="X2429" s="3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</row>
    <row r="2430" spans="1:162" x14ac:dyDescent="0.15">
      <c r="A2430" s="44"/>
      <c r="B2430" s="96"/>
      <c r="C2430" s="7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21"/>
      <c r="R2430" s="14"/>
      <c r="S2430" s="4"/>
      <c r="T2430" s="35"/>
      <c r="U2430" s="10"/>
      <c r="V2430" s="10"/>
      <c r="W2430" s="10"/>
      <c r="X2430" s="3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</row>
    <row r="2431" spans="1:162" x14ac:dyDescent="0.15">
      <c r="A2431" s="44"/>
      <c r="B2431" s="96"/>
      <c r="C2431" s="7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21"/>
      <c r="R2431" s="14"/>
      <c r="S2431" s="4"/>
      <c r="T2431" s="35"/>
      <c r="U2431" s="10"/>
      <c r="V2431" s="10"/>
      <c r="W2431" s="10"/>
      <c r="X2431" s="3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</row>
    <row r="2432" spans="1:162" x14ac:dyDescent="0.15">
      <c r="A2432" s="44"/>
      <c r="B2432" s="96"/>
      <c r="C2432" s="7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21"/>
      <c r="R2432" s="14"/>
      <c r="S2432" s="4"/>
      <c r="T2432" s="35"/>
      <c r="U2432" s="10"/>
      <c r="V2432" s="10"/>
      <c r="W2432" s="10"/>
      <c r="X2432" s="3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</row>
    <row r="2433" spans="1:162" x14ac:dyDescent="0.15">
      <c r="A2433" s="44"/>
      <c r="B2433" s="96"/>
      <c r="C2433" s="7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21"/>
      <c r="R2433" s="14"/>
      <c r="S2433" s="4"/>
      <c r="T2433" s="35"/>
      <c r="U2433" s="10"/>
      <c r="V2433" s="10"/>
      <c r="W2433" s="10"/>
      <c r="X2433" s="3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</row>
    <row r="2434" spans="1:162" x14ac:dyDescent="0.15">
      <c r="A2434" s="44"/>
      <c r="B2434" s="96"/>
      <c r="C2434" s="7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21"/>
      <c r="R2434" s="14"/>
      <c r="S2434" s="4"/>
      <c r="T2434" s="35"/>
      <c r="U2434" s="10"/>
      <c r="V2434" s="10"/>
      <c r="W2434" s="10"/>
      <c r="X2434" s="3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</row>
    <row r="2435" spans="1:162" x14ac:dyDescent="0.15">
      <c r="A2435" s="44"/>
      <c r="B2435" s="96"/>
      <c r="C2435" s="7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21"/>
      <c r="R2435" s="14"/>
      <c r="S2435" s="4"/>
      <c r="T2435" s="35"/>
      <c r="U2435" s="10"/>
      <c r="V2435" s="10"/>
      <c r="W2435" s="10"/>
      <c r="X2435" s="3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</row>
    <row r="2436" spans="1:162" x14ac:dyDescent="0.15">
      <c r="A2436" s="44"/>
      <c r="B2436" s="96"/>
      <c r="C2436" s="7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21"/>
      <c r="R2436" s="14"/>
      <c r="S2436" s="4"/>
      <c r="T2436" s="35"/>
      <c r="U2436" s="10"/>
      <c r="V2436" s="10"/>
      <c r="W2436" s="10"/>
      <c r="X2436" s="3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</row>
    <row r="2437" spans="1:162" x14ac:dyDescent="0.15">
      <c r="A2437" s="44"/>
      <c r="B2437" s="96"/>
      <c r="C2437" s="7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21"/>
      <c r="R2437" s="14"/>
      <c r="S2437" s="4"/>
      <c r="T2437" s="35"/>
      <c r="U2437" s="10"/>
      <c r="V2437" s="10"/>
      <c r="W2437" s="10"/>
      <c r="X2437" s="3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</row>
    <row r="2438" spans="1:162" x14ac:dyDescent="0.15">
      <c r="A2438" s="44"/>
      <c r="B2438" s="96"/>
      <c r="C2438" s="7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21"/>
      <c r="R2438" s="14"/>
      <c r="S2438" s="4"/>
      <c r="T2438" s="35"/>
      <c r="U2438" s="10"/>
      <c r="V2438" s="10"/>
      <c r="W2438" s="10"/>
      <c r="X2438" s="3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</row>
    <row r="2439" spans="1:162" x14ac:dyDescent="0.15">
      <c r="A2439" s="44"/>
      <c r="B2439" s="96"/>
      <c r="C2439" s="7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21"/>
      <c r="R2439" s="14"/>
      <c r="S2439" s="4"/>
      <c r="T2439" s="35"/>
      <c r="U2439" s="10"/>
      <c r="V2439" s="10"/>
      <c r="W2439" s="10"/>
      <c r="X2439" s="3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</row>
    <row r="2440" spans="1:162" x14ac:dyDescent="0.15">
      <c r="A2440" s="44"/>
      <c r="B2440" s="96"/>
      <c r="C2440" s="7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21"/>
      <c r="R2440" s="14"/>
      <c r="S2440" s="4"/>
      <c r="T2440" s="35"/>
      <c r="U2440" s="10"/>
      <c r="V2440" s="10"/>
      <c r="W2440" s="10"/>
      <c r="X2440" s="3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</row>
    <row r="2441" spans="1:162" x14ac:dyDescent="0.15">
      <c r="A2441" s="44"/>
      <c r="B2441" s="96"/>
      <c r="C2441" s="7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21"/>
      <c r="R2441" s="14"/>
      <c r="S2441" s="4"/>
      <c r="T2441" s="35"/>
      <c r="U2441" s="10"/>
      <c r="V2441" s="10"/>
      <c r="W2441" s="10"/>
      <c r="X2441" s="3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</row>
    <row r="2442" spans="1:162" x14ac:dyDescent="0.15">
      <c r="A2442" s="44"/>
      <c r="B2442" s="96"/>
      <c r="C2442" s="7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21"/>
      <c r="R2442" s="14"/>
      <c r="S2442" s="4"/>
      <c r="T2442" s="35"/>
      <c r="U2442" s="10"/>
      <c r="V2442" s="10"/>
      <c r="W2442" s="10"/>
      <c r="X2442" s="3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</row>
    <row r="2443" spans="1:162" x14ac:dyDescent="0.15">
      <c r="A2443" s="44"/>
      <c r="B2443" s="96"/>
      <c r="C2443" s="7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21"/>
      <c r="R2443" s="14"/>
      <c r="S2443" s="4"/>
      <c r="T2443" s="35"/>
      <c r="U2443" s="10"/>
      <c r="V2443" s="10"/>
      <c r="W2443" s="10"/>
      <c r="X2443" s="3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</row>
    <row r="2444" spans="1:162" x14ac:dyDescent="0.15">
      <c r="A2444" s="44"/>
      <c r="B2444" s="96"/>
      <c r="C2444" s="7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21"/>
      <c r="R2444" s="14"/>
      <c r="S2444" s="4"/>
      <c r="T2444" s="35"/>
      <c r="U2444" s="10"/>
      <c r="V2444" s="10"/>
      <c r="W2444" s="10"/>
      <c r="X2444" s="3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</row>
    <row r="2445" spans="1:162" x14ac:dyDescent="0.15">
      <c r="A2445" s="44"/>
      <c r="B2445" s="96"/>
      <c r="C2445" s="7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21"/>
      <c r="R2445" s="14"/>
      <c r="S2445" s="4"/>
      <c r="T2445" s="35"/>
      <c r="U2445" s="10"/>
      <c r="V2445" s="10"/>
      <c r="W2445" s="10"/>
      <c r="X2445" s="3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</row>
    <row r="2446" spans="1:162" x14ac:dyDescent="0.15">
      <c r="A2446" s="44"/>
      <c r="B2446" s="96"/>
      <c r="C2446" s="7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21"/>
      <c r="R2446" s="14"/>
      <c r="S2446" s="4"/>
      <c r="T2446" s="35"/>
      <c r="U2446" s="10"/>
      <c r="V2446" s="10"/>
      <c r="W2446" s="10"/>
      <c r="X2446" s="3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</row>
    <row r="2447" spans="1:162" x14ac:dyDescent="0.15">
      <c r="A2447" s="44"/>
      <c r="B2447" s="96"/>
      <c r="C2447" s="7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21"/>
      <c r="R2447" s="14"/>
      <c r="S2447" s="4"/>
      <c r="T2447" s="35"/>
      <c r="U2447" s="10"/>
      <c r="V2447" s="10"/>
      <c r="W2447" s="10"/>
      <c r="X2447" s="3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</row>
    <row r="2448" spans="1:162" x14ac:dyDescent="0.15">
      <c r="A2448" s="44"/>
      <c r="B2448" s="96"/>
      <c r="C2448" s="7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21"/>
      <c r="R2448" s="14"/>
      <c r="S2448" s="4"/>
      <c r="T2448" s="35"/>
      <c r="U2448" s="10"/>
      <c r="V2448" s="10"/>
      <c r="W2448" s="10"/>
      <c r="X2448" s="3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</row>
    <row r="2449" spans="1:162" x14ac:dyDescent="0.15">
      <c r="A2449" s="44"/>
      <c r="B2449" s="96"/>
      <c r="C2449" s="7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21"/>
      <c r="R2449" s="14"/>
      <c r="S2449" s="4"/>
      <c r="T2449" s="35"/>
      <c r="U2449" s="10"/>
      <c r="V2449" s="10"/>
      <c r="W2449" s="10"/>
      <c r="X2449" s="3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</row>
    <row r="2450" spans="1:162" x14ac:dyDescent="0.15">
      <c r="A2450" s="44"/>
      <c r="B2450" s="96"/>
      <c r="C2450" s="7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21"/>
      <c r="R2450" s="14"/>
      <c r="S2450" s="4"/>
      <c r="T2450" s="35"/>
      <c r="U2450" s="10"/>
      <c r="V2450" s="10"/>
      <c r="W2450" s="10"/>
      <c r="X2450" s="3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</row>
    <row r="2451" spans="1:162" x14ac:dyDescent="0.15">
      <c r="A2451" s="44"/>
      <c r="B2451" s="96"/>
      <c r="C2451" s="7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21"/>
      <c r="R2451" s="14"/>
      <c r="S2451" s="4"/>
      <c r="T2451" s="35"/>
      <c r="U2451" s="10"/>
      <c r="V2451" s="10"/>
      <c r="W2451" s="10"/>
      <c r="X2451" s="3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</row>
    <row r="2452" spans="1:162" x14ac:dyDescent="0.15">
      <c r="A2452" s="44"/>
      <c r="B2452" s="96"/>
      <c r="C2452" s="7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21"/>
      <c r="R2452" s="14"/>
      <c r="S2452" s="4"/>
      <c r="T2452" s="35"/>
      <c r="U2452" s="10"/>
      <c r="V2452" s="10"/>
      <c r="W2452" s="10"/>
      <c r="X2452" s="3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</row>
    <row r="2453" spans="1:162" x14ac:dyDescent="0.15">
      <c r="A2453" s="44"/>
      <c r="B2453" s="96"/>
      <c r="C2453" s="7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21"/>
      <c r="R2453" s="14"/>
      <c r="S2453" s="4"/>
      <c r="T2453" s="35"/>
      <c r="U2453" s="10"/>
      <c r="V2453" s="10"/>
      <c r="W2453" s="10"/>
      <c r="X2453" s="3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</row>
    <row r="2454" spans="1:162" x14ac:dyDescent="0.15">
      <c r="A2454" s="44"/>
      <c r="B2454" s="96"/>
      <c r="C2454" s="7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21"/>
      <c r="R2454" s="14"/>
      <c r="S2454" s="4"/>
      <c r="T2454" s="35"/>
      <c r="U2454" s="10"/>
      <c r="V2454" s="10"/>
      <c r="W2454" s="10"/>
      <c r="X2454" s="3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</row>
    <row r="2455" spans="1:162" x14ac:dyDescent="0.15">
      <c r="A2455" s="44"/>
      <c r="B2455" s="96"/>
      <c r="C2455" s="7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21"/>
      <c r="R2455" s="14"/>
      <c r="S2455" s="4"/>
      <c r="T2455" s="35"/>
      <c r="U2455" s="10"/>
      <c r="V2455" s="10"/>
      <c r="W2455" s="10"/>
      <c r="X2455" s="3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</row>
    <row r="2456" spans="1:162" x14ac:dyDescent="0.15">
      <c r="A2456" s="44"/>
      <c r="B2456" s="96"/>
      <c r="C2456" s="7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21"/>
      <c r="R2456" s="14"/>
      <c r="S2456" s="4"/>
      <c r="T2456" s="35"/>
      <c r="U2456" s="10"/>
      <c r="V2456" s="10"/>
      <c r="W2456" s="10"/>
      <c r="X2456" s="3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</row>
    <row r="2457" spans="1:162" x14ac:dyDescent="0.15">
      <c r="A2457" s="44"/>
      <c r="B2457" s="96"/>
      <c r="C2457" s="7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21"/>
      <c r="R2457" s="14"/>
      <c r="S2457" s="4"/>
      <c r="T2457" s="35"/>
      <c r="U2457" s="10"/>
      <c r="V2457" s="10"/>
      <c r="W2457" s="10"/>
      <c r="X2457" s="3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</row>
    <row r="2458" spans="1:162" x14ac:dyDescent="0.15">
      <c r="A2458" s="44"/>
      <c r="B2458" s="96"/>
      <c r="C2458" s="7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21"/>
      <c r="R2458" s="14"/>
      <c r="S2458" s="4"/>
      <c r="T2458" s="35"/>
      <c r="U2458" s="10"/>
      <c r="V2458" s="10"/>
      <c r="W2458" s="10"/>
      <c r="X2458" s="3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</row>
    <row r="2459" spans="1:162" x14ac:dyDescent="0.15">
      <c r="A2459" s="44"/>
      <c r="B2459" s="96"/>
      <c r="C2459" s="7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21"/>
      <c r="R2459" s="14"/>
      <c r="S2459" s="4"/>
      <c r="T2459" s="35"/>
      <c r="U2459" s="10"/>
      <c r="V2459" s="10"/>
      <c r="W2459" s="10"/>
      <c r="X2459" s="3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</row>
    <row r="2460" spans="1:162" x14ac:dyDescent="0.15">
      <c r="A2460" s="44"/>
      <c r="B2460" s="96"/>
      <c r="C2460" s="7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21"/>
      <c r="R2460" s="14"/>
      <c r="S2460" s="4"/>
      <c r="T2460" s="35"/>
      <c r="U2460" s="10"/>
      <c r="V2460" s="10"/>
      <c r="W2460" s="10"/>
      <c r="X2460" s="3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</row>
    <row r="2461" spans="1:162" x14ac:dyDescent="0.15">
      <c r="A2461" s="44"/>
      <c r="B2461" s="96"/>
      <c r="C2461" s="7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21"/>
      <c r="R2461" s="14"/>
      <c r="S2461" s="4"/>
      <c r="T2461" s="35"/>
      <c r="U2461" s="10"/>
      <c r="V2461" s="10"/>
      <c r="W2461" s="10"/>
      <c r="X2461" s="3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</row>
    <row r="2462" spans="1:162" x14ac:dyDescent="0.15">
      <c r="A2462" s="44"/>
      <c r="B2462" s="96"/>
      <c r="C2462" s="7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21"/>
      <c r="R2462" s="14"/>
      <c r="S2462" s="4"/>
      <c r="T2462" s="35"/>
      <c r="U2462" s="10"/>
      <c r="V2462" s="10"/>
      <c r="W2462" s="10"/>
      <c r="X2462" s="3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</row>
    <row r="2463" spans="1:162" x14ac:dyDescent="0.15">
      <c r="A2463" s="44"/>
      <c r="B2463" s="96"/>
      <c r="C2463" s="7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21"/>
      <c r="R2463" s="14"/>
      <c r="S2463" s="4"/>
      <c r="T2463" s="35"/>
      <c r="U2463" s="10"/>
      <c r="V2463" s="10"/>
      <c r="W2463" s="10"/>
      <c r="X2463" s="3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</row>
    <row r="2464" spans="1:162" x14ac:dyDescent="0.15">
      <c r="A2464" s="44"/>
      <c r="B2464" s="96"/>
      <c r="C2464" s="7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21"/>
      <c r="R2464" s="14"/>
      <c r="S2464" s="4"/>
      <c r="T2464" s="35"/>
      <c r="U2464" s="10"/>
      <c r="V2464" s="10"/>
      <c r="W2464" s="10"/>
      <c r="X2464" s="3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</row>
    <row r="2465" spans="1:162" x14ac:dyDescent="0.15">
      <c r="A2465" s="44"/>
      <c r="B2465" s="96"/>
      <c r="C2465" s="7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21"/>
      <c r="R2465" s="14"/>
      <c r="S2465" s="4"/>
      <c r="T2465" s="35"/>
      <c r="U2465" s="10"/>
      <c r="V2465" s="10"/>
      <c r="W2465" s="10"/>
      <c r="X2465" s="3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</row>
    <row r="2466" spans="1:162" x14ac:dyDescent="0.15">
      <c r="A2466" s="44"/>
      <c r="B2466" s="96"/>
      <c r="C2466" s="7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21"/>
      <c r="R2466" s="14"/>
      <c r="S2466" s="4"/>
      <c r="T2466" s="35"/>
      <c r="U2466" s="10"/>
      <c r="V2466" s="10"/>
      <c r="W2466" s="10"/>
      <c r="X2466" s="3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</row>
    <row r="2467" spans="1:162" x14ac:dyDescent="0.15">
      <c r="A2467" s="44"/>
      <c r="B2467" s="96"/>
      <c r="C2467" s="7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21"/>
      <c r="R2467" s="14"/>
      <c r="S2467" s="4"/>
      <c r="T2467" s="35"/>
      <c r="U2467" s="10"/>
      <c r="V2467" s="10"/>
      <c r="W2467" s="10"/>
      <c r="X2467" s="3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</row>
    <row r="2468" spans="1:162" x14ac:dyDescent="0.15">
      <c r="A2468" s="44"/>
      <c r="B2468" s="96"/>
      <c r="C2468" s="7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21"/>
      <c r="R2468" s="14"/>
      <c r="S2468" s="4"/>
      <c r="T2468" s="35"/>
      <c r="U2468" s="10"/>
      <c r="V2468" s="10"/>
      <c r="W2468" s="10"/>
      <c r="X2468" s="3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</row>
    <row r="2469" spans="1:162" x14ac:dyDescent="0.15">
      <c r="A2469" s="44"/>
      <c r="B2469" s="96"/>
      <c r="C2469" s="7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21"/>
      <c r="R2469" s="14"/>
      <c r="S2469" s="4"/>
      <c r="T2469" s="35"/>
      <c r="U2469" s="10"/>
      <c r="V2469" s="10"/>
      <c r="W2469" s="10"/>
      <c r="X2469" s="3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</row>
    <row r="2470" spans="1:162" x14ac:dyDescent="0.15">
      <c r="A2470" s="44"/>
      <c r="B2470" s="96"/>
      <c r="C2470" s="7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21"/>
      <c r="R2470" s="14"/>
      <c r="S2470" s="4"/>
      <c r="T2470" s="35"/>
      <c r="U2470" s="10"/>
      <c r="V2470" s="10"/>
      <c r="W2470" s="10"/>
      <c r="X2470" s="3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</row>
    <row r="2471" spans="1:162" x14ac:dyDescent="0.15">
      <c r="A2471" s="44"/>
      <c r="B2471" s="96"/>
      <c r="C2471" s="7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21"/>
      <c r="R2471" s="14"/>
      <c r="S2471" s="4"/>
      <c r="T2471" s="35"/>
      <c r="U2471" s="10"/>
      <c r="V2471" s="10"/>
      <c r="W2471" s="10"/>
      <c r="X2471" s="3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</row>
    <row r="2472" spans="1:162" x14ac:dyDescent="0.15">
      <c r="A2472" s="44"/>
      <c r="B2472" s="96"/>
      <c r="C2472" s="7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21"/>
      <c r="R2472" s="14"/>
      <c r="S2472" s="4"/>
      <c r="T2472" s="35"/>
      <c r="U2472" s="10"/>
      <c r="V2472" s="10"/>
      <c r="W2472" s="10"/>
      <c r="X2472" s="3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</row>
    <row r="2473" spans="1:162" x14ac:dyDescent="0.15">
      <c r="A2473" s="44"/>
      <c r="B2473" s="96"/>
      <c r="C2473" s="7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21"/>
      <c r="R2473" s="14"/>
      <c r="S2473" s="4"/>
      <c r="T2473" s="35"/>
      <c r="U2473" s="10"/>
      <c r="V2473" s="10"/>
      <c r="W2473" s="10"/>
      <c r="X2473" s="3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</row>
    <row r="2474" spans="1:162" x14ac:dyDescent="0.15">
      <c r="A2474" s="44"/>
      <c r="B2474" s="96"/>
      <c r="C2474" s="7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21"/>
      <c r="R2474" s="14"/>
      <c r="S2474" s="4"/>
      <c r="T2474" s="35"/>
      <c r="U2474" s="10"/>
      <c r="V2474" s="10"/>
      <c r="W2474" s="10"/>
      <c r="X2474" s="3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</row>
    <row r="2475" spans="1:162" x14ac:dyDescent="0.15">
      <c r="A2475" s="44"/>
      <c r="B2475" s="96"/>
      <c r="C2475" s="7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21"/>
      <c r="R2475" s="14"/>
      <c r="S2475" s="4"/>
      <c r="T2475" s="35"/>
      <c r="U2475" s="10"/>
      <c r="V2475" s="10"/>
      <c r="W2475" s="10"/>
      <c r="X2475" s="3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</row>
    <row r="2476" spans="1:162" x14ac:dyDescent="0.15">
      <c r="A2476" s="44"/>
      <c r="B2476" s="96"/>
      <c r="C2476" s="7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21"/>
      <c r="R2476" s="14"/>
      <c r="S2476" s="4"/>
      <c r="T2476" s="35"/>
      <c r="U2476" s="10"/>
      <c r="V2476" s="10"/>
      <c r="W2476" s="10"/>
      <c r="X2476" s="3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</row>
    <row r="2477" spans="1:162" x14ac:dyDescent="0.15">
      <c r="A2477" s="44"/>
      <c r="B2477" s="96"/>
      <c r="C2477" s="7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21"/>
      <c r="R2477" s="14"/>
      <c r="S2477" s="4"/>
      <c r="T2477" s="35"/>
      <c r="U2477" s="10"/>
      <c r="V2477" s="10"/>
      <c r="W2477" s="10"/>
      <c r="X2477" s="3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</row>
    <row r="2478" spans="1:162" x14ac:dyDescent="0.15">
      <c r="A2478" s="44"/>
      <c r="B2478" s="96"/>
      <c r="C2478" s="7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21"/>
      <c r="R2478" s="14"/>
      <c r="S2478" s="4"/>
      <c r="T2478" s="35"/>
      <c r="U2478" s="10"/>
      <c r="V2478" s="10"/>
      <c r="W2478" s="10"/>
      <c r="X2478" s="3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</row>
    <row r="2479" spans="1:162" x14ac:dyDescent="0.15">
      <c r="A2479" s="44"/>
      <c r="B2479" s="96"/>
      <c r="C2479" s="7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21"/>
      <c r="R2479" s="14"/>
      <c r="S2479" s="4"/>
      <c r="T2479" s="35"/>
      <c r="U2479" s="10"/>
      <c r="V2479" s="10"/>
      <c r="W2479" s="10"/>
      <c r="X2479" s="3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</row>
    <row r="2480" spans="1:162" x14ac:dyDescent="0.15">
      <c r="A2480" s="44"/>
      <c r="B2480" s="96"/>
      <c r="C2480" s="7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21"/>
      <c r="R2480" s="14"/>
      <c r="S2480" s="4"/>
      <c r="T2480" s="35"/>
      <c r="U2480" s="10"/>
      <c r="V2480" s="10"/>
      <c r="W2480" s="10"/>
      <c r="X2480" s="3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</row>
    <row r="2481" spans="1:162" x14ac:dyDescent="0.15">
      <c r="A2481" s="44"/>
      <c r="B2481" s="96"/>
      <c r="C2481" s="7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21"/>
      <c r="R2481" s="14"/>
      <c r="S2481" s="4"/>
      <c r="T2481" s="35"/>
      <c r="U2481" s="10"/>
      <c r="V2481" s="10"/>
      <c r="W2481" s="10"/>
      <c r="X2481" s="3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</row>
    <row r="2482" spans="1:162" x14ac:dyDescent="0.15">
      <c r="A2482" s="44"/>
      <c r="B2482" s="96"/>
      <c r="C2482" s="7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21"/>
      <c r="R2482" s="14"/>
      <c r="S2482" s="4"/>
      <c r="T2482" s="35"/>
      <c r="U2482" s="10"/>
      <c r="V2482" s="10"/>
      <c r="W2482" s="10"/>
      <c r="X2482" s="3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</row>
    <row r="2483" spans="1:162" x14ac:dyDescent="0.15">
      <c r="A2483" s="44"/>
      <c r="B2483" s="96"/>
      <c r="C2483" s="7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21"/>
      <c r="R2483" s="14"/>
      <c r="S2483" s="4"/>
      <c r="T2483" s="35"/>
      <c r="U2483" s="10"/>
      <c r="V2483" s="10"/>
      <c r="W2483" s="10"/>
      <c r="X2483" s="3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</row>
    <row r="2484" spans="1:162" x14ac:dyDescent="0.15">
      <c r="A2484" s="44"/>
      <c r="B2484" s="96"/>
      <c r="C2484" s="7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21"/>
      <c r="R2484" s="14"/>
      <c r="S2484" s="4"/>
      <c r="T2484" s="35"/>
      <c r="U2484" s="10"/>
      <c r="V2484" s="10"/>
      <c r="W2484" s="10"/>
      <c r="X2484" s="3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</row>
    <row r="2485" spans="1:162" x14ac:dyDescent="0.15">
      <c r="A2485" s="44"/>
      <c r="B2485" s="96"/>
      <c r="C2485" s="7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21"/>
      <c r="R2485" s="14"/>
      <c r="S2485" s="4"/>
      <c r="T2485" s="35"/>
      <c r="U2485" s="10"/>
      <c r="V2485" s="10"/>
      <c r="W2485" s="10"/>
      <c r="X2485" s="3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</row>
    <row r="2486" spans="1:162" x14ac:dyDescent="0.15">
      <c r="A2486" s="44"/>
      <c r="B2486" s="96"/>
      <c r="C2486" s="7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21"/>
      <c r="R2486" s="14"/>
      <c r="S2486" s="4"/>
      <c r="T2486" s="35"/>
      <c r="U2486" s="10"/>
      <c r="V2486" s="10"/>
      <c r="W2486" s="10"/>
      <c r="X2486" s="3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</row>
    <row r="2487" spans="1:162" x14ac:dyDescent="0.15">
      <c r="A2487" s="44"/>
      <c r="B2487" s="96"/>
      <c r="C2487" s="7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21"/>
      <c r="R2487" s="14"/>
      <c r="S2487" s="4"/>
      <c r="T2487" s="35"/>
      <c r="U2487" s="10"/>
      <c r="V2487" s="10"/>
      <c r="W2487" s="10"/>
      <c r="X2487" s="3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</row>
    <row r="2488" spans="1:162" x14ac:dyDescent="0.15">
      <c r="A2488" s="44"/>
      <c r="B2488" s="96"/>
      <c r="C2488" s="7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21"/>
      <c r="R2488" s="14"/>
      <c r="S2488" s="4"/>
      <c r="T2488" s="35"/>
      <c r="U2488" s="10"/>
      <c r="V2488" s="10"/>
      <c r="W2488" s="10"/>
      <c r="X2488" s="3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</row>
    <row r="2489" spans="1:162" x14ac:dyDescent="0.15">
      <c r="A2489" s="44"/>
      <c r="B2489" s="96"/>
      <c r="C2489" s="7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21"/>
      <c r="R2489" s="14"/>
      <c r="S2489" s="4"/>
      <c r="T2489" s="35"/>
      <c r="U2489" s="10"/>
      <c r="V2489" s="10"/>
      <c r="W2489" s="10"/>
      <c r="X2489" s="3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</row>
    <row r="2490" spans="1:162" x14ac:dyDescent="0.15">
      <c r="A2490" s="44"/>
      <c r="B2490" s="96"/>
      <c r="C2490" s="7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21"/>
      <c r="R2490" s="14"/>
      <c r="S2490" s="4"/>
      <c r="T2490" s="35"/>
      <c r="U2490" s="10"/>
      <c r="V2490" s="10"/>
      <c r="W2490" s="10"/>
      <c r="X2490" s="3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</row>
    <row r="2491" spans="1:162" x14ac:dyDescent="0.15">
      <c r="A2491" s="44"/>
      <c r="B2491" s="96"/>
      <c r="C2491" s="7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21"/>
      <c r="R2491" s="14"/>
      <c r="S2491" s="4"/>
      <c r="T2491" s="35"/>
      <c r="U2491" s="10"/>
      <c r="V2491" s="10"/>
      <c r="W2491" s="10"/>
      <c r="X2491" s="3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</row>
    <row r="2492" spans="1:162" x14ac:dyDescent="0.15">
      <c r="A2492" s="44"/>
      <c r="B2492" s="96"/>
      <c r="C2492" s="7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21"/>
      <c r="R2492" s="14"/>
      <c r="S2492" s="4"/>
      <c r="T2492" s="35"/>
      <c r="U2492" s="10"/>
      <c r="V2492" s="10"/>
      <c r="W2492" s="10"/>
      <c r="X2492" s="3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</row>
    <row r="2493" spans="1:162" x14ac:dyDescent="0.15">
      <c r="A2493" s="44"/>
      <c r="B2493" s="96"/>
      <c r="C2493" s="7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21"/>
      <c r="R2493" s="14"/>
      <c r="S2493" s="4"/>
      <c r="T2493" s="35"/>
      <c r="U2493" s="10"/>
      <c r="V2493" s="10"/>
      <c r="W2493" s="10"/>
      <c r="X2493" s="3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</row>
    <row r="2494" spans="1:162" x14ac:dyDescent="0.15">
      <c r="A2494" s="44"/>
      <c r="B2494" s="96"/>
      <c r="C2494" s="7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21"/>
      <c r="R2494" s="14"/>
      <c r="S2494" s="4"/>
      <c r="T2494" s="35"/>
      <c r="U2494" s="10"/>
      <c r="V2494" s="10"/>
      <c r="W2494" s="10"/>
      <c r="X2494" s="3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</row>
    <row r="2495" spans="1:162" x14ac:dyDescent="0.15">
      <c r="A2495" s="44"/>
      <c r="B2495" s="96"/>
      <c r="C2495" s="7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21"/>
      <c r="R2495" s="14"/>
      <c r="S2495" s="4"/>
      <c r="T2495" s="35"/>
      <c r="U2495" s="10"/>
      <c r="V2495" s="10"/>
      <c r="W2495" s="10"/>
      <c r="X2495" s="3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</row>
    <row r="2496" spans="1:162" x14ac:dyDescent="0.15">
      <c r="A2496" s="44"/>
      <c r="B2496" s="96"/>
      <c r="C2496" s="7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21"/>
      <c r="R2496" s="14"/>
      <c r="S2496" s="4"/>
      <c r="T2496" s="35"/>
      <c r="U2496" s="10"/>
      <c r="V2496" s="10"/>
      <c r="W2496" s="10"/>
      <c r="X2496" s="3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</row>
    <row r="2497" spans="1:162" x14ac:dyDescent="0.15">
      <c r="A2497" s="44"/>
      <c r="B2497" s="96"/>
      <c r="C2497" s="7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21"/>
      <c r="R2497" s="14"/>
      <c r="S2497" s="4"/>
      <c r="T2497" s="35"/>
      <c r="U2497" s="10"/>
      <c r="V2497" s="10"/>
      <c r="W2497" s="10"/>
      <c r="X2497" s="3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</row>
    <row r="2498" spans="1:162" x14ac:dyDescent="0.15">
      <c r="A2498" s="44"/>
      <c r="B2498" s="96"/>
      <c r="C2498" s="7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21"/>
      <c r="R2498" s="14"/>
      <c r="S2498" s="4"/>
      <c r="T2498" s="35"/>
      <c r="U2498" s="10"/>
      <c r="V2498" s="10"/>
      <c r="W2498" s="10"/>
      <c r="X2498" s="3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</row>
    <row r="2499" spans="1:162" x14ac:dyDescent="0.15">
      <c r="A2499" s="44"/>
      <c r="B2499" s="96"/>
      <c r="C2499" s="7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21"/>
      <c r="R2499" s="14"/>
      <c r="S2499" s="4"/>
      <c r="T2499" s="35"/>
      <c r="U2499" s="10"/>
      <c r="V2499" s="10"/>
      <c r="W2499" s="10"/>
      <c r="X2499" s="3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</row>
    <row r="2500" spans="1:162" x14ac:dyDescent="0.15">
      <c r="A2500" s="44"/>
      <c r="B2500" s="96"/>
      <c r="C2500" s="7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21"/>
      <c r="R2500" s="14"/>
      <c r="S2500" s="4"/>
      <c r="T2500" s="35"/>
      <c r="U2500" s="10"/>
      <c r="V2500" s="10"/>
      <c r="W2500" s="10"/>
      <c r="X2500" s="3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</row>
    <row r="2501" spans="1:162" x14ac:dyDescent="0.15">
      <c r="A2501" s="44"/>
      <c r="B2501" s="96"/>
      <c r="C2501" s="7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21"/>
      <c r="R2501" s="14"/>
      <c r="S2501" s="4"/>
      <c r="T2501" s="35"/>
      <c r="U2501" s="10"/>
      <c r="V2501" s="10"/>
      <c r="W2501" s="10"/>
      <c r="X2501" s="3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</row>
    <row r="2502" spans="1:162" x14ac:dyDescent="0.15">
      <c r="A2502" s="44"/>
      <c r="B2502" s="96"/>
      <c r="C2502" s="7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21"/>
      <c r="R2502" s="14"/>
      <c r="S2502" s="4"/>
      <c r="T2502" s="35"/>
      <c r="U2502" s="10"/>
      <c r="V2502" s="10"/>
      <c r="W2502" s="10"/>
      <c r="X2502" s="3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</row>
    <row r="2503" spans="1:162" x14ac:dyDescent="0.15">
      <c r="A2503" s="44"/>
      <c r="B2503" s="96"/>
      <c r="C2503" s="7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21"/>
      <c r="R2503" s="14"/>
      <c r="S2503" s="4"/>
      <c r="T2503" s="35"/>
      <c r="U2503" s="10"/>
      <c r="V2503" s="10"/>
      <c r="W2503" s="10"/>
      <c r="X2503" s="3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</row>
    <row r="2504" spans="1:162" x14ac:dyDescent="0.15">
      <c r="A2504" s="44"/>
      <c r="B2504" s="96"/>
      <c r="C2504" s="7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21"/>
      <c r="R2504" s="14"/>
      <c r="S2504" s="4"/>
      <c r="T2504" s="35"/>
      <c r="U2504" s="10"/>
      <c r="V2504" s="10"/>
      <c r="W2504" s="10"/>
      <c r="X2504" s="3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</row>
    <row r="2505" spans="1:162" x14ac:dyDescent="0.15">
      <c r="A2505" s="44"/>
      <c r="B2505" s="96"/>
      <c r="C2505" s="7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21"/>
      <c r="R2505" s="14"/>
      <c r="S2505" s="4"/>
      <c r="T2505" s="35"/>
      <c r="U2505" s="10"/>
      <c r="V2505" s="10"/>
      <c r="W2505" s="10"/>
      <c r="X2505" s="3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</row>
    <row r="2506" spans="1:162" x14ac:dyDescent="0.15">
      <c r="A2506" s="44"/>
      <c r="B2506" s="96"/>
      <c r="C2506" s="7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21"/>
      <c r="R2506" s="14"/>
      <c r="S2506" s="4"/>
      <c r="T2506" s="35"/>
      <c r="U2506" s="10"/>
      <c r="V2506" s="10"/>
      <c r="W2506" s="10"/>
      <c r="X2506" s="3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</row>
    <row r="2507" spans="1:162" x14ac:dyDescent="0.15">
      <c r="A2507" s="44"/>
      <c r="B2507" s="96"/>
      <c r="C2507" s="7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21"/>
      <c r="R2507" s="14"/>
      <c r="S2507" s="4"/>
      <c r="T2507" s="35"/>
      <c r="U2507" s="10"/>
      <c r="V2507" s="10"/>
      <c r="W2507" s="10"/>
      <c r="X2507" s="3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</row>
    <row r="2508" spans="1:162" x14ac:dyDescent="0.15">
      <c r="A2508" s="44"/>
      <c r="B2508" s="96"/>
      <c r="C2508" s="7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21"/>
      <c r="R2508" s="14"/>
      <c r="S2508" s="4"/>
      <c r="T2508" s="35"/>
      <c r="U2508" s="10"/>
      <c r="V2508" s="10"/>
      <c r="W2508" s="10"/>
      <c r="X2508" s="3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</row>
    <row r="2509" spans="1:162" x14ac:dyDescent="0.15">
      <c r="A2509" s="44"/>
      <c r="B2509" s="96"/>
      <c r="C2509" s="7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21"/>
      <c r="R2509" s="14"/>
      <c r="S2509" s="4"/>
      <c r="T2509" s="35"/>
      <c r="U2509" s="10"/>
      <c r="V2509" s="10"/>
      <c r="W2509" s="10"/>
      <c r="X2509" s="3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</row>
    <row r="2510" spans="1:162" x14ac:dyDescent="0.15">
      <c r="A2510" s="44"/>
      <c r="B2510" s="96"/>
      <c r="C2510" s="7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21"/>
      <c r="R2510" s="14"/>
      <c r="S2510" s="4"/>
      <c r="T2510" s="35"/>
      <c r="U2510" s="10"/>
      <c r="V2510" s="10"/>
      <c r="W2510" s="10"/>
      <c r="X2510" s="3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</row>
    <row r="2511" spans="1:162" x14ac:dyDescent="0.15">
      <c r="A2511" s="44"/>
      <c r="B2511" s="96"/>
      <c r="C2511" s="7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21"/>
      <c r="R2511" s="14"/>
      <c r="S2511" s="4"/>
      <c r="T2511" s="35"/>
      <c r="U2511" s="10"/>
      <c r="V2511" s="10"/>
      <c r="W2511" s="10"/>
      <c r="X2511" s="3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</row>
    <row r="2512" spans="1:162" x14ac:dyDescent="0.15">
      <c r="A2512" s="44"/>
      <c r="B2512" s="96"/>
      <c r="C2512" s="7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21"/>
      <c r="R2512" s="14"/>
      <c r="S2512" s="4"/>
      <c r="T2512" s="35"/>
      <c r="U2512" s="10"/>
      <c r="V2512" s="10"/>
      <c r="W2512" s="10"/>
      <c r="X2512" s="3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</row>
    <row r="2513" spans="1:162" x14ac:dyDescent="0.15">
      <c r="A2513" s="44"/>
      <c r="B2513" s="96"/>
      <c r="C2513" s="7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21"/>
      <c r="R2513" s="14"/>
      <c r="S2513" s="4"/>
      <c r="T2513" s="35"/>
      <c r="U2513" s="10"/>
      <c r="V2513" s="10"/>
      <c r="W2513" s="10"/>
      <c r="X2513" s="3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</row>
    <row r="2514" spans="1:162" x14ac:dyDescent="0.15">
      <c r="A2514" s="44"/>
      <c r="B2514" s="96"/>
      <c r="C2514" s="7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21"/>
      <c r="R2514" s="14"/>
      <c r="S2514" s="4"/>
      <c r="T2514" s="35"/>
      <c r="U2514" s="10"/>
      <c r="V2514" s="10"/>
      <c r="W2514" s="10"/>
      <c r="X2514" s="3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</row>
    <row r="2515" spans="1:162" x14ac:dyDescent="0.15">
      <c r="A2515" s="44"/>
      <c r="B2515" s="96"/>
      <c r="C2515" s="7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21"/>
      <c r="R2515" s="14"/>
      <c r="S2515" s="4"/>
      <c r="T2515" s="35"/>
      <c r="U2515" s="10"/>
      <c r="V2515" s="10"/>
      <c r="W2515" s="10"/>
      <c r="X2515" s="3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</row>
    <row r="2516" spans="1:162" x14ac:dyDescent="0.15">
      <c r="A2516" s="44"/>
      <c r="B2516" s="96"/>
      <c r="C2516" s="7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21"/>
      <c r="R2516" s="14"/>
      <c r="S2516" s="4"/>
      <c r="T2516" s="35"/>
      <c r="U2516" s="10"/>
      <c r="V2516" s="10"/>
      <c r="W2516" s="10"/>
      <c r="X2516" s="3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</row>
    <row r="2517" spans="1:162" x14ac:dyDescent="0.15">
      <c r="A2517" s="44"/>
      <c r="B2517" s="96"/>
      <c r="C2517" s="7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21"/>
      <c r="R2517" s="14"/>
      <c r="S2517" s="4"/>
      <c r="T2517" s="35"/>
      <c r="U2517" s="10"/>
      <c r="V2517" s="10"/>
      <c r="W2517" s="10"/>
      <c r="X2517" s="3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</row>
    <row r="2518" spans="1:162" x14ac:dyDescent="0.15">
      <c r="A2518" s="44"/>
      <c r="B2518" s="96"/>
      <c r="C2518" s="7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21"/>
      <c r="R2518" s="14"/>
      <c r="S2518" s="4"/>
      <c r="T2518" s="35"/>
      <c r="U2518" s="10"/>
      <c r="V2518" s="10"/>
      <c r="W2518" s="10"/>
      <c r="X2518" s="3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</row>
    <row r="2519" spans="1:162" x14ac:dyDescent="0.15">
      <c r="A2519" s="44"/>
      <c r="B2519" s="96"/>
      <c r="C2519" s="7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21"/>
      <c r="R2519" s="14"/>
      <c r="S2519" s="4"/>
      <c r="T2519" s="35"/>
      <c r="U2519" s="10"/>
      <c r="V2519" s="10"/>
      <c r="W2519" s="10"/>
      <c r="X2519" s="3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</row>
    <row r="2520" spans="1:162" x14ac:dyDescent="0.15">
      <c r="A2520" s="44"/>
      <c r="B2520" s="96"/>
      <c r="C2520" s="7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21"/>
      <c r="R2520" s="14"/>
      <c r="S2520" s="4"/>
      <c r="T2520" s="35"/>
      <c r="U2520" s="10"/>
      <c r="V2520" s="10"/>
      <c r="W2520" s="10"/>
      <c r="X2520" s="3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</row>
    <row r="2521" spans="1:162" x14ac:dyDescent="0.15">
      <c r="A2521" s="44"/>
      <c r="B2521" s="96"/>
      <c r="C2521" s="7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21"/>
      <c r="R2521" s="14"/>
      <c r="S2521" s="4"/>
      <c r="T2521" s="35"/>
      <c r="U2521" s="10"/>
      <c r="V2521" s="10"/>
      <c r="W2521" s="10"/>
      <c r="X2521" s="3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</row>
    <row r="2522" spans="1:162" x14ac:dyDescent="0.15">
      <c r="A2522" s="44"/>
      <c r="B2522" s="96"/>
      <c r="C2522" s="7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21"/>
      <c r="R2522" s="14"/>
      <c r="S2522" s="4"/>
      <c r="T2522" s="35"/>
      <c r="U2522" s="10"/>
      <c r="V2522" s="10"/>
      <c r="W2522" s="10"/>
      <c r="X2522" s="3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</row>
    <row r="2523" spans="1:162" x14ac:dyDescent="0.15">
      <c r="A2523" s="44"/>
      <c r="B2523" s="96"/>
      <c r="C2523" s="7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21"/>
      <c r="R2523" s="14"/>
      <c r="S2523" s="4"/>
      <c r="T2523" s="35"/>
      <c r="U2523" s="10"/>
      <c r="V2523" s="10"/>
      <c r="W2523" s="10"/>
      <c r="X2523" s="3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</row>
    <row r="2524" spans="1:162" x14ac:dyDescent="0.15">
      <c r="A2524" s="44"/>
      <c r="B2524" s="96"/>
      <c r="C2524" s="7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21"/>
      <c r="R2524" s="14"/>
      <c r="S2524" s="4"/>
      <c r="T2524" s="35"/>
      <c r="U2524" s="10"/>
      <c r="V2524" s="10"/>
      <c r="W2524" s="10"/>
      <c r="X2524" s="3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</row>
    <row r="2525" spans="1:162" x14ac:dyDescent="0.15">
      <c r="A2525" s="44"/>
      <c r="B2525" s="96"/>
      <c r="C2525" s="7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21"/>
      <c r="R2525" s="14"/>
      <c r="S2525" s="4"/>
      <c r="T2525" s="35"/>
      <c r="U2525" s="10"/>
      <c r="V2525" s="10"/>
      <c r="W2525" s="10"/>
      <c r="X2525" s="3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</row>
    <row r="2526" spans="1:162" x14ac:dyDescent="0.15">
      <c r="A2526" s="44"/>
      <c r="B2526" s="96"/>
      <c r="C2526" s="7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21"/>
      <c r="R2526" s="14"/>
      <c r="S2526" s="4"/>
      <c r="T2526" s="35"/>
      <c r="U2526" s="10"/>
      <c r="V2526" s="10"/>
      <c r="W2526" s="10"/>
      <c r="X2526" s="3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</row>
    <row r="2527" spans="1:162" x14ac:dyDescent="0.15">
      <c r="A2527" s="44"/>
      <c r="B2527" s="96"/>
      <c r="C2527" s="7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21"/>
      <c r="R2527" s="14"/>
      <c r="S2527" s="4"/>
      <c r="T2527" s="35"/>
      <c r="U2527" s="10"/>
      <c r="V2527" s="10"/>
      <c r="W2527" s="10"/>
      <c r="X2527" s="3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</row>
    <row r="2528" spans="1:162" x14ac:dyDescent="0.15">
      <c r="A2528" s="44"/>
      <c r="B2528" s="96"/>
      <c r="C2528" s="7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21"/>
      <c r="R2528" s="14"/>
      <c r="S2528" s="4"/>
      <c r="T2528" s="35"/>
      <c r="U2528" s="10"/>
      <c r="V2528" s="10"/>
      <c r="W2528" s="10"/>
      <c r="X2528" s="3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</row>
    <row r="2529" spans="1:162" x14ac:dyDescent="0.15">
      <c r="A2529" s="44"/>
      <c r="B2529" s="96"/>
      <c r="C2529" s="7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21"/>
      <c r="R2529" s="14"/>
      <c r="S2529" s="4"/>
      <c r="T2529" s="35"/>
      <c r="U2529" s="10"/>
      <c r="V2529" s="10"/>
      <c r="W2529" s="10"/>
      <c r="X2529" s="3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</row>
    <row r="2530" spans="1:162" x14ac:dyDescent="0.15">
      <c r="A2530" s="44"/>
      <c r="B2530" s="96"/>
      <c r="C2530" s="7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21"/>
      <c r="R2530" s="14"/>
      <c r="S2530" s="4"/>
      <c r="T2530" s="35"/>
      <c r="U2530" s="10"/>
      <c r="V2530" s="10"/>
      <c r="W2530" s="10"/>
      <c r="X2530" s="3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</row>
    <row r="2531" spans="1:162" x14ac:dyDescent="0.15">
      <c r="A2531" s="44"/>
      <c r="B2531" s="96"/>
      <c r="C2531" s="7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21"/>
      <c r="R2531" s="14"/>
      <c r="S2531" s="4"/>
      <c r="T2531" s="35"/>
      <c r="U2531" s="10"/>
      <c r="V2531" s="10"/>
      <c r="W2531" s="10"/>
      <c r="X2531" s="3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</row>
    <row r="2532" spans="1:162" x14ac:dyDescent="0.15">
      <c r="A2532" s="44"/>
      <c r="B2532" s="96"/>
      <c r="C2532" s="7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21"/>
      <c r="R2532" s="14"/>
      <c r="S2532" s="4"/>
      <c r="T2532" s="35"/>
      <c r="U2532" s="10"/>
      <c r="V2532" s="10"/>
      <c r="W2532" s="10"/>
      <c r="X2532" s="3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</row>
    <row r="2533" spans="1:162" x14ac:dyDescent="0.15">
      <c r="A2533" s="44"/>
      <c r="B2533" s="96"/>
      <c r="C2533" s="7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21"/>
      <c r="R2533" s="14"/>
      <c r="S2533" s="4"/>
      <c r="T2533" s="35"/>
      <c r="U2533" s="10"/>
      <c r="V2533" s="10"/>
      <c r="W2533" s="10"/>
      <c r="X2533" s="3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</row>
    <row r="2534" spans="1:162" x14ac:dyDescent="0.15">
      <c r="A2534" s="44"/>
      <c r="B2534" s="96"/>
      <c r="C2534" s="7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21"/>
      <c r="R2534" s="14"/>
      <c r="S2534" s="4"/>
      <c r="T2534" s="35"/>
      <c r="U2534" s="10"/>
      <c r="V2534" s="10"/>
      <c r="W2534" s="10"/>
      <c r="X2534" s="3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</row>
    <row r="2535" spans="1:162" x14ac:dyDescent="0.15">
      <c r="A2535" s="44"/>
      <c r="B2535" s="96"/>
      <c r="C2535" s="7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21"/>
      <c r="R2535" s="14"/>
      <c r="S2535" s="4"/>
      <c r="T2535" s="35"/>
      <c r="U2535" s="10"/>
      <c r="V2535" s="10"/>
      <c r="W2535" s="10"/>
      <c r="X2535" s="3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</row>
    <row r="2536" spans="1:162" x14ac:dyDescent="0.15">
      <c r="A2536" s="44"/>
      <c r="B2536" s="96"/>
      <c r="C2536" s="7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21"/>
      <c r="R2536" s="14"/>
      <c r="S2536" s="4"/>
      <c r="T2536" s="35"/>
      <c r="U2536" s="10"/>
      <c r="V2536" s="10"/>
      <c r="W2536" s="10"/>
      <c r="X2536" s="3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</row>
    <row r="2537" spans="1:162" x14ac:dyDescent="0.15">
      <c r="A2537" s="44"/>
      <c r="B2537" s="96"/>
      <c r="C2537" s="7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21"/>
      <c r="R2537" s="14"/>
      <c r="S2537" s="4"/>
      <c r="T2537" s="35"/>
      <c r="U2537" s="10"/>
      <c r="V2537" s="10"/>
      <c r="W2537" s="10"/>
      <c r="X2537" s="3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</row>
    <row r="2538" spans="1:162" x14ac:dyDescent="0.15">
      <c r="A2538" s="44"/>
      <c r="B2538" s="96"/>
      <c r="C2538" s="7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21"/>
      <c r="R2538" s="14"/>
      <c r="S2538" s="4"/>
      <c r="T2538" s="35"/>
      <c r="U2538" s="10"/>
      <c r="V2538" s="10"/>
      <c r="W2538" s="10"/>
      <c r="X2538" s="3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</row>
    <row r="2539" spans="1:162" x14ac:dyDescent="0.15">
      <c r="A2539" s="44"/>
      <c r="B2539" s="96"/>
      <c r="C2539" s="7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21"/>
      <c r="R2539" s="14"/>
      <c r="S2539" s="4"/>
      <c r="T2539" s="35"/>
      <c r="U2539" s="10"/>
      <c r="V2539" s="10"/>
      <c r="W2539" s="10"/>
      <c r="X2539" s="3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</row>
    <row r="2540" spans="1:162" x14ac:dyDescent="0.15">
      <c r="A2540" s="44"/>
      <c r="B2540" s="96"/>
      <c r="C2540" s="7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21"/>
      <c r="R2540" s="14"/>
      <c r="S2540" s="4"/>
      <c r="T2540" s="35"/>
      <c r="U2540" s="10"/>
      <c r="V2540" s="10"/>
      <c r="W2540" s="10"/>
      <c r="X2540" s="3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</row>
    <row r="2541" spans="1:162" x14ac:dyDescent="0.15">
      <c r="A2541" s="44"/>
      <c r="B2541" s="96"/>
      <c r="C2541" s="7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21"/>
      <c r="R2541" s="14"/>
      <c r="S2541" s="4"/>
      <c r="T2541" s="35"/>
      <c r="U2541" s="10"/>
      <c r="V2541" s="10"/>
      <c r="W2541" s="10"/>
      <c r="X2541" s="3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</row>
    <row r="2542" spans="1:162" x14ac:dyDescent="0.15">
      <c r="A2542" s="44"/>
      <c r="B2542" s="96"/>
      <c r="C2542" s="7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21"/>
      <c r="R2542" s="14"/>
      <c r="S2542" s="4"/>
      <c r="T2542" s="35"/>
      <c r="U2542" s="10"/>
      <c r="V2542" s="10"/>
      <c r="W2542" s="10"/>
      <c r="X2542" s="3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</row>
    <row r="2543" spans="1:162" x14ac:dyDescent="0.15">
      <c r="A2543" s="44"/>
      <c r="B2543" s="96"/>
      <c r="C2543" s="7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21"/>
      <c r="R2543" s="14"/>
      <c r="S2543" s="4"/>
      <c r="T2543" s="35"/>
      <c r="U2543" s="10"/>
      <c r="V2543" s="10"/>
      <c r="W2543" s="10"/>
      <c r="X2543" s="3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</row>
    <row r="2544" spans="1:162" x14ac:dyDescent="0.15">
      <c r="A2544" s="44"/>
      <c r="B2544" s="96"/>
      <c r="C2544" s="7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21"/>
      <c r="R2544" s="14"/>
      <c r="S2544" s="4"/>
      <c r="T2544" s="35"/>
      <c r="U2544" s="10"/>
      <c r="V2544" s="10"/>
      <c r="W2544" s="10"/>
      <c r="X2544" s="3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</row>
    <row r="2545" spans="1:162" x14ac:dyDescent="0.15">
      <c r="A2545" s="44"/>
      <c r="B2545" s="96"/>
      <c r="C2545" s="7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21"/>
      <c r="R2545" s="14"/>
      <c r="S2545" s="4"/>
      <c r="T2545" s="35"/>
      <c r="U2545" s="10"/>
      <c r="V2545" s="10"/>
      <c r="W2545" s="10"/>
      <c r="X2545" s="3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</row>
    <row r="2546" spans="1:162" x14ac:dyDescent="0.15">
      <c r="A2546" s="44"/>
      <c r="B2546" s="96"/>
      <c r="C2546" s="7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21"/>
      <c r="R2546" s="14"/>
      <c r="S2546" s="4"/>
      <c r="T2546" s="35"/>
      <c r="U2546" s="10"/>
      <c r="V2546" s="10"/>
      <c r="W2546" s="10"/>
      <c r="X2546" s="3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</row>
    <row r="2547" spans="1:162" x14ac:dyDescent="0.15">
      <c r="A2547" s="44"/>
      <c r="B2547" s="96"/>
      <c r="C2547" s="7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21"/>
      <c r="R2547" s="14"/>
      <c r="S2547" s="4"/>
      <c r="T2547" s="35"/>
      <c r="U2547" s="10"/>
      <c r="V2547" s="10"/>
      <c r="W2547" s="10"/>
      <c r="X2547" s="3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</row>
    <row r="2548" spans="1:162" x14ac:dyDescent="0.15">
      <c r="A2548" s="44"/>
      <c r="B2548" s="96"/>
      <c r="C2548" s="7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21"/>
      <c r="R2548" s="14"/>
      <c r="S2548" s="4"/>
      <c r="T2548" s="35"/>
      <c r="U2548" s="10"/>
      <c r="V2548" s="10"/>
      <c r="W2548" s="10"/>
      <c r="X2548" s="3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</row>
    <row r="2549" spans="1:162" x14ac:dyDescent="0.15">
      <c r="A2549" s="44"/>
      <c r="B2549" s="96"/>
      <c r="C2549" s="7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21"/>
      <c r="R2549" s="14"/>
      <c r="S2549" s="4"/>
      <c r="T2549" s="35"/>
      <c r="U2549" s="10"/>
      <c r="V2549" s="10"/>
      <c r="W2549" s="10"/>
      <c r="X2549" s="3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</row>
    <row r="2550" spans="1:162" x14ac:dyDescent="0.15">
      <c r="A2550" s="44"/>
      <c r="B2550" s="96"/>
      <c r="C2550" s="7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21"/>
      <c r="R2550" s="14"/>
      <c r="S2550" s="4"/>
      <c r="T2550" s="35"/>
      <c r="U2550" s="10"/>
      <c r="V2550" s="10"/>
      <c r="W2550" s="10"/>
      <c r="X2550" s="3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</row>
    <row r="2551" spans="1:162" x14ac:dyDescent="0.15">
      <c r="A2551" s="44"/>
      <c r="B2551" s="96"/>
      <c r="C2551" s="7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21"/>
      <c r="R2551" s="14"/>
      <c r="S2551" s="4"/>
      <c r="T2551" s="35"/>
      <c r="U2551" s="10"/>
      <c r="V2551" s="10"/>
      <c r="W2551" s="10"/>
      <c r="X2551" s="3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</row>
    <row r="2552" spans="1:162" x14ac:dyDescent="0.15">
      <c r="A2552" s="44"/>
      <c r="B2552" s="96"/>
      <c r="C2552" s="7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21"/>
      <c r="R2552" s="14"/>
      <c r="S2552" s="4"/>
      <c r="T2552" s="35"/>
      <c r="U2552" s="10"/>
      <c r="V2552" s="10"/>
      <c r="W2552" s="10"/>
      <c r="X2552" s="3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</row>
    <row r="2553" spans="1:162" x14ac:dyDescent="0.15">
      <c r="A2553" s="44"/>
      <c r="B2553" s="96"/>
      <c r="C2553" s="7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21"/>
      <c r="R2553" s="14"/>
      <c r="S2553" s="4"/>
      <c r="T2553" s="35"/>
      <c r="U2553" s="10"/>
      <c r="V2553" s="10"/>
      <c r="W2553" s="10"/>
      <c r="X2553" s="3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</row>
    <row r="2554" spans="1:162" x14ac:dyDescent="0.15">
      <c r="A2554" s="44"/>
      <c r="B2554" s="96"/>
      <c r="C2554" s="7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21"/>
      <c r="R2554" s="14"/>
      <c r="S2554" s="4"/>
      <c r="T2554" s="35"/>
      <c r="U2554" s="10"/>
      <c r="V2554" s="10"/>
      <c r="W2554" s="10"/>
      <c r="X2554" s="3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</row>
    <row r="2555" spans="1:162" x14ac:dyDescent="0.15">
      <c r="A2555" s="44"/>
      <c r="B2555" s="96"/>
      <c r="C2555" s="7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21"/>
      <c r="R2555" s="14"/>
      <c r="S2555" s="4"/>
      <c r="T2555" s="35"/>
      <c r="U2555" s="10"/>
      <c r="V2555" s="10"/>
      <c r="W2555" s="10"/>
      <c r="X2555" s="3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</row>
    <row r="2556" spans="1:162" x14ac:dyDescent="0.15">
      <c r="A2556" s="44"/>
      <c r="B2556" s="96"/>
      <c r="C2556" s="7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21"/>
      <c r="R2556" s="14"/>
      <c r="S2556" s="4"/>
      <c r="T2556" s="35"/>
      <c r="U2556" s="10"/>
      <c r="V2556" s="10"/>
      <c r="W2556" s="10"/>
      <c r="X2556" s="3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</row>
    <row r="2557" spans="1:162" x14ac:dyDescent="0.15">
      <c r="A2557" s="44"/>
      <c r="B2557" s="96"/>
      <c r="C2557" s="7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21"/>
      <c r="R2557" s="14"/>
      <c r="S2557" s="4"/>
      <c r="T2557" s="35"/>
      <c r="U2557" s="10"/>
      <c r="V2557" s="10"/>
      <c r="W2557" s="10"/>
      <c r="X2557" s="3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</row>
    <row r="2558" spans="1:162" x14ac:dyDescent="0.15">
      <c r="A2558" s="44"/>
      <c r="B2558" s="96"/>
      <c r="C2558" s="7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21"/>
      <c r="R2558" s="14"/>
      <c r="S2558" s="4"/>
      <c r="T2558" s="35"/>
      <c r="U2558" s="10"/>
      <c r="V2558" s="10"/>
      <c r="W2558" s="10"/>
      <c r="X2558" s="3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</row>
    <row r="2559" spans="1:162" x14ac:dyDescent="0.15">
      <c r="A2559" s="44"/>
      <c r="B2559" s="96"/>
      <c r="C2559" s="7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21"/>
      <c r="R2559" s="14"/>
      <c r="S2559" s="4"/>
      <c r="T2559" s="35"/>
      <c r="U2559" s="10"/>
      <c r="V2559" s="10"/>
      <c r="W2559" s="10"/>
      <c r="X2559" s="3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</row>
    <row r="2560" spans="1:162" x14ac:dyDescent="0.15">
      <c r="A2560" s="44"/>
      <c r="B2560" s="96"/>
      <c r="C2560" s="7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21"/>
      <c r="R2560" s="14"/>
      <c r="S2560" s="4"/>
      <c r="T2560" s="35"/>
      <c r="U2560" s="10"/>
      <c r="V2560" s="10"/>
      <c r="W2560" s="10"/>
      <c r="X2560" s="3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</row>
    <row r="2561" spans="1:162" x14ac:dyDescent="0.15">
      <c r="A2561" s="44"/>
      <c r="B2561" s="96"/>
      <c r="C2561" s="7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21"/>
      <c r="R2561" s="14"/>
      <c r="S2561" s="4"/>
      <c r="T2561" s="35"/>
      <c r="U2561" s="10"/>
      <c r="V2561" s="10"/>
      <c r="W2561" s="10"/>
      <c r="X2561" s="3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</row>
    <row r="2562" spans="1:162" x14ac:dyDescent="0.15">
      <c r="A2562" s="44"/>
      <c r="B2562" s="96"/>
      <c r="C2562" s="7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21"/>
      <c r="R2562" s="14"/>
      <c r="S2562" s="4"/>
      <c r="T2562" s="35"/>
      <c r="U2562" s="10"/>
      <c r="V2562" s="10"/>
      <c r="W2562" s="10"/>
      <c r="X2562" s="3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</row>
    <row r="2563" spans="1:162" x14ac:dyDescent="0.15">
      <c r="A2563" s="44"/>
      <c r="B2563" s="96"/>
      <c r="C2563" s="7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21"/>
      <c r="R2563" s="14"/>
      <c r="S2563" s="4"/>
      <c r="T2563" s="35"/>
      <c r="U2563" s="10"/>
      <c r="V2563" s="10"/>
      <c r="W2563" s="10"/>
      <c r="X2563" s="3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</row>
    <row r="2564" spans="1:162" x14ac:dyDescent="0.15">
      <c r="A2564" s="44"/>
      <c r="B2564" s="96"/>
      <c r="C2564" s="7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21"/>
      <c r="R2564" s="14"/>
      <c r="S2564" s="4"/>
      <c r="T2564" s="35"/>
      <c r="U2564" s="10"/>
      <c r="V2564" s="10"/>
      <c r="W2564" s="10"/>
      <c r="X2564" s="3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</row>
    <row r="2565" spans="1:162" x14ac:dyDescent="0.15">
      <c r="A2565" s="44"/>
      <c r="B2565" s="96"/>
      <c r="C2565" s="7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21"/>
      <c r="R2565" s="14"/>
      <c r="S2565" s="4"/>
      <c r="T2565" s="35"/>
      <c r="U2565" s="10"/>
      <c r="V2565" s="10"/>
      <c r="W2565" s="10"/>
      <c r="X2565" s="3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</row>
    <row r="2566" spans="1:162" x14ac:dyDescent="0.15">
      <c r="A2566" s="44"/>
      <c r="B2566" s="96"/>
      <c r="C2566" s="7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21"/>
      <c r="R2566" s="14"/>
      <c r="S2566" s="4"/>
      <c r="T2566" s="35"/>
      <c r="U2566" s="10"/>
      <c r="V2566" s="10"/>
      <c r="W2566" s="10"/>
      <c r="X2566" s="3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</row>
    <row r="2567" spans="1:162" x14ac:dyDescent="0.15">
      <c r="A2567" s="44"/>
      <c r="B2567" s="96"/>
      <c r="C2567" s="7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21"/>
      <c r="R2567" s="14"/>
      <c r="S2567" s="4"/>
      <c r="T2567" s="35"/>
      <c r="U2567" s="10"/>
      <c r="V2567" s="10"/>
      <c r="W2567" s="10"/>
      <c r="X2567" s="3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</row>
    <row r="2568" spans="1:162" x14ac:dyDescent="0.15">
      <c r="A2568" s="44"/>
      <c r="B2568" s="96"/>
      <c r="C2568" s="7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21"/>
      <c r="R2568" s="14"/>
      <c r="S2568" s="4"/>
      <c r="T2568" s="35"/>
      <c r="U2568" s="29"/>
      <c r="V2568" s="29"/>
      <c r="W2568" s="29"/>
      <c r="X2568" s="37"/>
      <c r="Y2568" s="22"/>
      <c r="Z2568" s="27"/>
      <c r="AA2568" s="29"/>
      <c r="AB2568" s="22"/>
      <c r="AC2568" s="22"/>
      <c r="AD2568" s="22"/>
      <c r="AE2568" s="29"/>
      <c r="AF2568" s="23"/>
      <c r="AG2568" s="29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  <c r="ET2568" s="27"/>
      <c r="EU2568" s="27"/>
      <c r="EV2568" s="27"/>
      <c r="EW2568" s="27"/>
      <c r="EX2568" s="27"/>
      <c r="EY2568" s="27"/>
      <c r="EZ2568" s="27"/>
      <c r="FA2568" s="27"/>
      <c r="FB2568" s="27"/>
      <c r="FC2568" s="27"/>
      <c r="FD2568" s="27"/>
      <c r="FE2568" s="27"/>
      <c r="FF2568" s="27"/>
    </row>
    <row r="2569" spans="1:162" x14ac:dyDescent="0.15">
      <c r="A2569" s="44"/>
      <c r="B2569" s="96"/>
      <c r="C2569" s="7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21"/>
      <c r="R2569" s="14"/>
      <c r="S2569" s="4"/>
      <c r="T2569" s="35"/>
      <c r="U2569" s="29"/>
      <c r="V2569" s="29"/>
      <c r="W2569" s="29"/>
      <c r="X2569" s="37"/>
      <c r="Y2569" s="22"/>
      <c r="Z2569" s="27"/>
      <c r="AA2569" s="29"/>
      <c r="AB2569" s="22"/>
      <c r="AC2569" s="22"/>
      <c r="AD2569" s="22"/>
      <c r="AE2569" s="29"/>
      <c r="AF2569" s="23"/>
      <c r="AG2569" s="29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  <c r="ET2569" s="27"/>
      <c r="EU2569" s="27"/>
      <c r="EV2569" s="27"/>
      <c r="EW2569" s="27"/>
      <c r="EX2569" s="27"/>
      <c r="EY2569" s="27"/>
      <c r="EZ2569" s="27"/>
      <c r="FA2569" s="27"/>
      <c r="FB2569" s="27"/>
      <c r="FC2569" s="27"/>
      <c r="FD2569" s="27"/>
      <c r="FE2569" s="27"/>
      <c r="FF2569" s="27"/>
    </row>
    <row r="2570" spans="1:162" x14ac:dyDescent="0.15">
      <c r="A2570" s="44"/>
      <c r="B2570" s="96"/>
      <c r="C2570" s="7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21"/>
      <c r="R2570" s="14"/>
      <c r="S2570" s="4"/>
      <c r="T2570" s="35"/>
      <c r="U2570" s="10"/>
      <c r="V2570" s="10"/>
      <c r="W2570" s="10"/>
      <c r="X2570" s="3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</row>
    <row r="2571" spans="1:162" x14ac:dyDescent="0.15">
      <c r="A2571" s="44"/>
      <c r="B2571" s="96"/>
      <c r="C2571" s="7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21"/>
      <c r="R2571" s="14"/>
      <c r="S2571" s="4"/>
      <c r="T2571" s="35"/>
      <c r="U2571" s="10"/>
      <c r="V2571" s="10"/>
      <c r="W2571" s="10"/>
      <c r="X2571" s="3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</row>
    <row r="2572" spans="1:162" x14ac:dyDescent="0.15">
      <c r="A2572" s="44"/>
      <c r="B2572" s="96"/>
      <c r="C2572" s="7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21"/>
      <c r="R2572" s="14"/>
      <c r="S2572" s="4"/>
      <c r="T2572" s="35"/>
      <c r="U2572" s="10"/>
      <c r="V2572" s="10"/>
      <c r="W2572" s="10"/>
      <c r="X2572" s="3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</row>
    <row r="2573" spans="1:162" x14ac:dyDescent="0.15">
      <c r="A2573" s="44"/>
      <c r="B2573" s="96"/>
      <c r="C2573" s="7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21"/>
      <c r="R2573" s="14"/>
      <c r="S2573" s="4"/>
      <c r="T2573" s="35"/>
      <c r="U2573" s="10"/>
      <c r="V2573" s="10"/>
      <c r="W2573" s="10"/>
      <c r="X2573" s="3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</row>
    <row r="2574" spans="1:162" x14ac:dyDescent="0.15">
      <c r="A2574" s="44"/>
      <c r="B2574" s="96"/>
      <c r="C2574" s="7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21"/>
      <c r="R2574" s="14"/>
      <c r="S2574" s="4"/>
      <c r="T2574" s="35"/>
      <c r="U2574" s="10"/>
      <c r="V2574" s="10"/>
      <c r="W2574" s="10"/>
      <c r="X2574" s="3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</row>
    <row r="2575" spans="1:162" x14ac:dyDescent="0.15">
      <c r="A2575" s="44"/>
      <c r="B2575" s="96"/>
      <c r="C2575" s="7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21"/>
      <c r="R2575" s="14"/>
      <c r="S2575" s="4"/>
      <c r="T2575" s="35"/>
      <c r="U2575" s="10"/>
      <c r="V2575" s="10"/>
      <c r="W2575" s="10"/>
      <c r="X2575" s="3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</row>
    <row r="2576" spans="1:162" x14ac:dyDescent="0.15">
      <c r="A2576" s="44"/>
      <c r="B2576" s="96"/>
      <c r="C2576" s="7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21"/>
      <c r="R2576" s="14"/>
      <c r="S2576" s="4"/>
      <c r="T2576" s="35"/>
      <c r="U2576" s="10"/>
      <c r="V2576" s="10"/>
      <c r="W2576" s="10"/>
      <c r="X2576" s="3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</row>
    <row r="2577" spans="1:162" x14ac:dyDescent="0.15">
      <c r="A2577" s="44"/>
      <c r="B2577" s="96"/>
      <c r="C2577" s="7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21"/>
      <c r="R2577" s="14"/>
      <c r="S2577" s="4"/>
      <c r="T2577" s="35"/>
      <c r="U2577" s="10"/>
      <c r="V2577" s="10"/>
      <c r="W2577" s="10"/>
      <c r="X2577" s="3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</row>
    <row r="2578" spans="1:162" x14ac:dyDescent="0.15">
      <c r="A2578" s="44"/>
      <c r="B2578" s="96"/>
      <c r="C2578" s="7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21"/>
      <c r="R2578" s="14"/>
      <c r="S2578" s="4"/>
      <c r="T2578" s="35"/>
      <c r="U2578" s="10"/>
      <c r="V2578" s="10"/>
      <c r="W2578" s="10"/>
      <c r="X2578" s="3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</row>
    <row r="2579" spans="1:162" x14ac:dyDescent="0.15">
      <c r="A2579" s="44"/>
      <c r="B2579" s="96"/>
      <c r="C2579" s="7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21"/>
      <c r="R2579" s="14"/>
      <c r="S2579" s="4"/>
      <c r="T2579" s="35"/>
      <c r="U2579" s="10"/>
      <c r="V2579" s="10"/>
      <c r="W2579" s="10"/>
      <c r="X2579" s="3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</row>
    <row r="2580" spans="1:162" x14ac:dyDescent="0.15">
      <c r="A2580" s="44"/>
      <c r="B2580" s="96"/>
      <c r="C2580" s="7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21"/>
      <c r="R2580" s="14"/>
      <c r="S2580" s="4"/>
      <c r="T2580" s="35"/>
      <c r="U2580" s="10"/>
      <c r="V2580" s="10"/>
      <c r="W2580" s="10"/>
      <c r="X2580" s="3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</row>
    <row r="2581" spans="1:162" x14ac:dyDescent="0.15">
      <c r="A2581" s="44"/>
      <c r="B2581" s="96"/>
      <c r="C2581" s="7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21"/>
      <c r="R2581" s="14"/>
      <c r="S2581" s="4"/>
      <c r="T2581" s="35"/>
      <c r="U2581" s="10"/>
      <c r="V2581" s="10"/>
      <c r="W2581" s="10"/>
      <c r="X2581" s="3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</row>
    <row r="2582" spans="1:162" x14ac:dyDescent="0.15">
      <c r="A2582" s="44"/>
      <c r="B2582" s="96"/>
      <c r="C2582" s="7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21"/>
      <c r="R2582" s="14"/>
      <c r="S2582" s="4"/>
      <c r="T2582" s="35"/>
      <c r="U2582" s="10"/>
      <c r="V2582" s="10"/>
      <c r="W2582" s="10"/>
      <c r="X2582" s="3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</row>
    <row r="2583" spans="1:162" x14ac:dyDescent="0.15">
      <c r="A2583" s="44"/>
      <c r="B2583" s="96"/>
      <c r="C2583" s="7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21"/>
      <c r="R2583" s="14"/>
      <c r="S2583" s="4"/>
      <c r="T2583" s="35"/>
      <c r="U2583" s="10"/>
      <c r="V2583" s="10"/>
      <c r="W2583" s="10"/>
      <c r="X2583" s="3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</row>
    <row r="2584" spans="1:162" x14ac:dyDescent="0.15">
      <c r="A2584" s="44"/>
      <c r="B2584" s="96"/>
      <c r="C2584" s="7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21"/>
      <c r="R2584" s="14"/>
      <c r="S2584" s="4"/>
      <c r="T2584" s="35"/>
      <c r="U2584" s="10"/>
      <c r="V2584" s="10"/>
      <c r="W2584" s="10"/>
      <c r="X2584" s="3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</row>
    <row r="2585" spans="1:162" x14ac:dyDescent="0.15">
      <c r="A2585" s="44"/>
      <c r="B2585" s="96"/>
      <c r="C2585" s="7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21"/>
      <c r="R2585" s="14"/>
      <c r="S2585" s="4"/>
      <c r="T2585" s="35"/>
      <c r="U2585" s="10"/>
      <c r="V2585" s="10"/>
      <c r="W2585" s="10"/>
      <c r="X2585" s="3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</row>
    <row r="2586" spans="1:162" x14ac:dyDescent="0.15">
      <c r="A2586" s="44"/>
      <c r="B2586" s="96"/>
      <c r="C2586" s="7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21"/>
      <c r="R2586" s="14"/>
      <c r="S2586" s="4"/>
      <c r="T2586" s="35"/>
      <c r="U2586" s="10"/>
      <c r="V2586" s="10"/>
      <c r="W2586" s="10"/>
      <c r="X2586" s="3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</row>
    <row r="2587" spans="1:162" x14ac:dyDescent="0.15">
      <c r="A2587" s="44"/>
      <c r="B2587" s="96"/>
      <c r="C2587" s="7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21"/>
      <c r="R2587" s="14"/>
      <c r="S2587" s="4"/>
      <c r="T2587" s="35"/>
      <c r="U2587" s="10"/>
      <c r="V2587" s="10"/>
      <c r="W2587" s="10"/>
      <c r="X2587" s="3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</row>
    <row r="2588" spans="1:162" x14ac:dyDescent="0.15">
      <c r="A2588" s="44"/>
      <c r="B2588" s="96"/>
      <c r="C2588" s="7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21"/>
      <c r="R2588" s="14"/>
      <c r="S2588" s="4"/>
      <c r="T2588" s="35"/>
      <c r="U2588" s="10"/>
      <c r="V2588" s="10"/>
      <c r="W2588" s="10"/>
      <c r="X2588" s="3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</row>
    <row r="2589" spans="1:162" x14ac:dyDescent="0.15">
      <c r="A2589" s="44"/>
      <c r="B2589" s="96"/>
      <c r="C2589" s="7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21"/>
      <c r="R2589" s="14"/>
      <c r="S2589" s="4"/>
      <c r="T2589" s="35"/>
      <c r="U2589" s="10"/>
      <c r="V2589" s="10"/>
      <c r="W2589" s="10"/>
      <c r="X2589" s="3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</row>
    <row r="2590" spans="1:162" x14ac:dyDescent="0.15">
      <c r="A2590" s="44"/>
      <c r="B2590" s="96"/>
      <c r="C2590" s="7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21"/>
      <c r="R2590" s="14"/>
      <c r="S2590" s="4"/>
      <c r="T2590" s="35"/>
      <c r="U2590" s="10"/>
      <c r="V2590" s="10"/>
      <c r="W2590" s="10"/>
      <c r="X2590" s="3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</row>
    <row r="2591" spans="1:162" x14ac:dyDescent="0.15">
      <c r="A2591" s="44"/>
      <c r="B2591" s="96"/>
      <c r="C2591" s="7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21"/>
      <c r="R2591" s="14"/>
      <c r="S2591" s="4"/>
      <c r="T2591" s="35"/>
      <c r="U2591" s="10"/>
      <c r="V2591" s="10"/>
      <c r="W2591" s="10"/>
      <c r="X2591" s="3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</row>
    <row r="2592" spans="1:162" x14ac:dyDescent="0.15">
      <c r="A2592" s="44"/>
      <c r="B2592" s="96"/>
      <c r="C2592" s="7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21"/>
      <c r="R2592" s="14"/>
      <c r="S2592" s="4"/>
      <c r="T2592" s="35"/>
      <c r="U2592" s="10"/>
      <c r="V2592" s="10"/>
      <c r="W2592" s="10"/>
      <c r="X2592" s="3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</row>
    <row r="2593" spans="1:162" x14ac:dyDescent="0.15">
      <c r="A2593" s="44"/>
      <c r="B2593" s="96"/>
      <c r="C2593" s="7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21"/>
      <c r="R2593" s="14"/>
      <c r="S2593" s="4"/>
      <c r="T2593" s="35"/>
      <c r="U2593" s="10"/>
      <c r="V2593" s="10"/>
      <c r="W2593" s="10"/>
      <c r="X2593" s="3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</row>
    <row r="2594" spans="1:162" x14ac:dyDescent="0.15">
      <c r="A2594" s="44"/>
      <c r="B2594" s="96"/>
      <c r="C2594" s="7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21"/>
      <c r="R2594" s="14"/>
      <c r="S2594" s="4"/>
      <c r="T2594" s="35"/>
      <c r="U2594" s="10"/>
      <c r="V2594" s="10"/>
      <c r="W2594" s="10"/>
      <c r="X2594" s="3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</row>
    <row r="2595" spans="1:162" x14ac:dyDescent="0.15">
      <c r="A2595" s="44"/>
      <c r="B2595" s="96"/>
      <c r="C2595" s="7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21"/>
      <c r="R2595" s="14"/>
      <c r="S2595" s="4"/>
      <c r="T2595" s="35"/>
      <c r="U2595" s="10"/>
      <c r="V2595" s="10"/>
      <c r="W2595" s="10"/>
      <c r="X2595" s="3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</row>
    <row r="2596" spans="1:162" x14ac:dyDescent="0.15">
      <c r="A2596" s="44"/>
      <c r="B2596" s="96"/>
      <c r="C2596" s="7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21"/>
      <c r="R2596" s="14"/>
      <c r="S2596" s="4"/>
      <c r="T2596" s="35"/>
      <c r="U2596" s="10"/>
      <c r="V2596" s="10"/>
      <c r="W2596" s="10"/>
      <c r="X2596" s="3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</row>
    <row r="2597" spans="1:162" x14ac:dyDescent="0.15">
      <c r="A2597" s="44"/>
      <c r="B2597" s="96"/>
      <c r="C2597" s="7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21"/>
      <c r="R2597" s="14"/>
      <c r="S2597" s="4"/>
      <c r="T2597" s="35"/>
      <c r="U2597" s="10"/>
      <c r="V2597" s="10"/>
      <c r="W2597" s="10"/>
      <c r="X2597" s="3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</row>
    <row r="2598" spans="1:162" x14ac:dyDescent="0.15">
      <c r="A2598" s="44"/>
      <c r="B2598" s="96"/>
      <c r="C2598" s="7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21"/>
      <c r="R2598" s="14"/>
      <c r="S2598" s="4"/>
      <c r="T2598" s="35"/>
      <c r="U2598" s="10"/>
      <c r="V2598" s="10"/>
      <c r="W2598" s="10"/>
      <c r="X2598" s="3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</row>
    <row r="2599" spans="1:162" x14ac:dyDescent="0.15">
      <c r="A2599" s="44"/>
      <c r="B2599" s="96"/>
      <c r="C2599" s="7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21"/>
      <c r="R2599" s="14"/>
      <c r="S2599" s="4"/>
      <c r="T2599" s="35"/>
      <c r="U2599" s="10"/>
      <c r="V2599" s="10"/>
      <c r="W2599" s="10"/>
      <c r="X2599" s="3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</row>
    <row r="2600" spans="1:162" x14ac:dyDescent="0.15">
      <c r="A2600" s="44"/>
      <c r="B2600" s="96"/>
      <c r="C2600" s="7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21"/>
      <c r="R2600" s="14"/>
      <c r="S2600" s="4"/>
      <c r="T2600" s="35"/>
      <c r="U2600" s="10"/>
      <c r="V2600" s="10"/>
      <c r="W2600" s="10"/>
      <c r="X2600" s="3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</row>
    <row r="2601" spans="1:162" x14ac:dyDescent="0.15">
      <c r="A2601" s="44"/>
      <c r="B2601" s="96"/>
      <c r="C2601" s="7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21"/>
      <c r="R2601" s="14"/>
      <c r="S2601" s="4"/>
      <c r="T2601" s="35"/>
      <c r="U2601" s="10"/>
      <c r="V2601" s="10"/>
      <c r="W2601" s="10"/>
      <c r="X2601" s="3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</row>
    <row r="2602" spans="1:162" x14ac:dyDescent="0.15">
      <c r="A2602" s="44"/>
      <c r="B2602" s="96"/>
      <c r="C2602" s="7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21"/>
      <c r="R2602" s="14"/>
      <c r="S2602" s="4"/>
      <c r="T2602" s="35"/>
      <c r="U2602" s="10"/>
      <c r="V2602" s="10"/>
      <c r="W2602" s="10"/>
      <c r="X2602" s="3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</row>
    <row r="2603" spans="1:162" x14ac:dyDescent="0.15">
      <c r="A2603" s="44"/>
      <c r="B2603" s="96"/>
      <c r="C2603" s="7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21"/>
      <c r="R2603" s="14"/>
      <c r="S2603" s="4"/>
      <c r="T2603" s="35"/>
      <c r="U2603" s="10"/>
      <c r="V2603" s="10"/>
      <c r="W2603" s="10"/>
      <c r="X2603" s="3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</row>
    <row r="2604" spans="1:162" x14ac:dyDescent="0.15">
      <c r="A2604" s="44"/>
      <c r="B2604" s="96"/>
      <c r="C2604" s="7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21"/>
      <c r="R2604" s="14"/>
      <c r="S2604" s="4"/>
      <c r="T2604" s="35"/>
      <c r="U2604" s="10"/>
      <c r="V2604" s="10"/>
      <c r="W2604" s="10"/>
      <c r="X2604" s="3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</row>
    <row r="2605" spans="1:162" x14ac:dyDescent="0.15">
      <c r="A2605" s="44"/>
      <c r="B2605" s="96"/>
      <c r="C2605" s="7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21"/>
      <c r="R2605" s="14"/>
      <c r="S2605" s="4"/>
      <c r="T2605" s="35"/>
      <c r="U2605" s="10"/>
      <c r="V2605" s="10"/>
      <c r="W2605" s="10"/>
      <c r="X2605" s="3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</row>
    <row r="2606" spans="1:162" x14ac:dyDescent="0.15">
      <c r="A2606" s="44"/>
      <c r="B2606" s="96"/>
      <c r="C2606" s="7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21"/>
      <c r="R2606" s="14"/>
      <c r="S2606" s="4"/>
      <c r="T2606" s="35"/>
      <c r="U2606" s="10"/>
      <c r="V2606" s="10"/>
      <c r="W2606" s="10"/>
      <c r="X2606" s="3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</row>
    <row r="2607" spans="1:162" x14ac:dyDescent="0.15">
      <c r="A2607" s="44"/>
      <c r="B2607" s="96"/>
      <c r="C2607" s="7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21"/>
      <c r="R2607" s="14"/>
      <c r="S2607" s="4"/>
      <c r="T2607" s="35"/>
      <c r="U2607" s="10"/>
      <c r="V2607" s="10"/>
      <c r="W2607" s="10"/>
      <c r="X2607" s="3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</row>
    <row r="2608" spans="1:162" x14ac:dyDescent="0.15">
      <c r="A2608" s="44"/>
      <c r="B2608" s="96"/>
      <c r="C2608" s="7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21"/>
      <c r="R2608" s="14"/>
      <c r="S2608" s="4"/>
      <c r="T2608" s="35"/>
      <c r="U2608" s="10"/>
      <c r="V2608" s="10"/>
      <c r="W2608" s="10"/>
      <c r="X2608" s="3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</row>
    <row r="2609" spans="1:162" x14ac:dyDescent="0.15">
      <c r="A2609" s="44"/>
      <c r="B2609" s="96"/>
      <c r="C2609" s="7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21"/>
      <c r="R2609" s="14"/>
      <c r="S2609" s="4"/>
      <c r="T2609" s="35"/>
      <c r="U2609" s="10"/>
      <c r="V2609" s="10"/>
      <c r="W2609" s="10"/>
      <c r="X2609" s="3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</row>
    <row r="2610" spans="1:162" x14ac:dyDescent="0.15">
      <c r="A2610" s="44"/>
      <c r="B2610" s="96"/>
      <c r="C2610" s="7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21"/>
      <c r="R2610" s="14"/>
      <c r="S2610" s="4"/>
      <c r="T2610" s="35"/>
      <c r="U2610" s="10"/>
      <c r="V2610" s="10"/>
      <c r="W2610" s="10"/>
      <c r="X2610" s="3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</row>
    <row r="2611" spans="1:162" x14ac:dyDescent="0.15">
      <c r="A2611" s="44"/>
      <c r="B2611" s="96"/>
      <c r="C2611" s="7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21"/>
      <c r="R2611" s="14"/>
      <c r="S2611" s="4"/>
      <c r="T2611" s="35"/>
      <c r="U2611" s="10"/>
      <c r="V2611" s="10"/>
      <c r="W2611" s="10"/>
      <c r="X2611" s="3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</row>
    <row r="2612" spans="1:162" x14ac:dyDescent="0.15">
      <c r="A2612" s="44"/>
      <c r="B2612" s="96"/>
      <c r="C2612" s="7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21"/>
      <c r="R2612" s="14"/>
      <c r="S2612" s="4"/>
      <c r="T2612" s="35"/>
      <c r="U2612" s="10"/>
      <c r="V2612" s="10"/>
      <c r="W2612" s="10"/>
      <c r="X2612" s="3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</row>
    <row r="2613" spans="1:162" x14ac:dyDescent="0.15">
      <c r="A2613" s="44"/>
      <c r="B2613" s="96"/>
      <c r="C2613" s="7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21"/>
      <c r="R2613" s="14"/>
      <c r="S2613" s="4"/>
      <c r="T2613" s="35"/>
      <c r="U2613" s="10"/>
      <c r="V2613" s="10"/>
      <c r="W2613" s="10"/>
      <c r="X2613" s="3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</row>
    <row r="2614" spans="1:162" x14ac:dyDescent="0.15">
      <c r="A2614" s="44"/>
      <c r="B2614" s="96"/>
      <c r="C2614" s="7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21"/>
      <c r="R2614" s="14"/>
      <c r="S2614" s="4"/>
      <c r="T2614" s="35"/>
      <c r="U2614" s="10"/>
      <c r="V2614" s="10"/>
      <c r="W2614" s="10"/>
      <c r="X2614" s="3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</row>
    <row r="2615" spans="1:162" x14ac:dyDescent="0.15">
      <c r="A2615" s="44"/>
      <c r="B2615" s="96"/>
      <c r="C2615" s="7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21"/>
      <c r="R2615" s="14"/>
      <c r="S2615" s="4"/>
      <c r="T2615" s="35"/>
      <c r="U2615" s="10"/>
      <c r="V2615" s="10"/>
      <c r="W2615" s="10"/>
      <c r="X2615" s="3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</row>
    <row r="2616" spans="1:162" x14ac:dyDescent="0.15">
      <c r="A2616" s="44"/>
      <c r="B2616" s="96"/>
      <c r="C2616" s="7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21"/>
      <c r="R2616" s="14"/>
      <c r="S2616" s="4"/>
      <c r="T2616" s="35"/>
      <c r="U2616" s="10"/>
      <c r="V2616" s="10"/>
      <c r="W2616" s="10"/>
      <c r="X2616" s="3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</row>
    <row r="2617" spans="1:162" x14ac:dyDescent="0.15">
      <c r="A2617" s="44"/>
      <c r="B2617" s="96"/>
      <c r="C2617" s="7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21"/>
      <c r="R2617" s="14"/>
      <c r="S2617" s="4"/>
      <c r="T2617" s="35"/>
      <c r="U2617" s="10"/>
      <c r="V2617" s="10"/>
      <c r="W2617" s="10"/>
      <c r="X2617" s="3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</row>
    <row r="2618" spans="1:162" x14ac:dyDescent="0.15">
      <c r="A2618" s="44"/>
      <c r="B2618" s="96"/>
      <c r="C2618" s="7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21"/>
      <c r="R2618" s="14"/>
      <c r="S2618" s="4"/>
      <c r="T2618" s="35"/>
      <c r="U2618" s="10"/>
      <c r="V2618" s="10"/>
      <c r="W2618" s="10"/>
      <c r="X2618" s="3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</row>
    <row r="2619" spans="1:162" x14ac:dyDescent="0.15">
      <c r="A2619" s="44"/>
      <c r="B2619" s="96"/>
      <c r="C2619" s="7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21"/>
      <c r="R2619" s="14"/>
      <c r="S2619" s="4"/>
      <c r="T2619" s="35"/>
      <c r="U2619" s="10"/>
      <c r="V2619" s="10"/>
      <c r="W2619" s="10"/>
      <c r="X2619" s="3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</row>
    <row r="2620" spans="1:162" x14ac:dyDescent="0.15">
      <c r="A2620" s="44"/>
      <c r="B2620" s="96"/>
      <c r="C2620" s="7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21"/>
      <c r="R2620" s="14"/>
      <c r="S2620" s="4"/>
      <c r="T2620" s="35"/>
      <c r="U2620" s="10"/>
      <c r="V2620" s="10"/>
      <c r="W2620" s="10"/>
      <c r="X2620" s="3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</row>
    <row r="2621" spans="1:162" x14ac:dyDescent="0.15">
      <c r="A2621" s="44"/>
      <c r="B2621" s="96"/>
      <c r="C2621" s="7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21"/>
      <c r="R2621" s="14"/>
      <c r="S2621" s="4"/>
      <c r="T2621" s="35"/>
      <c r="U2621" s="10"/>
      <c r="V2621" s="10"/>
      <c r="W2621" s="10"/>
      <c r="X2621" s="3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</row>
    <row r="2622" spans="1:162" x14ac:dyDescent="0.15">
      <c r="A2622" s="44"/>
      <c r="B2622" s="96"/>
      <c r="C2622" s="7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21"/>
      <c r="R2622" s="14"/>
      <c r="S2622" s="4"/>
      <c r="T2622" s="35"/>
      <c r="U2622" s="10"/>
      <c r="V2622" s="10"/>
      <c r="W2622" s="10"/>
      <c r="X2622" s="3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</row>
    <row r="2623" spans="1:162" x14ac:dyDescent="0.15">
      <c r="A2623" s="44"/>
      <c r="B2623" s="96"/>
      <c r="C2623" s="7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21"/>
      <c r="R2623" s="14"/>
      <c r="S2623" s="4"/>
      <c r="T2623" s="35"/>
      <c r="U2623" s="10"/>
      <c r="V2623" s="10"/>
      <c r="W2623" s="10"/>
      <c r="X2623" s="3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</row>
    <row r="2624" spans="1:162" x14ac:dyDescent="0.15">
      <c r="A2624" s="44"/>
      <c r="B2624" s="96"/>
      <c r="C2624" s="7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21"/>
      <c r="R2624" s="14"/>
      <c r="S2624" s="4"/>
      <c r="T2624" s="35"/>
      <c r="U2624" s="10"/>
      <c r="V2624" s="10"/>
      <c r="W2624" s="10"/>
      <c r="X2624" s="3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</row>
    <row r="2625" spans="1:162" x14ac:dyDescent="0.15">
      <c r="A2625" s="44"/>
      <c r="B2625" s="96"/>
      <c r="C2625" s="7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21"/>
      <c r="R2625" s="14"/>
      <c r="S2625" s="4"/>
      <c r="T2625" s="35"/>
      <c r="U2625" s="10"/>
      <c r="V2625" s="10"/>
      <c r="W2625" s="10"/>
      <c r="X2625" s="3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</row>
    <row r="2626" spans="1:162" x14ac:dyDescent="0.15">
      <c r="A2626" s="44"/>
      <c r="B2626" s="96"/>
      <c r="C2626" s="7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21"/>
      <c r="R2626" s="14"/>
      <c r="S2626" s="4"/>
      <c r="T2626" s="35"/>
      <c r="U2626" s="10"/>
      <c r="V2626" s="10"/>
      <c r="W2626" s="10"/>
      <c r="X2626" s="3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</row>
    <row r="2627" spans="1:162" x14ac:dyDescent="0.15">
      <c r="A2627" s="44"/>
      <c r="B2627" s="96"/>
      <c r="C2627" s="7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21"/>
      <c r="R2627" s="14"/>
      <c r="S2627" s="4"/>
      <c r="T2627" s="35"/>
      <c r="U2627" s="10"/>
      <c r="V2627" s="10"/>
      <c r="W2627" s="10"/>
      <c r="X2627" s="3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</row>
    <row r="2628" spans="1:162" x14ac:dyDescent="0.15">
      <c r="A2628" s="44"/>
      <c r="B2628" s="96"/>
      <c r="C2628" s="7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21"/>
      <c r="R2628" s="14"/>
      <c r="S2628" s="4"/>
      <c r="T2628" s="35"/>
      <c r="U2628" s="10"/>
      <c r="V2628" s="10"/>
      <c r="W2628" s="10"/>
      <c r="X2628" s="3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</row>
    <row r="2629" spans="1:162" x14ac:dyDescent="0.15">
      <c r="A2629" s="44"/>
      <c r="B2629" s="96"/>
      <c r="C2629" s="7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21"/>
      <c r="R2629" s="14"/>
      <c r="S2629" s="4"/>
      <c r="T2629" s="35"/>
      <c r="U2629" s="10"/>
      <c r="V2629" s="10"/>
      <c r="W2629" s="10"/>
      <c r="X2629" s="3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</row>
    <row r="2630" spans="1:162" x14ac:dyDescent="0.15">
      <c r="A2630" s="44"/>
      <c r="B2630" s="96"/>
      <c r="C2630" s="7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21"/>
      <c r="R2630" s="14"/>
      <c r="S2630" s="4"/>
      <c r="T2630" s="35"/>
      <c r="U2630" s="10"/>
      <c r="V2630" s="10"/>
      <c r="W2630" s="10"/>
      <c r="X2630" s="3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</row>
    <row r="2631" spans="1:162" x14ac:dyDescent="0.15">
      <c r="A2631" s="44"/>
      <c r="B2631" s="96"/>
      <c r="C2631" s="7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21"/>
      <c r="R2631" s="14"/>
      <c r="S2631" s="4"/>
      <c r="T2631" s="35"/>
      <c r="U2631" s="10"/>
      <c r="V2631" s="10"/>
      <c r="W2631" s="10"/>
      <c r="X2631" s="3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</row>
    <row r="2632" spans="1:162" x14ac:dyDescent="0.15">
      <c r="A2632" s="44"/>
      <c r="B2632" s="96"/>
      <c r="C2632" s="7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21"/>
      <c r="R2632" s="14"/>
      <c r="S2632" s="4"/>
      <c r="T2632" s="35"/>
      <c r="U2632" s="10"/>
      <c r="V2632" s="10"/>
      <c r="W2632" s="10"/>
      <c r="X2632" s="3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</row>
    <row r="2633" spans="1:162" x14ac:dyDescent="0.15">
      <c r="A2633" s="44"/>
      <c r="B2633" s="96"/>
      <c r="C2633" s="7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21"/>
      <c r="R2633" s="14"/>
      <c r="S2633" s="4"/>
      <c r="T2633" s="35"/>
      <c r="U2633" s="10"/>
      <c r="V2633" s="10"/>
      <c r="W2633" s="10"/>
      <c r="X2633" s="3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</row>
    <row r="2634" spans="1:162" x14ac:dyDescent="0.15">
      <c r="A2634" s="44"/>
      <c r="B2634" s="96"/>
      <c r="C2634" s="7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21"/>
      <c r="R2634" s="14"/>
      <c r="S2634" s="4"/>
      <c r="T2634" s="35"/>
      <c r="U2634" s="10"/>
      <c r="V2634" s="10"/>
      <c r="W2634" s="10"/>
      <c r="X2634" s="3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</row>
    <row r="2635" spans="1:162" x14ac:dyDescent="0.15">
      <c r="A2635" s="44"/>
      <c r="B2635" s="96"/>
      <c r="C2635" s="7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21"/>
      <c r="R2635" s="14"/>
      <c r="S2635" s="4"/>
      <c r="T2635" s="35"/>
      <c r="U2635" s="10"/>
      <c r="V2635" s="10"/>
      <c r="W2635" s="10"/>
      <c r="X2635" s="3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</row>
    <row r="2636" spans="1:162" x14ac:dyDescent="0.15">
      <c r="A2636" s="44"/>
      <c r="B2636" s="96"/>
      <c r="C2636" s="7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21"/>
      <c r="R2636" s="14"/>
      <c r="S2636" s="4"/>
      <c r="T2636" s="35"/>
      <c r="U2636" s="10"/>
      <c r="V2636" s="10"/>
      <c r="W2636" s="10"/>
      <c r="X2636" s="3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</row>
    <row r="2637" spans="1:162" x14ac:dyDescent="0.15">
      <c r="A2637" s="44"/>
      <c r="B2637" s="96"/>
      <c r="C2637" s="7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21"/>
      <c r="R2637" s="14"/>
      <c r="S2637" s="4"/>
      <c r="T2637" s="35"/>
      <c r="U2637" s="10"/>
      <c r="V2637" s="10"/>
      <c r="W2637" s="10"/>
      <c r="X2637" s="3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</row>
    <row r="2638" spans="1:162" x14ac:dyDescent="0.15">
      <c r="A2638" s="44"/>
      <c r="B2638" s="96"/>
      <c r="C2638" s="7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21"/>
      <c r="R2638" s="14"/>
      <c r="S2638" s="4"/>
      <c r="T2638" s="35"/>
      <c r="U2638" s="10"/>
      <c r="V2638" s="10"/>
      <c r="W2638" s="10"/>
      <c r="X2638" s="3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</row>
    <row r="2639" spans="1:162" x14ac:dyDescent="0.15">
      <c r="A2639" s="44"/>
      <c r="B2639" s="96"/>
      <c r="C2639" s="7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21"/>
      <c r="R2639" s="14"/>
      <c r="S2639" s="4"/>
      <c r="T2639" s="35"/>
      <c r="U2639" s="10"/>
      <c r="V2639" s="10"/>
      <c r="W2639" s="10"/>
      <c r="X2639" s="3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</row>
    <row r="2640" spans="1:162" x14ac:dyDescent="0.15">
      <c r="A2640" s="44"/>
      <c r="B2640" s="96"/>
      <c r="C2640" s="7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21"/>
      <c r="R2640" s="14"/>
      <c r="S2640" s="4"/>
      <c r="T2640" s="35"/>
      <c r="U2640" s="10"/>
      <c r="V2640" s="10"/>
      <c r="W2640" s="10"/>
      <c r="X2640" s="3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</row>
    <row r="2641" spans="1:162" x14ac:dyDescent="0.15">
      <c r="A2641" s="44"/>
      <c r="B2641" s="96"/>
      <c r="C2641" s="7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21"/>
      <c r="R2641" s="14"/>
      <c r="S2641" s="4"/>
      <c r="T2641" s="35"/>
      <c r="U2641" s="10"/>
      <c r="V2641" s="10"/>
      <c r="W2641" s="10"/>
      <c r="X2641" s="3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</row>
    <row r="2642" spans="1:162" x14ac:dyDescent="0.15">
      <c r="A2642" s="44"/>
      <c r="B2642" s="96"/>
      <c r="C2642" s="7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21"/>
      <c r="R2642" s="14"/>
      <c r="S2642" s="4"/>
      <c r="T2642" s="35"/>
      <c r="U2642" s="10"/>
      <c r="V2642" s="10"/>
      <c r="W2642" s="10"/>
      <c r="X2642" s="3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</row>
    <row r="2643" spans="1:162" x14ac:dyDescent="0.15">
      <c r="A2643" s="44"/>
      <c r="B2643" s="96"/>
      <c r="C2643" s="7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21"/>
      <c r="R2643" s="14"/>
      <c r="S2643" s="4"/>
      <c r="T2643" s="35"/>
      <c r="U2643" s="10"/>
      <c r="V2643" s="10"/>
      <c r="W2643" s="10"/>
      <c r="X2643" s="3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</row>
    <row r="2644" spans="1:162" x14ac:dyDescent="0.15">
      <c r="A2644" s="44"/>
      <c r="B2644" s="96"/>
      <c r="C2644" s="7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21"/>
      <c r="R2644" s="14"/>
      <c r="S2644" s="4"/>
      <c r="T2644" s="35"/>
      <c r="U2644" s="10"/>
      <c r="V2644" s="10"/>
      <c r="W2644" s="10"/>
      <c r="X2644" s="3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</row>
    <row r="2645" spans="1:162" x14ac:dyDescent="0.15">
      <c r="A2645" s="44"/>
      <c r="B2645" s="96"/>
      <c r="C2645" s="7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21"/>
      <c r="R2645" s="14"/>
      <c r="S2645" s="4"/>
      <c r="T2645" s="35"/>
      <c r="U2645" s="10"/>
      <c r="V2645" s="10"/>
      <c r="W2645" s="10"/>
      <c r="X2645" s="3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</row>
    <row r="2646" spans="1:162" x14ac:dyDescent="0.15">
      <c r="A2646" s="44"/>
      <c r="B2646" s="96"/>
      <c r="C2646" s="7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21"/>
      <c r="R2646" s="14"/>
      <c r="S2646" s="4"/>
      <c r="T2646" s="35"/>
      <c r="U2646" s="10"/>
      <c r="V2646" s="10"/>
      <c r="W2646" s="10"/>
      <c r="X2646" s="3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</row>
    <row r="2647" spans="1:162" x14ac:dyDescent="0.15">
      <c r="A2647" s="44"/>
      <c r="B2647" s="96"/>
      <c r="C2647" s="7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21"/>
      <c r="R2647" s="14"/>
      <c r="S2647" s="4"/>
      <c r="T2647" s="35"/>
      <c r="U2647" s="10"/>
      <c r="V2647" s="10"/>
      <c r="W2647" s="10"/>
      <c r="X2647" s="3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</row>
    <row r="2648" spans="1:162" x14ac:dyDescent="0.15">
      <c r="A2648" s="44"/>
      <c r="B2648" s="96"/>
      <c r="C2648" s="7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21"/>
      <c r="R2648" s="14"/>
      <c r="S2648" s="4"/>
      <c r="T2648" s="35"/>
      <c r="U2648" s="10"/>
      <c r="V2648" s="10"/>
      <c r="W2648" s="10"/>
      <c r="X2648" s="3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</row>
    <row r="2649" spans="1:162" x14ac:dyDescent="0.15">
      <c r="A2649" s="44"/>
      <c r="B2649" s="96"/>
      <c r="C2649" s="7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21"/>
      <c r="R2649" s="14"/>
      <c r="S2649" s="4"/>
      <c r="T2649" s="35"/>
      <c r="U2649" s="10"/>
      <c r="V2649" s="10"/>
      <c r="W2649" s="10"/>
      <c r="X2649" s="3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</row>
    <row r="2650" spans="1:162" x14ac:dyDescent="0.15">
      <c r="A2650" s="44"/>
      <c r="B2650" s="96"/>
      <c r="C2650" s="7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21"/>
      <c r="R2650" s="14"/>
      <c r="S2650" s="4"/>
      <c r="T2650" s="35"/>
      <c r="U2650" s="10"/>
      <c r="V2650" s="10"/>
      <c r="W2650" s="10"/>
      <c r="X2650" s="3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</row>
    <row r="2651" spans="1:162" x14ac:dyDescent="0.15">
      <c r="A2651" s="44"/>
      <c r="B2651" s="96"/>
      <c r="C2651" s="7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21"/>
      <c r="R2651" s="14"/>
      <c r="S2651" s="4"/>
      <c r="T2651" s="35"/>
      <c r="U2651" s="10"/>
      <c r="V2651" s="10"/>
      <c r="W2651" s="10"/>
      <c r="X2651" s="3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</row>
    <row r="2652" spans="1:162" x14ac:dyDescent="0.15">
      <c r="A2652" s="44"/>
      <c r="B2652" s="96"/>
      <c r="C2652" s="7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21"/>
      <c r="R2652" s="14"/>
      <c r="S2652" s="4"/>
      <c r="T2652" s="35"/>
      <c r="U2652" s="10"/>
      <c r="V2652" s="10"/>
      <c r="W2652" s="10"/>
      <c r="X2652" s="3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</row>
    <row r="2653" spans="1:162" x14ac:dyDescent="0.15">
      <c r="A2653" s="44"/>
      <c r="B2653" s="96"/>
      <c r="C2653" s="7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21"/>
      <c r="R2653" s="14"/>
      <c r="S2653" s="4"/>
      <c r="T2653" s="35"/>
      <c r="U2653" s="10"/>
      <c r="V2653" s="10"/>
      <c r="W2653" s="10"/>
      <c r="X2653" s="3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</row>
    <row r="2654" spans="1:162" x14ac:dyDescent="0.15">
      <c r="A2654" s="44"/>
      <c r="B2654" s="96"/>
      <c r="C2654" s="7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21"/>
      <c r="R2654" s="14"/>
      <c r="S2654" s="4"/>
      <c r="T2654" s="35"/>
      <c r="U2654" s="10"/>
      <c r="V2654" s="10"/>
      <c r="W2654" s="10"/>
      <c r="X2654" s="3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</row>
    <row r="2655" spans="1:162" x14ac:dyDescent="0.15">
      <c r="A2655" s="44"/>
      <c r="B2655" s="96"/>
      <c r="C2655" s="7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21"/>
      <c r="R2655" s="14"/>
      <c r="S2655" s="4"/>
      <c r="T2655" s="35"/>
      <c r="U2655" s="10"/>
      <c r="V2655" s="10"/>
      <c r="W2655" s="10"/>
      <c r="X2655" s="3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</row>
    <row r="2656" spans="1:162" x14ac:dyDescent="0.15">
      <c r="A2656" s="44"/>
      <c r="B2656" s="96"/>
      <c r="C2656" s="7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21"/>
      <c r="R2656" s="14"/>
      <c r="S2656" s="4"/>
      <c r="T2656" s="35"/>
      <c r="U2656" s="10"/>
      <c r="V2656" s="10"/>
      <c r="W2656" s="10"/>
      <c r="X2656" s="3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</row>
    <row r="2657" spans="1:162" x14ac:dyDescent="0.15">
      <c r="A2657" s="44"/>
      <c r="B2657" s="96"/>
      <c r="C2657" s="7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21"/>
      <c r="R2657" s="14"/>
      <c r="S2657" s="4"/>
      <c r="T2657" s="35"/>
      <c r="U2657" s="10"/>
      <c r="V2657" s="10"/>
      <c r="W2657" s="10"/>
      <c r="X2657" s="3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</row>
    <row r="2658" spans="1:162" x14ac:dyDescent="0.15">
      <c r="A2658" s="44"/>
      <c r="B2658" s="96"/>
      <c r="C2658" s="7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21"/>
      <c r="R2658" s="14"/>
      <c r="S2658" s="4"/>
      <c r="T2658" s="35"/>
      <c r="U2658" s="10"/>
      <c r="V2658" s="10"/>
      <c r="W2658" s="10"/>
      <c r="X2658" s="3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</row>
    <row r="2659" spans="1:162" x14ac:dyDescent="0.15">
      <c r="A2659" s="44"/>
      <c r="B2659" s="96"/>
      <c r="C2659" s="7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21"/>
      <c r="R2659" s="14"/>
      <c r="S2659" s="4"/>
      <c r="T2659" s="35"/>
      <c r="U2659" s="10"/>
      <c r="V2659" s="10"/>
      <c r="W2659" s="10"/>
      <c r="X2659" s="3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</row>
    <row r="2660" spans="1:162" x14ac:dyDescent="0.15">
      <c r="A2660" s="44"/>
      <c r="B2660" s="96"/>
      <c r="C2660" s="7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21"/>
      <c r="R2660" s="14"/>
      <c r="S2660" s="4"/>
      <c r="T2660" s="35"/>
      <c r="U2660" s="10"/>
      <c r="V2660" s="10"/>
      <c r="W2660" s="10"/>
      <c r="X2660" s="3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</row>
    <row r="2661" spans="1:162" x14ac:dyDescent="0.15">
      <c r="A2661" s="44"/>
      <c r="B2661" s="96"/>
      <c r="C2661" s="7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21"/>
      <c r="R2661" s="14"/>
      <c r="S2661" s="4"/>
      <c r="T2661" s="35"/>
      <c r="U2661" s="10"/>
      <c r="V2661" s="10"/>
      <c r="W2661" s="10"/>
      <c r="X2661" s="3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</row>
    <row r="2662" spans="1:162" x14ac:dyDescent="0.15">
      <c r="A2662" s="44"/>
      <c r="B2662" s="96"/>
      <c r="C2662" s="7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21"/>
      <c r="R2662" s="14"/>
      <c r="S2662" s="4"/>
      <c r="T2662" s="35"/>
      <c r="U2662" s="10"/>
      <c r="V2662" s="10"/>
      <c r="W2662" s="10"/>
      <c r="X2662" s="3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</row>
    <row r="2663" spans="1:162" x14ac:dyDescent="0.15">
      <c r="A2663" s="44"/>
      <c r="B2663" s="96"/>
      <c r="C2663" s="7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21"/>
      <c r="R2663" s="14"/>
      <c r="S2663" s="4"/>
      <c r="T2663" s="35"/>
      <c r="U2663" s="10"/>
      <c r="V2663" s="10"/>
      <c r="W2663" s="10"/>
      <c r="X2663" s="3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</row>
    <row r="2664" spans="1:162" x14ac:dyDescent="0.15">
      <c r="A2664" s="44"/>
      <c r="B2664" s="96"/>
      <c r="C2664" s="7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21"/>
      <c r="R2664" s="14"/>
      <c r="S2664" s="4"/>
      <c r="T2664" s="35"/>
      <c r="U2664" s="10"/>
      <c r="V2664" s="10"/>
      <c r="W2664" s="10"/>
      <c r="X2664" s="3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</row>
    <row r="2665" spans="1:162" x14ac:dyDescent="0.15">
      <c r="A2665" s="44"/>
      <c r="B2665" s="96"/>
      <c r="C2665" s="7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21"/>
      <c r="R2665" s="14"/>
      <c r="S2665" s="4"/>
      <c r="T2665" s="35"/>
      <c r="U2665" s="10"/>
      <c r="V2665" s="10"/>
      <c r="W2665" s="10"/>
      <c r="X2665" s="3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</row>
    <row r="2666" spans="1:162" x14ac:dyDescent="0.15">
      <c r="A2666" s="44"/>
      <c r="B2666" s="96"/>
      <c r="C2666" s="7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21"/>
      <c r="R2666" s="14"/>
      <c r="S2666" s="4"/>
      <c r="T2666" s="35"/>
      <c r="U2666" s="10"/>
      <c r="V2666" s="10"/>
      <c r="W2666" s="10"/>
      <c r="X2666" s="3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</row>
    <row r="2667" spans="1:162" x14ac:dyDescent="0.15">
      <c r="A2667" s="44"/>
      <c r="B2667" s="96"/>
      <c r="C2667" s="7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21"/>
      <c r="R2667" s="14"/>
      <c r="S2667" s="4"/>
      <c r="T2667" s="35"/>
      <c r="U2667" s="10"/>
      <c r="V2667" s="10"/>
      <c r="W2667" s="10"/>
      <c r="X2667" s="3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</row>
    <row r="2668" spans="1:162" x14ac:dyDescent="0.15">
      <c r="A2668" s="44"/>
      <c r="B2668" s="96"/>
      <c r="C2668" s="7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21"/>
      <c r="R2668" s="14"/>
      <c r="S2668" s="4"/>
      <c r="T2668" s="35"/>
      <c r="U2668" s="10"/>
      <c r="V2668" s="10"/>
      <c r="W2668" s="10"/>
      <c r="X2668" s="3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</row>
    <row r="2669" spans="1:162" x14ac:dyDescent="0.15">
      <c r="A2669" s="44"/>
      <c r="B2669" s="96"/>
      <c r="C2669" s="7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21"/>
      <c r="R2669" s="14"/>
      <c r="S2669" s="4"/>
      <c r="T2669" s="35"/>
      <c r="U2669" s="10"/>
      <c r="V2669" s="10"/>
      <c r="W2669" s="10"/>
      <c r="X2669" s="3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</row>
    <row r="2670" spans="1:162" x14ac:dyDescent="0.15">
      <c r="A2670" s="44"/>
      <c r="B2670" s="96"/>
      <c r="C2670" s="7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21"/>
      <c r="R2670" s="14"/>
      <c r="S2670" s="4"/>
      <c r="T2670" s="35"/>
      <c r="U2670" s="10"/>
      <c r="V2670" s="10"/>
      <c r="W2670" s="10"/>
      <c r="X2670" s="3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</row>
    <row r="2671" spans="1:162" x14ac:dyDescent="0.15">
      <c r="A2671" s="44"/>
      <c r="B2671" s="96"/>
      <c r="C2671" s="7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21"/>
      <c r="R2671" s="14"/>
      <c r="S2671" s="4"/>
      <c r="T2671" s="35"/>
      <c r="U2671" s="10"/>
      <c r="V2671" s="10"/>
      <c r="W2671" s="10"/>
      <c r="X2671" s="3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</row>
    <row r="2672" spans="1:162" x14ac:dyDescent="0.15">
      <c r="A2672" s="44"/>
      <c r="B2672" s="96"/>
      <c r="C2672" s="7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21"/>
      <c r="R2672" s="14"/>
      <c r="S2672" s="4"/>
      <c r="T2672" s="35"/>
      <c r="U2672" s="10"/>
      <c r="V2672" s="10"/>
      <c r="W2672" s="10"/>
      <c r="X2672" s="3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</row>
    <row r="2673" spans="1:162" x14ac:dyDescent="0.15">
      <c r="A2673" s="44"/>
      <c r="B2673" s="96"/>
      <c r="C2673" s="7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21"/>
      <c r="R2673" s="14"/>
      <c r="S2673" s="4"/>
      <c r="T2673" s="35"/>
      <c r="U2673" s="10"/>
      <c r="V2673" s="10"/>
      <c r="W2673" s="10"/>
      <c r="X2673" s="3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</row>
    <row r="2674" spans="1:162" x14ac:dyDescent="0.15">
      <c r="A2674" s="44"/>
      <c r="B2674" s="96"/>
      <c r="C2674" s="7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21"/>
      <c r="R2674" s="14"/>
      <c r="S2674" s="4"/>
      <c r="T2674" s="35"/>
      <c r="U2674" s="10"/>
      <c r="V2674" s="10"/>
      <c r="W2674" s="10"/>
      <c r="X2674" s="3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</row>
    <row r="2675" spans="1:162" x14ac:dyDescent="0.15">
      <c r="A2675" s="44"/>
      <c r="B2675" s="96"/>
      <c r="C2675" s="7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21"/>
      <c r="R2675" s="14"/>
      <c r="S2675" s="4"/>
      <c r="T2675" s="35"/>
      <c r="U2675" s="10"/>
      <c r="V2675" s="10"/>
      <c r="W2675" s="10"/>
      <c r="X2675" s="3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</row>
    <row r="2676" spans="1:162" x14ac:dyDescent="0.15">
      <c r="A2676" s="44"/>
      <c r="B2676" s="96"/>
      <c r="C2676" s="7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21"/>
      <c r="R2676" s="14"/>
      <c r="S2676" s="4"/>
      <c r="T2676" s="35"/>
      <c r="U2676" s="10"/>
      <c r="V2676" s="10"/>
      <c r="W2676" s="10"/>
      <c r="X2676" s="3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</row>
    <row r="2677" spans="1:162" x14ac:dyDescent="0.15">
      <c r="A2677" s="44"/>
      <c r="B2677" s="96"/>
      <c r="C2677" s="7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21"/>
      <c r="R2677" s="14"/>
      <c r="S2677" s="4"/>
      <c r="T2677" s="35"/>
      <c r="U2677" s="10"/>
      <c r="V2677" s="10"/>
      <c r="W2677" s="10"/>
      <c r="X2677" s="3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</row>
    <row r="2678" spans="1:162" x14ac:dyDescent="0.15">
      <c r="A2678" s="44"/>
      <c r="B2678" s="96"/>
      <c r="C2678" s="7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21"/>
      <c r="R2678" s="14"/>
      <c r="S2678" s="4"/>
      <c r="T2678" s="35"/>
      <c r="U2678" s="10"/>
      <c r="V2678" s="10"/>
      <c r="W2678" s="10"/>
      <c r="X2678" s="3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</row>
    <row r="2679" spans="1:162" x14ac:dyDescent="0.15">
      <c r="A2679" s="44"/>
      <c r="B2679" s="96"/>
      <c r="C2679" s="7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21"/>
      <c r="R2679" s="14"/>
      <c r="S2679" s="4"/>
      <c r="T2679" s="35"/>
      <c r="U2679" s="10"/>
      <c r="V2679" s="10"/>
      <c r="W2679" s="10"/>
      <c r="X2679" s="3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</row>
    <row r="2680" spans="1:162" x14ac:dyDescent="0.15">
      <c r="A2680" s="44"/>
      <c r="B2680" s="96"/>
      <c r="C2680" s="7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21"/>
      <c r="R2680" s="14"/>
      <c r="S2680" s="4"/>
      <c r="T2680" s="35"/>
      <c r="U2680" s="10"/>
      <c r="V2680" s="10"/>
      <c r="W2680" s="10"/>
      <c r="X2680" s="3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</row>
    <row r="2681" spans="1:162" x14ac:dyDescent="0.15">
      <c r="A2681" s="44"/>
      <c r="B2681" s="96"/>
      <c r="C2681" s="7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21"/>
      <c r="R2681" s="14"/>
      <c r="S2681" s="4"/>
      <c r="T2681" s="35"/>
      <c r="U2681" s="10"/>
      <c r="V2681" s="10"/>
      <c r="W2681" s="10"/>
      <c r="X2681" s="3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</row>
    <row r="2682" spans="1:162" x14ac:dyDescent="0.15">
      <c r="A2682" s="44"/>
      <c r="B2682" s="96"/>
      <c r="C2682" s="7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21"/>
      <c r="R2682" s="14"/>
      <c r="S2682" s="4"/>
      <c r="T2682" s="35"/>
      <c r="U2682" s="10"/>
      <c r="V2682" s="10"/>
      <c r="W2682" s="10"/>
      <c r="X2682" s="3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</row>
    <row r="2683" spans="1:162" x14ac:dyDescent="0.15">
      <c r="A2683" s="44"/>
      <c r="B2683" s="96"/>
      <c r="C2683" s="7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21"/>
      <c r="R2683" s="14"/>
      <c r="S2683" s="4"/>
      <c r="T2683" s="35"/>
      <c r="U2683" s="10"/>
      <c r="V2683" s="10"/>
      <c r="W2683" s="10"/>
      <c r="X2683" s="3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</row>
    <row r="2684" spans="1:162" x14ac:dyDescent="0.15">
      <c r="A2684" s="44"/>
      <c r="B2684" s="96"/>
      <c r="C2684" s="7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21"/>
      <c r="R2684" s="14"/>
      <c r="S2684" s="4"/>
      <c r="T2684" s="35"/>
      <c r="U2684" s="10"/>
      <c r="V2684" s="10"/>
      <c r="W2684" s="10"/>
      <c r="X2684" s="3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</row>
    <row r="2685" spans="1:162" x14ac:dyDescent="0.15">
      <c r="A2685" s="44"/>
      <c r="B2685" s="96"/>
      <c r="C2685" s="7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21"/>
      <c r="R2685" s="14"/>
      <c r="S2685" s="4"/>
      <c r="T2685" s="35"/>
      <c r="U2685" s="10"/>
      <c r="V2685" s="10"/>
      <c r="W2685" s="10"/>
      <c r="X2685" s="3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</row>
    <row r="2686" spans="1:162" x14ac:dyDescent="0.15">
      <c r="A2686" s="44"/>
      <c r="B2686" s="96"/>
      <c r="C2686" s="7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21"/>
      <c r="R2686" s="14"/>
      <c r="S2686" s="4"/>
      <c r="T2686" s="35"/>
      <c r="U2686" s="10"/>
      <c r="V2686" s="10"/>
      <c r="W2686" s="10"/>
      <c r="X2686" s="3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</row>
    <row r="2687" spans="1:162" x14ac:dyDescent="0.15">
      <c r="A2687" s="44"/>
      <c r="B2687" s="96"/>
      <c r="C2687" s="7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21"/>
      <c r="R2687" s="14"/>
      <c r="S2687" s="4"/>
      <c r="T2687" s="35"/>
      <c r="U2687" s="10"/>
      <c r="V2687" s="10"/>
      <c r="W2687" s="10"/>
      <c r="X2687" s="3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</row>
    <row r="2688" spans="1:162" x14ac:dyDescent="0.15">
      <c r="A2688" s="44"/>
      <c r="B2688" s="96"/>
      <c r="C2688" s="7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21"/>
      <c r="R2688" s="14"/>
      <c r="S2688" s="4"/>
      <c r="T2688" s="35"/>
      <c r="U2688" s="10"/>
      <c r="V2688" s="10"/>
      <c r="W2688" s="10"/>
      <c r="X2688" s="3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</row>
    <row r="2689" spans="1:162" x14ac:dyDescent="0.15">
      <c r="A2689" s="44"/>
      <c r="B2689" s="96"/>
      <c r="C2689" s="7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21"/>
      <c r="R2689" s="14"/>
      <c r="S2689" s="4"/>
      <c r="T2689" s="35"/>
      <c r="U2689" s="10"/>
      <c r="V2689" s="10"/>
      <c r="W2689" s="10"/>
      <c r="X2689" s="3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</row>
    <row r="2690" spans="1:162" x14ac:dyDescent="0.15">
      <c r="A2690" s="44"/>
      <c r="B2690" s="96"/>
      <c r="C2690" s="7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21"/>
      <c r="R2690" s="14"/>
      <c r="S2690" s="4"/>
      <c r="T2690" s="35"/>
      <c r="U2690" s="10"/>
      <c r="V2690" s="10"/>
      <c r="W2690" s="10"/>
      <c r="X2690" s="3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</row>
    <row r="2691" spans="1:162" x14ac:dyDescent="0.15">
      <c r="A2691" s="44"/>
      <c r="B2691" s="96"/>
      <c r="C2691" s="7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21"/>
      <c r="R2691" s="14"/>
      <c r="S2691" s="4"/>
      <c r="T2691" s="35"/>
      <c r="U2691" s="10"/>
      <c r="V2691" s="10"/>
      <c r="W2691" s="10"/>
      <c r="X2691" s="3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</row>
    <row r="2692" spans="1:162" x14ac:dyDescent="0.15">
      <c r="A2692" s="44"/>
      <c r="B2692" s="96"/>
      <c r="C2692" s="7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21"/>
      <c r="R2692" s="14"/>
      <c r="S2692" s="4"/>
      <c r="T2692" s="35"/>
      <c r="U2692" s="10"/>
      <c r="V2692" s="10"/>
      <c r="W2692" s="10"/>
      <c r="X2692" s="3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</row>
    <row r="2693" spans="1:162" x14ac:dyDescent="0.15">
      <c r="A2693" s="44"/>
      <c r="B2693" s="96"/>
      <c r="C2693" s="7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21"/>
      <c r="R2693" s="14"/>
      <c r="S2693" s="4"/>
      <c r="T2693" s="35"/>
      <c r="U2693" s="10"/>
      <c r="V2693" s="10"/>
      <c r="W2693" s="10"/>
      <c r="X2693" s="3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</row>
    <row r="2694" spans="1:162" x14ac:dyDescent="0.15">
      <c r="A2694" s="44"/>
      <c r="B2694" s="96"/>
      <c r="C2694" s="7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21"/>
      <c r="R2694" s="14"/>
      <c r="S2694" s="4"/>
      <c r="T2694" s="35"/>
      <c r="U2694" s="10"/>
      <c r="V2694" s="10"/>
      <c r="W2694" s="10"/>
      <c r="X2694" s="3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</row>
    <row r="2695" spans="1:162" x14ac:dyDescent="0.15">
      <c r="A2695" s="44"/>
      <c r="B2695" s="96"/>
      <c r="C2695" s="7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21"/>
      <c r="R2695" s="14"/>
      <c r="S2695" s="4"/>
      <c r="T2695" s="35"/>
      <c r="U2695" s="10"/>
      <c r="V2695" s="10"/>
      <c r="W2695" s="10"/>
      <c r="X2695" s="3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</row>
    <row r="2696" spans="1:162" x14ac:dyDescent="0.15">
      <c r="A2696" s="44"/>
      <c r="B2696" s="96"/>
      <c r="C2696" s="7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21"/>
      <c r="R2696" s="14"/>
      <c r="S2696" s="4"/>
      <c r="T2696" s="35"/>
      <c r="U2696" s="10"/>
      <c r="V2696" s="10"/>
      <c r="W2696" s="10"/>
      <c r="X2696" s="3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</row>
    <row r="2697" spans="1:162" x14ac:dyDescent="0.15">
      <c r="A2697" s="44"/>
      <c r="B2697" s="96"/>
      <c r="C2697" s="7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21"/>
      <c r="R2697" s="14"/>
      <c r="S2697" s="4"/>
      <c r="T2697" s="35"/>
      <c r="U2697" s="10"/>
      <c r="V2697" s="10"/>
      <c r="W2697" s="10"/>
      <c r="X2697" s="3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</row>
    <row r="2698" spans="1:162" x14ac:dyDescent="0.15">
      <c r="A2698" s="44"/>
      <c r="B2698" s="96"/>
      <c r="C2698" s="7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21"/>
      <c r="R2698" s="14"/>
      <c r="S2698" s="4"/>
      <c r="T2698" s="35"/>
      <c r="U2698" s="10"/>
      <c r="V2698" s="10"/>
      <c r="W2698" s="10"/>
      <c r="X2698" s="3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</row>
    <row r="2699" spans="1:162" x14ac:dyDescent="0.15">
      <c r="A2699" s="44"/>
      <c r="B2699" s="96"/>
      <c r="C2699" s="7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21"/>
      <c r="R2699" s="14"/>
      <c r="S2699" s="4"/>
      <c r="T2699" s="35"/>
      <c r="U2699" s="10"/>
      <c r="V2699" s="10"/>
      <c r="W2699" s="10"/>
      <c r="X2699" s="3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</row>
    <row r="2700" spans="1:162" x14ac:dyDescent="0.15">
      <c r="A2700" s="44"/>
      <c r="B2700" s="96"/>
      <c r="C2700" s="7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21"/>
      <c r="R2700" s="14"/>
      <c r="S2700" s="4"/>
      <c r="T2700" s="35"/>
      <c r="U2700" s="10"/>
      <c r="V2700" s="10"/>
      <c r="W2700" s="10"/>
      <c r="X2700" s="3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</row>
    <row r="2701" spans="1:162" x14ac:dyDescent="0.15">
      <c r="A2701" s="44"/>
      <c r="B2701" s="96"/>
      <c r="C2701" s="7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21"/>
      <c r="R2701" s="14"/>
      <c r="S2701" s="4"/>
      <c r="T2701" s="35"/>
      <c r="U2701" s="10"/>
      <c r="V2701" s="10"/>
      <c r="W2701" s="10"/>
      <c r="X2701" s="3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</row>
    <row r="2702" spans="1:162" x14ac:dyDescent="0.15">
      <c r="A2702" s="44"/>
      <c r="B2702" s="96"/>
      <c r="C2702" s="7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21"/>
      <c r="R2702" s="14"/>
      <c r="S2702" s="4"/>
      <c r="T2702" s="35"/>
      <c r="U2702" s="10"/>
      <c r="V2702" s="10"/>
      <c r="W2702" s="10"/>
      <c r="X2702" s="3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</row>
    <row r="2703" spans="1:162" x14ac:dyDescent="0.15">
      <c r="A2703" s="44"/>
      <c r="B2703" s="96"/>
      <c r="C2703" s="7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21"/>
      <c r="R2703" s="14"/>
      <c r="S2703" s="4"/>
      <c r="T2703" s="35"/>
      <c r="U2703" s="10"/>
      <c r="V2703" s="10"/>
      <c r="W2703" s="10"/>
      <c r="X2703" s="3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</row>
    <row r="2704" spans="1:162" x14ac:dyDescent="0.15">
      <c r="A2704" s="44"/>
      <c r="B2704" s="96"/>
      <c r="C2704" s="7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21"/>
      <c r="R2704" s="14"/>
      <c r="S2704" s="4"/>
      <c r="T2704" s="35"/>
      <c r="U2704" s="10"/>
      <c r="V2704" s="10"/>
      <c r="W2704" s="10"/>
      <c r="X2704" s="3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</row>
    <row r="2705" spans="1:162" x14ac:dyDescent="0.15">
      <c r="A2705" s="44"/>
      <c r="B2705" s="96"/>
      <c r="C2705" s="7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21"/>
      <c r="R2705" s="14"/>
      <c r="S2705" s="4"/>
      <c r="T2705" s="35"/>
      <c r="U2705" s="10"/>
      <c r="V2705" s="10"/>
      <c r="W2705" s="10"/>
      <c r="X2705" s="3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</row>
    <row r="2706" spans="1:162" x14ac:dyDescent="0.15">
      <c r="A2706" s="44"/>
      <c r="B2706" s="96"/>
      <c r="C2706" s="7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21"/>
      <c r="R2706" s="14"/>
      <c r="S2706" s="4"/>
      <c r="T2706" s="35"/>
      <c r="U2706" s="10"/>
      <c r="V2706" s="10"/>
      <c r="W2706" s="10"/>
      <c r="X2706" s="3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</row>
    <row r="2707" spans="1:162" x14ac:dyDescent="0.15">
      <c r="A2707" s="44"/>
      <c r="B2707" s="96"/>
      <c r="C2707" s="7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21"/>
      <c r="R2707" s="14"/>
      <c r="S2707" s="4"/>
      <c r="T2707" s="35"/>
      <c r="U2707" s="10"/>
      <c r="V2707" s="10"/>
      <c r="W2707" s="10"/>
      <c r="X2707" s="3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</row>
    <row r="2708" spans="1:162" x14ac:dyDescent="0.15">
      <c r="A2708" s="44"/>
      <c r="B2708" s="96"/>
      <c r="C2708" s="7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21"/>
      <c r="R2708" s="14"/>
      <c r="S2708" s="4"/>
      <c r="T2708" s="35"/>
      <c r="U2708" s="10"/>
      <c r="V2708" s="10"/>
      <c r="W2708" s="10"/>
      <c r="X2708" s="3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</row>
    <row r="2709" spans="1:162" x14ac:dyDescent="0.15">
      <c r="A2709" s="44"/>
      <c r="B2709" s="96"/>
      <c r="C2709" s="7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21"/>
      <c r="R2709" s="14"/>
      <c r="S2709" s="4"/>
      <c r="T2709" s="35"/>
      <c r="U2709" s="10"/>
      <c r="V2709" s="10"/>
      <c r="W2709" s="10"/>
      <c r="X2709" s="3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</row>
    <row r="2710" spans="1:162" x14ac:dyDescent="0.15">
      <c r="A2710" s="44"/>
      <c r="B2710" s="96"/>
      <c r="C2710" s="7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21"/>
      <c r="R2710" s="14"/>
      <c r="S2710" s="4"/>
      <c r="T2710" s="35"/>
      <c r="U2710" s="10"/>
      <c r="V2710" s="10"/>
      <c r="W2710" s="10"/>
      <c r="X2710" s="3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</row>
    <row r="2711" spans="1:162" x14ac:dyDescent="0.15">
      <c r="A2711" s="44"/>
      <c r="B2711" s="96"/>
      <c r="C2711" s="7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21"/>
      <c r="R2711" s="14"/>
      <c r="S2711" s="4"/>
      <c r="T2711" s="35"/>
      <c r="U2711" s="10"/>
      <c r="V2711" s="10"/>
      <c r="W2711" s="10"/>
      <c r="X2711" s="3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</row>
    <row r="2712" spans="1:162" x14ac:dyDescent="0.15">
      <c r="A2712" s="44"/>
      <c r="B2712" s="96"/>
      <c r="C2712" s="7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21"/>
      <c r="R2712" s="14"/>
      <c r="S2712" s="4"/>
      <c r="T2712" s="35"/>
      <c r="U2712" s="10"/>
      <c r="V2712" s="10"/>
      <c r="W2712" s="10"/>
      <c r="X2712" s="3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</row>
    <row r="2713" spans="1:162" x14ac:dyDescent="0.15">
      <c r="A2713" s="44"/>
      <c r="B2713" s="96"/>
      <c r="C2713" s="7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21"/>
      <c r="R2713" s="14"/>
      <c r="S2713" s="4"/>
      <c r="T2713" s="35"/>
      <c r="U2713" s="10"/>
      <c r="V2713" s="10"/>
      <c r="W2713" s="10"/>
      <c r="X2713" s="3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</row>
    <row r="2714" spans="1:162" x14ac:dyDescent="0.15">
      <c r="A2714" s="44"/>
      <c r="B2714" s="96"/>
      <c r="C2714" s="7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21"/>
      <c r="R2714" s="14"/>
      <c r="S2714" s="4"/>
      <c r="T2714" s="35"/>
      <c r="U2714" s="10"/>
      <c r="V2714" s="10"/>
      <c r="W2714" s="10"/>
      <c r="X2714" s="3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</row>
    <row r="2715" spans="1:162" x14ac:dyDescent="0.15">
      <c r="A2715" s="44"/>
      <c r="B2715" s="96"/>
      <c r="C2715" s="7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21"/>
      <c r="R2715" s="14"/>
      <c r="S2715" s="4"/>
      <c r="T2715" s="35"/>
      <c r="U2715" s="10"/>
      <c r="V2715" s="10"/>
      <c r="W2715" s="10"/>
      <c r="X2715" s="3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</row>
    <row r="2716" spans="1:162" x14ac:dyDescent="0.15">
      <c r="A2716" s="44"/>
      <c r="B2716" s="96"/>
      <c r="C2716" s="7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21"/>
      <c r="R2716" s="14"/>
      <c r="S2716" s="4"/>
      <c r="T2716" s="35"/>
      <c r="U2716" s="10"/>
      <c r="V2716" s="10"/>
      <c r="W2716" s="10"/>
      <c r="X2716" s="3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</row>
    <row r="2717" spans="1:162" x14ac:dyDescent="0.15">
      <c r="A2717" s="44"/>
      <c r="B2717" s="96"/>
      <c r="C2717" s="7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21"/>
      <c r="R2717" s="14"/>
      <c r="S2717" s="4"/>
      <c r="T2717" s="35"/>
      <c r="U2717" s="10"/>
      <c r="V2717" s="10"/>
      <c r="W2717" s="10"/>
      <c r="X2717" s="3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</row>
    <row r="2718" spans="1:162" x14ac:dyDescent="0.15">
      <c r="A2718" s="44"/>
      <c r="B2718" s="96"/>
      <c r="C2718" s="7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21"/>
      <c r="R2718" s="14"/>
      <c r="S2718" s="4"/>
      <c r="T2718" s="35"/>
      <c r="U2718" s="10"/>
      <c r="V2718" s="10"/>
      <c r="W2718" s="10"/>
      <c r="X2718" s="3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</row>
    <row r="2719" spans="1:162" x14ac:dyDescent="0.15">
      <c r="A2719" s="44"/>
      <c r="B2719" s="96"/>
      <c r="C2719" s="7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21"/>
      <c r="R2719" s="14"/>
      <c r="S2719" s="4"/>
      <c r="T2719" s="35"/>
      <c r="U2719" s="10"/>
      <c r="V2719" s="10"/>
      <c r="W2719" s="10"/>
      <c r="X2719" s="3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</row>
    <row r="2720" spans="1:162" x14ac:dyDescent="0.15">
      <c r="A2720" s="44"/>
      <c r="B2720" s="96"/>
      <c r="C2720" s="7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21"/>
      <c r="R2720" s="14"/>
      <c r="S2720" s="4"/>
      <c r="T2720" s="35"/>
      <c r="U2720" s="10"/>
      <c r="V2720" s="10"/>
      <c r="W2720" s="10"/>
      <c r="X2720" s="3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</row>
    <row r="2721" spans="1:162" x14ac:dyDescent="0.15">
      <c r="A2721" s="44"/>
      <c r="B2721" s="96"/>
      <c r="C2721" s="7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21"/>
      <c r="R2721" s="14"/>
      <c r="S2721" s="4"/>
      <c r="T2721" s="35"/>
      <c r="U2721" s="10"/>
      <c r="V2721" s="10"/>
      <c r="W2721" s="10"/>
      <c r="X2721" s="3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</row>
    <row r="2722" spans="1:162" x14ac:dyDescent="0.15">
      <c r="A2722" s="44"/>
      <c r="B2722" s="96"/>
      <c r="C2722" s="7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21"/>
      <c r="R2722" s="14"/>
      <c r="S2722" s="4"/>
      <c r="T2722" s="35"/>
      <c r="U2722" s="10"/>
      <c r="V2722" s="10"/>
      <c r="W2722" s="10"/>
      <c r="X2722" s="3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</row>
    <row r="2723" spans="1:162" x14ac:dyDescent="0.15">
      <c r="A2723" s="44"/>
      <c r="B2723" s="96"/>
      <c r="C2723" s="7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21"/>
      <c r="R2723" s="14"/>
      <c r="S2723" s="4"/>
      <c r="T2723" s="35"/>
      <c r="U2723" s="10"/>
      <c r="V2723" s="10"/>
      <c r="W2723" s="10"/>
      <c r="X2723" s="3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</row>
    <row r="2724" spans="1:162" x14ac:dyDescent="0.15">
      <c r="A2724" s="44"/>
      <c r="B2724" s="96"/>
      <c r="C2724" s="7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21"/>
      <c r="R2724" s="14"/>
      <c r="S2724" s="4"/>
      <c r="T2724" s="35"/>
      <c r="U2724" s="10"/>
      <c r="V2724" s="10"/>
      <c r="W2724" s="10"/>
      <c r="X2724" s="3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</row>
    <row r="2725" spans="1:162" x14ac:dyDescent="0.15">
      <c r="A2725" s="44"/>
      <c r="B2725" s="96"/>
      <c r="C2725" s="7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21"/>
      <c r="R2725" s="14"/>
      <c r="S2725" s="4"/>
      <c r="T2725" s="35"/>
      <c r="U2725" s="10"/>
      <c r="V2725" s="10"/>
      <c r="W2725" s="10"/>
      <c r="X2725" s="3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</row>
    <row r="2726" spans="1:162" x14ac:dyDescent="0.15">
      <c r="A2726" s="44"/>
      <c r="B2726" s="96"/>
      <c r="C2726" s="7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21"/>
      <c r="R2726" s="14"/>
      <c r="S2726" s="4"/>
      <c r="T2726" s="35"/>
      <c r="U2726" s="10"/>
      <c r="V2726" s="10"/>
      <c r="W2726" s="10"/>
      <c r="X2726" s="3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</row>
    <row r="2727" spans="1:162" x14ac:dyDescent="0.15">
      <c r="A2727" s="44"/>
      <c r="B2727" s="96"/>
      <c r="C2727" s="7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21"/>
      <c r="R2727" s="14"/>
      <c r="S2727" s="4"/>
      <c r="T2727" s="35"/>
      <c r="U2727" s="10"/>
      <c r="V2727" s="10"/>
      <c r="W2727" s="10"/>
      <c r="X2727" s="3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</row>
    <row r="2728" spans="1:162" x14ac:dyDescent="0.15">
      <c r="A2728" s="44"/>
      <c r="B2728" s="96"/>
      <c r="C2728" s="7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21"/>
      <c r="R2728" s="14"/>
      <c r="S2728" s="4"/>
      <c r="T2728" s="35"/>
      <c r="U2728" s="10"/>
      <c r="V2728" s="10"/>
      <c r="W2728" s="10"/>
      <c r="X2728" s="3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</row>
    <row r="2729" spans="1:162" x14ac:dyDescent="0.15">
      <c r="A2729" s="44"/>
      <c r="B2729" s="96"/>
      <c r="C2729" s="7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21"/>
      <c r="R2729" s="14"/>
      <c r="S2729" s="4"/>
      <c r="T2729" s="35"/>
      <c r="U2729" s="10"/>
      <c r="V2729" s="10"/>
      <c r="W2729" s="10"/>
      <c r="X2729" s="3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</row>
    <row r="2730" spans="1:162" x14ac:dyDescent="0.15">
      <c r="A2730" s="44"/>
      <c r="B2730" s="96"/>
      <c r="C2730" s="7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21"/>
      <c r="R2730" s="14"/>
      <c r="S2730" s="4"/>
      <c r="T2730" s="35"/>
      <c r="U2730" s="10"/>
      <c r="V2730" s="10"/>
      <c r="W2730" s="10"/>
      <c r="X2730" s="3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</row>
    <row r="2731" spans="1:162" x14ac:dyDescent="0.15">
      <c r="A2731" s="44"/>
      <c r="B2731" s="96"/>
      <c r="C2731" s="7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21"/>
      <c r="R2731" s="14"/>
      <c r="S2731" s="4"/>
      <c r="T2731" s="35"/>
      <c r="U2731" s="10"/>
      <c r="V2731" s="10"/>
      <c r="W2731" s="10"/>
      <c r="X2731" s="3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</row>
    <row r="2732" spans="1:162" x14ac:dyDescent="0.15">
      <c r="A2732" s="44"/>
      <c r="B2732" s="96"/>
      <c r="C2732" s="7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21"/>
      <c r="R2732" s="14"/>
      <c r="S2732" s="4"/>
      <c r="T2732" s="35"/>
      <c r="U2732" s="10"/>
      <c r="V2732" s="10"/>
      <c r="W2732" s="10"/>
      <c r="X2732" s="3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</row>
    <row r="2733" spans="1:162" x14ac:dyDescent="0.15">
      <c r="A2733" s="44"/>
      <c r="B2733" s="96"/>
      <c r="C2733" s="7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21"/>
      <c r="R2733" s="14"/>
      <c r="S2733" s="4"/>
      <c r="T2733" s="35"/>
      <c r="U2733" s="10"/>
      <c r="V2733" s="10"/>
      <c r="W2733" s="10"/>
      <c r="X2733" s="3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</row>
    <row r="2734" spans="1:162" x14ac:dyDescent="0.15">
      <c r="A2734" s="44"/>
      <c r="B2734" s="96"/>
      <c r="C2734" s="7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21"/>
      <c r="R2734" s="14"/>
      <c r="S2734" s="4"/>
      <c r="T2734" s="35"/>
      <c r="U2734" s="10"/>
      <c r="V2734" s="10"/>
      <c r="W2734" s="10"/>
      <c r="X2734" s="3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</row>
    <row r="2735" spans="1:162" x14ac:dyDescent="0.15">
      <c r="A2735" s="44"/>
      <c r="B2735" s="96"/>
      <c r="C2735" s="7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21"/>
      <c r="R2735" s="14"/>
      <c r="S2735" s="4"/>
      <c r="T2735" s="35"/>
      <c r="U2735" s="10"/>
      <c r="V2735" s="10"/>
      <c r="W2735" s="10"/>
      <c r="X2735" s="3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</row>
    <row r="2736" spans="1:162" x14ac:dyDescent="0.15">
      <c r="A2736" s="44"/>
      <c r="B2736" s="96"/>
      <c r="C2736" s="7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21"/>
      <c r="R2736" s="14"/>
      <c r="S2736" s="4"/>
      <c r="T2736" s="35"/>
      <c r="U2736" s="10"/>
      <c r="V2736" s="10"/>
      <c r="W2736" s="10"/>
      <c r="X2736" s="3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</row>
    <row r="2737" spans="1:162" x14ac:dyDescent="0.15">
      <c r="A2737" s="44"/>
      <c r="B2737" s="96"/>
      <c r="C2737" s="7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21"/>
      <c r="R2737" s="14"/>
      <c r="S2737" s="4"/>
      <c r="T2737" s="35"/>
      <c r="U2737" s="10"/>
      <c r="V2737" s="10"/>
      <c r="W2737" s="10"/>
      <c r="X2737" s="3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</row>
    <row r="2738" spans="1:162" x14ac:dyDescent="0.15">
      <c r="A2738" s="44"/>
      <c r="B2738" s="96"/>
      <c r="C2738" s="7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21"/>
      <c r="R2738" s="14"/>
      <c r="S2738" s="4"/>
      <c r="T2738" s="35"/>
      <c r="U2738" s="10"/>
      <c r="V2738" s="10"/>
      <c r="W2738" s="10"/>
      <c r="X2738" s="3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</row>
    <row r="2739" spans="1:162" x14ac:dyDescent="0.15">
      <c r="A2739" s="44"/>
      <c r="B2739" s="96"/>
      <c r="C2739" s="7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21"/>
      <c r="R2739" s="14"/>
      <c r="S2739" s="4"/>
      <c r="T2739" s="35"/>
      <c r="U2739" s="10"/>
      <c r="V2739" s="10"/>
      <c r="W2739" s="10"/>
      <c r="X2739" s="3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</row>
    <row r="2740" spans="1:162" x14ac:dyDescent="0.15">
      <c r="A2740" s="44"/>
      <c r="B2740" s="96"/>
      <c r="C2740" s="7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21"/>
      <c r="R2740" s="14"/>
      <c r="S2740" s="4"/>
      <c r="T2740" s="35"/>
      <c r="U2740" s="10"/>
      <c r="V2740" s="10"/>
      <c r="W2740" s="10"/>
      <c r="X2740" s="3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</row>
    <row r="2741" spans="1:162" x14ac:dyDescent="0.15">
      <c r="A2741" s="44"/>
      <c r="B2741" s="96"/>
      <c r="C2741" s="7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21"/>
      <c r="R2741" s="14"/>
      <c r="S2741" s="4"/>
      <c r="T2741" s="35"/>
      <c r="U2741" s="10"/>
      <c r="V2741" s="10"/>
      <c r="W2741" s="10"/>
      <c r="X2741" s="3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</row>
    <row r="2742" spans="1:162" x14ac:dyDescent="0.15">
      <c r="A2742" s="44"/>
      <c r="B2742" s="96"/>
      <c r="C2742" s="7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21"/>
      <c r="R2742" s="14"/>
      <c r="S2742" s="4"/>
      <c r="T2742" s="35"/>
      <c r="U2742" s="10"/>
      <c r="V2742" s="10"/>
      <c r="W2742" s="10"/>
      <c r="X2742" s="3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</row>
    <row r="2743" spans="1:162" x14ac:dyDescent="0.15">
      <c r="A2743" s="44"/>
      <c r="B2743" s="96"/>
      <c r="C2743" s="7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21"/>
      <c r="R2743" s="14"/>
      <c r="S2743" s="4"/>
      <c r="T2743" s="35"/>
      <c r="U2743" s="10"/>
      <c r="V2743" s="10"/>
      <c r="W2743" s="10"/>
      <c r="X2743" s="3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</row>
    <row r="2744" spans="1:162" x14ac:dyDescent="0.15">
      <c r="A2744" s="44"/>
      <c r="B2744" s="96"/>
      <c r="C2744" s="7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21"/>
      <c r="R2744" s="14"/>
      <c r="S2744" s="4"/>
      <c r="T2744" s="35"/>
      <c r="U2744" s="10"/>
      <c r="V2744" s="10"/>
      <c r="W2744" s="10"/>
      <c r="X2744" s="3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</row>
    <row r="2745" spans="1:162" x14ac:dyDescent="0.15">
      <c r="A2745" s="44"/>
      <c r="B2745" s="96"/>
      <c r="C2745" s="7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21"/>
      <c r="R2745" s="14"/>
      <c r="S2745" s="4"/>
      <c r="T2745" s="35"/>
      <c r="U2745" s="10"/>
      <c r="V2745" s="10"/>
      <c r="W2745" s="10"/>
      <c r="X2745" s="3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</row>
    <row r="2746" spans="1:162" x14ac:dyDescent="0.15">
      <c r="A2746" s="44"/>
      <c r="B2746" s="96"/>
      <c r="C2746" s="7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21"/>
      <c r="R2746" s="14"/>
      <c r="S2746" s="4"/>
      <c r="T2746" s="35"/>
      <c r="U2746" s="10"/>
      <c r="V2746" s="10"/>
      <c r="W2746" s="10"/>
      <c r="X2746" s="3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</row>
    <row r="2747" spans="1:162" x14ac:dyDescent="0.15">
      <c r="A2747" s="44"/>
      <c r="B2747" s="96"/>
      <c r="C2747" s="7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21"/>
      <c r="R2747" s="14"/>
      <c r="S2747" s="4"/>
      <c r="T2747" s="35"/>
      <c r="U2747" s="10"/>
      <c r="V2747" s="10"/>
      <c r="W2747" s="10"/>
      <c r="X2747" s="3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</row>
    <row r="2748" spans="1:162" x14ac:dyDescent="0.15">
      <c r="A2748" s="44"/>
      <c r="B2748" s="96"/>
      <c r="C2748" s="7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21"/>
      <c r="R2748" s="14"/>
      <c r="S2748" s="4"/>
      <c r="T2748" s="35"/>
      <c r="U2748" s="10"/>
      <c r="V2748" s="10"/>
      <c r="W2748" s="10"/>
      <c r="X2748" s="3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</row>
    <row r="2749" spans="1:162" x14ac:dyDescent="0.15">
      <c r="A2749" s="44"/>
      <c r="B2749" s="96"/>
      <c r="C2749" s="7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21"/>
      <c r="R2749" s="14"/>
      <c r="S2749" s="4"/>
      <c r="T2749" s="35"/>
      <c r="U2749" s="10"/>
      <c r="V2749" s="10"/>
      <c r="W2749" s="10"/>
      <c r="X2749" s="3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</row>
    <row r="2750" spans="1:162" x14ac:dyDescent="0.15">
      <c r="A2750" s="44"/>
      <c r="B2750" s="96"/>
      <c r="C2750" s="7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21"/>
      <c r="R2750" s="14"/>
      <c r="S2750" s="4"/>
      <c r="T2750" s="35"/>
      <c r="U2750" s="29"/>
      <c r="V2750" s="29"/>
      <c r="W2750" s="29"/>
      <c r="X2750" s="37"/>
      <c r="Y2750" s="22"/>
      <c r="Z2750" s="27"/>
      <c r="AA2750" s="29"/>
      <c r="AB2750" s="22"/>
      <c r="AC2750" s="22"/>
      <c r="AD2750" s="22"/>
      <c r="AE2750" s="29"/>
      <c r="AF2750" s="23"/>
      <c r="AG2750" s="29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  <c r="ET2750" s="27"/>
      <c r="EU2750" s="27"/>
      <c r="EV2750" s="27"/>
      <c r="EW2750" s="27"/>
      <c r="EX2750" s="27"/>
      <c r="EY2750" s="27"/>
      <c r="EZ2750" s="27"/>
      <c r="FA2750" s="27"/>
      <c r="FB2750" s="27"/>
      <c r="FC2750" s="27"/>
      <c r="FD2750" s="27"/>
      <c r="FE2750" s="27"/>
      <c r="FF2750" s="27"/>
    </row>
    <row r="2751" spans="1:162" x14ac:dyDescent="0.15">
      <c r="A2751" s="44"/>
      <c r="B2751" s="96"/>
      <c r="C2751" s="7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21"/>
      <c r="R2751" s="14"/>
      <c r="S2751" s="4"/>
      <c r="T2751" s="35"/>
      <c r="U2751" s="29"/>
      <c r="V2751" s="29"/>
      <c r="W2751" s="29"/>
      <c r="X2751" s="37"/>
      <c r="Y2751" s="22"/>
      <c r="Z2751" s="27"/>
      <c r="AA2751" s="29"/>
      <c r="AB2751" s="22"/>
      <c r="AC2751" s="22"/>
      <c r="AD2751" s="22"/>
      <c r="AE2751" s="29"/>
      <c r="AF2751" s="23"/>
      <c r="AG2751" s="29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  <c r="ET2751" s="27"/>
      <c r="EU2751" s="27"/>
      <c r="EV2751" s="27"/>
      <c r="EW2751" s="27"/>
      <c r="EX2751" s="27"/>
      <c r="EY2751" s="27"/>
      <c r="EZ2751" s="27"/>
      <c r="FA2751" s="27"/>
      <c r="FB2751" s="27"/>
      <c r="FC2751" s="27"/>
      <c r="FD2751" s="27"/>
      <c r="FE2751" s="27"/>
      <c r="FF2751" s="27"/>
    </row>
    <row r="2752" spans="1:162" x14ac:dyDescent="0.15">
      <c r="A2752" s="44"/>
      <c r="B2752" s="96"/>
      <c r="C2752" s="7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21"/>
      <c r="R2752" s="14"/>
      <c r="S2752" s="4"/>
      <c r="T2752" s="35"/>
      <c r="U2752" s="10"/>
      <c r="V2752" s="10"/>
      <c r="W2752" s="10"/>
      <c r="X2752" s="3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</row>
    <row r="2753" spans="1:162" x14ac:dyDescent="0.15">
      <c r="A2753" s="44"/>
      <c r="B2753" s="96"/>
      <c r="C2753" s="7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21"/>
      <c r="R2753" s="14"/>
      <c r="S2753" s="4"/>
      <c r="T2753" s="35"/>
      <c r="U2753" s="10"/>
      <c r="V2753" s="10"/>
      <c r="W2753" s="10"/>
      <c r="X2753" s="3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</row>
    <row r="2754" spans="1:162" x14ac:dyDescent="0.15">
      <c r="A2754" s="44"/>
      <c r="B2754" s="96"/>
      <c r="C2754" s="7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21"/>
      <c r="R2754" s="14"/>
      <c r="S2754" s="4"/>
      <c r="T2754" s="35"/>
      <c r="U2754" s="29"/>
      <c r="V2754" s="29"/>
      <c r="W2754" s="29"/>
      <c r="X2754" s="37"/>
      <c r="Y2754" s="22"/>
      <c r="Z2754" s="27"/>
      <c r="AA2754" s="29"/>
      <c r="AB2754" s="22"/>
      <c r="AC2754" s="22"/>
      <c r="AD2754" s="22"/>
      <c r="AE2754" s="29"/>
      <c r="AF2754" s="23"/>
      <c r="AG2754" s="29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  <c r="ET2754" s="27"/>
      <c r="EU2754" s="27"/>
      <c r="EV2754" s="27"/>
      <c r="EW2754" s="27"/>
      <c r="EX2754" s="27"/>
      <c r="EY2754" s="27"/>
      <c r="EZ2754" s="27"/>
      <c r="FA2754" s="27"/>
      <c r="FB2754" s="27"/>
      <c r="FC2754" s="27"/>
      <c r="FD2754" s="27"/>
      <c r="FE2754" s="27"/>
      <c r="FF2754" s="27"/>
    </row>
    <row r="2755" spans="1:162" x14ac:dyDescent="0.15">
      <c r="A2755" s="44"/>
      <c r="B2755" s="96"/>
      <c r="C2755" s="7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21"/>
      <c r="R2755" s="14"/>
      <c r="S2755" s="4"/>
      <c r="T2755" s="35"/>
      <c r="U2755" s="10"/>
      <c r="V2755" s="10"/>
      <c r="W2755" s="10"/>
      <c r="X2755" s="3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</row>
    <row r="2756" spans="1:162" x14ac:dyDescent="0.15">
      <c r="A2756" s="44"/>
      <c r="B2756" s="96"/>
      <c r="C2756" s="7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21"/>
      <c r="R2756" s="14"/>
      <c r="S2756" s="4"/>
      <c r="T2756" s="35"/>
      <c r="U2756" s="10"/>
      <c r="V2756" s="10"/>
      <c r="W2756" s="10"/>
      <c r="X2756" s="3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</row>
    <row r="2757" spans="1:162" x14ac:dyDescent="0.15">
      <c r="A2757" s="44"/>
      <c r="B2757" s="96"/>
      <c r="C2757" s="7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21"/>
      <c r="R2757" s="14"/>
      <c r="S2757" s="4"/>
      <c r="T2757" s="35"/>
      <c r="U2757" s="10"/>
      <c r="V2757" s="10"/>
      <c r="W2757" s="10"/>
      <c r="X2757" s="3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</row>
    <row r="2758" spans="1:162" x14ac:dyDescent="0.15">
      <c r="A2758" s="44"/>
      <c r="B2758" s="96"/>
      <c r="C2758" s="7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21"/>
      <c r="R2758" s="14"/>
      <c r="S2758" s="4"/>
      <c r="T2758" s="35"/>
      <c r="U2758" s="10"/>
      <c r="V2758" s="10"/>
      <c r="W2758" s="10"/>
      <c r="X2758" s="3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</row>
    <row r="2759" spans="1:162" x14ac:dyDescent="0.15">
      <c r="A2759" s="44"/>
      <c r="B2759" s="96"/>
      <c r="C2759" s="7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21"/>
      <c r="R2759" s="14"/>
      <c r="S2759" s="4"/>
      <c r="T2759" s="35"/>
      <c r="U2759" s="10"/>
      <c r="V2759" s="10"/>
      <c r="W2759" s="10"/>
      <c r="X2759" s="3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</row>
    <row r="2760" spans="1:162" x14ac:dyDescent="0.15">
      <c r="A2760" s="44"/>
      <c r="B2760" s="96"/>
      <c r="C2760" s="7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21"/>
      <c r="R2760" s="14"/>
      <c r="S2760" s="4"/>
      <c r="T2760" s="35"/>
      <c r="U2760" s="10"/>
      <c r="V2760" s="10"/>
      <c r="W2760" s="10"/>
      <c r="X2760" s="3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</row>
    <row r="2761" spans="1:162" x14ac:dyDescent="0.15">
      <c r="A2761" s="44"/>
      <c r="B2761" s="96"/>
      <c r="C2761" s="7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21"/>
      <c r="R2761" s="14"/>
      <c r="S2761" s="4"/>
      <c r="T2761" s="35"/>
      <c r="U2761" s="10"/>
      <c r="V2761" s="10"/>
      <c r="W2761" s="10"/>
      <c r="X2761" s="3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</row>
    <row r="2762" spans="1:162" x14ac:dyDescent="0.15">
      <c r="A2762" s="44"/>
      <c r="B2762" s="96"/>
      <c r="C2762" s="7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21"/>
      <c r="R2762" s="14"/>
      <c r="S2762" s="4"/>
      <c r="T2762" s="35"/>
      <c r="U2762" s="10"/>
      <c r="V2762" s="10"/>
      <c r="W2762" s="10"/>
      <c r="X2762" s="3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</row>
    <row r="2763" spans="1:162" x14ac:dyDescent="0.15">
      <c r="A2763" s="44"/>
      <c r="B2763" s="96"/>
      <c r="C2763" s="7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21"/>
      <c r="R2763" s="14"/>
      <c r="S2763" s="4"/>
      <c r="T2763" s="35"/>
      <c r="U2763" s="10"/>
      <c r="V2763" s="10"/>
      <c r="W2763" s="10"/>
      <c r="X2763" s="3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</row>
    <row r="2764" spans="1:162" x14ac:dyDescent="0.15">
      <c r="A2764" s="44"/>
      <c r="B2764" s="96"/>
      <c r="C2764" s="7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21"/>
      <c r="R2764" s="14"/>
      <c r="S2764" s="4"/>
      <c r="T2764" s="35"/>
      <c r="U2764" s="10"/>
      <c r="V2764" s="10"/>
      <c r="W2764" s="10"/>
      <c r="X2764" s="3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</row>
    <row r="2765" spans="1:162" x14ac:dyDescent="0.15">
      <c r="A2765" s="44"/>
      <c r="B2765" s="96"/>
      <c r="C2765" s="7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21"/>
      <c r="R2765" s="14"/>
      <c r="S2765" s="4"/>
      <c r="T2765" s="35"/>
      <c r="U2765" s="10"/>
      <c r="V2765" s="10"/>
      <c r="W2765" s="10"/>
      <c r="X2765" s="3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</row>
    <row r="2766" spans="1:162" x14ac:dyDescent="0.15">
      <c r="A2766" s="44"/>
      <c r="B2766" s="96"/>
      <c r="C2766" s="7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21"/>
      <c r="R2766" s="14"/>
      <c r="S2766" s="4"/>
      <c r="T2766" s="35"/>
      <c r="U2766" s="10"/>
      <c r="V2766" s="10"/>
      <c r="W2766" s="10"/>
      <c r="X2766" s="3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</row>
    <row r="2767" spans="1:162" x14ac:dyDescent="0.15">
      <c r="A2767" s="44"/>
      <c r="B2767" s="96"/>
      <c r="C2767" s="7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21"/>
      <c r="R2767" s="14"/>
      <c r="S2767" s="4"/>
      <c r="T2767" s="35"/>
      <c r="U2767" s="10"/>
      <c r="V2767" s="10"/>
      <c r="W2767" s="10"/>
      <c r="X2767" s="3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</row>
    <row r="2768" spans="1:162" x14ac:dyDescent="0.15">
      <c r="A2768" s="44"/>
      <c r="B2768" s="96"/>
      <c r="C2768" s="7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21"/>
      <c r="R2768" s="14"/>
      <c r="S2768" s="4"/>
      <c r="T2768" s="35"/>
      <c r="U2768" s="10"/>
      <c r="V2768" s="10"/>
      <c r="W2768" s="10"/>
      <c r="X2768" s="3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</row>
    <row r="2769" spans="1:162" x14ac:dyDescent="0.15">
      <c r="A2769" s="44"/>
      <c r="B2769" s="96"/>
      <c r="C2769" s="7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21"/>
      <c r="R2769" s="14"/>
      <c r="S2769" s="4"/>
      <c r="T2769" s="35"/>
      <c r="U2769" s="10"/>
      <c r="V2769" s="10"/>
      <c r="W2769" s="10"/>
      <c r="X2769" s="3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</row>
    <row r="2770" spans="1:162" x14ac:dyDescent="0.15">
      <c r="A2770" s="44"/>
      <c r="B2770" s="96"/>
      <c r="C2770" s="7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21"/>
      <c r="R2770" s="14"/>
      <c r="S2770" s="4"/>
      <c r="T2770" s="35"/>
      <c r="U2770" s="10"/>
      <c r="V2770" s="10"/>
      <c r="W2770" s="10"/>
      <c r="X2770" s="3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</row>
    <row r="2771" spans="1:162" x14ac:dyDescent="0.15">
      <c r="A2771" s="44"/>
      <c r="B2771" s="96"/>
      <c r="C2771" s="7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21"/>
      <c r="R2771" s="14"/>
      <c r="S2771" s="4"/>
      <c r="T2771" s="35"/>
      <c r="U2771" s="10"/>
      <c r="V2771" s="10"/>
      <c r="W2771" s="10"/>
      <c r="X2771" s="3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</row>
    <row r="2772" spans="1:162" x14ac:dyDescent="0.15">
      <c r="A2772" s="44"/>
      <c r="B2772" s="96"/>
      <c r="C2772" s="7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21"/>
      <c r="R2772" s="14"/>
      <c r="S2772" s="4"/>
      <c r="T2772" s="35"/>
      <c r="U2772" s="10"/>
      <c r="V2772" s="10"/>
      <c r="W2772" s="10"/>
      <c r="X2772" s="3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</row>
    <row r="2773" spans="1:162" x14ac:dyDescent="0.15">
      <c r="A2773" s="44"/>
      <c r="B2773" s="96"/>
      <c r="C2773" s="7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21"/>
      <c r="R2773" s="14"/>
      <c r="S2773" s="4"/>
      <c r="T2773" s="35"/>
      <c r="U2773" s="10"/>
      <c r="V2773" s="10"/>
      <c r="W2773" s="10"/>
      <c r="X2773" s="3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</row>
    <row r="2774" spans="1:162" x14ac:dyDescent="0.15">
      <c r="A2774" s="44"/>
      <c r="B2774" s="96"/>
      <c r="C2774" s="7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21"/>
      <c r="R2774" s="14"/>
      <c r="S2774" s="4"/>
      <c r="T2774" s="35"/>
      <c r="U2774" s="10"/>
      <c r="V2774" s="10"/>
      <c r="W2774" s="10"/>
      <c r="X2774" s="3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</row>
    <row r="2775" spans="1:162" x14ac:dyDescent="0.15">
      <c r="A2775" s="44"/>
      <c r="B2775" s="96"/>
      <c r="C2775" s="7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21"/>
      <c r="R2775" s="14"/>
      <c r="S2775" s="4"/>
      <c r="T2775" s="35"/>
      <c r="U2775" s="10"/>
      <c r="V2775" s="10"/>
      <c r="W2775" s="10"/>
      <c r="X2775" s="3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</row>
    <row r="2776" spans="1:162" x14ac:dyDescent="0.15">
      <c r="A2776" s="44"/>
      <c r="B2776" s="96"/>
      <c r="C2776" s="7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21"/>
      <c r="R2776" s="14"/>
      <c r="S2776" s="4"/>
      <c r="T2776" s="35"/>
      <c r="U2776" s="10"/>
      <c r="V2776" s="10"/>
      <c r="W2776" s="10"/>
      <c r="X2776" s="3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</row>
    <row r="2777" spans="1:162" x14ac:dyDescent="0.15">
      <c r="A2777" s="44"/>
      <c r="B2777" s="96"/>
      <c r="C2777" s="7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21"/>
      <c r="R2777" s="14"/>
      <c r="S2777" s="4"/>
      <c r="T2777" s="35"/>
      <c r="U2777" s="10"/>
      <c r="V2777" s="10"/>
      <c r="W2777" s="10"/>
      <c r="X2777" s="3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</row>
    <row r="2778" spans="1:162" x14ac:dyDescent="0.15">
      <c r="A2778" s="44"/>
      <c r="B2778" s="96"/>
      <c r="C2778" s="7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21"/>
      <c r="R2778" s="14"/>
      <c r="S2778" s="4"/>
      <c r="T2778" s="35"/>
      <c r="U2778" s="10"/>
      <c r="V2778" s="10"/>
      <c r="W2778" s="10"/>
      <c r="X2778" s="3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</row>
    <row r="2779" spans="1:162" x14ac:dyDescent="0.15">
      <c r="A2779" s="44"/>
      <c r="B2779" s="96"/>
      <c r="C2779" s="7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21"/>
      <c r="R2779" s="14"/>
      <c r="S2779" s="4"/>
      <c r="T2779" s="35"/>
      <c r="U2779" s="10"/>
      <c r="V2779" s="10"/>
      <c r="W2779" s="10"/>
      <c r="X2779" s="3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</row>
    <row r="2780" spans="1:162" x14ac:dyDescent="0.15">
      <c r="A2780" s="44"/>
      <c r="B2780" s="96"/>
      <c r="C2780" s="7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21"/>
      <c r="R2780" s="14"/>
      <c r="S2780" s="4"/>
      <c r="T2780" s="35"/>
      <c r="U2780" s="10"/>
      <c r="V2780" s="10"/>
      <c r="W2780" s="10"/>
      <c r="X2780" s="3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</row>
    <row r="2781" spans="1:162" x14ac:dyDescent="0.15">
      <c r="A2781" s="44"/>
      <c r="B2781" s="96"/>
      <c r="C2781" s="7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21"/>
      <c r="R2781" s="14"/>
      <c r="S2781" s="4"/>
      <c r="T2781" s="35"/>
      <c r="U2781" s="10"/>
      <c r="V2781" s="10"/>
      <c r="W2781" s="10"/>
      <c r="X2781" s="3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</row>
    <row r="2782" spans="1:162" x14ac:dyDescent="0.15">
      <c r="A2782" s="44"/>
      <c r="B2782" s="96"/>
      <c r="C2782" s="7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21"/>
      <c r="R2782" s="14"/>
      <c r="S2782" s="4"/>
      <c r="T2782" s="35"/>
      <c r="U2782" s="10"/>
      <c r="V2782" s="10"/>
      <c r="W2782" s="10"/>
      <c r="X2782" s="3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</row>
    <row r="2783" spans="1:162" x14ac:dyDescent="0.15">
      <c r="A2783" s="44"/>
      <c r="B2783" s="96"/>
      <c r="C2783" s="7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21"/>
      <c r="R2783" s="14"/>
      <c r="S2783" s="4"/>
      <c r="T2783" s="35"/>
      <c r="U2783" s="10"/>
      <c r="V2783" s="10"/>
      <c r="W2783" s="10"/>
      <c r="X2783" s="3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</row>
    <row r="2784" spans="1:162" x14ac:dyDescent="0.15">
      <c r="A2784" s="44"/>
      <c r="B2784" s="96"/>
      <c r="C2784" s="7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21"/>
      <c r="R2784" s="14"/>
      <c r="S2784" s="4"/>
      <c r="T2784" s="35"/>
      <c r="U2784" s="10"/>
      <c r="V2784" s="10"/>
      <c r="W2784" s="10"/>
      <c r="X2784" s="3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</row>
    <row r="2785" spans="1:162" x14ac:dyDescent="0.15">
      <c r="A2785" s="44"/>
      <c r="B2785" s="96"/>
      <c r="C2785" s="7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21"/>
      <c r="R2785" s="14"/>
      <c r="S2785" s="4"/>
      <c r="T2785" s="35"/>
      <c r="U2785" s="10"/>
      <c r="V2785" s="10"/>
      <c r="W2785" s="10"/>
      <c r="X2785" s="3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</row>
    <row r="2786" spans="1:162" x14ac:dyDescent="0.15">
      <c r="A2786" s="44"/>
      <c r="B2786" s="96"/>
      <c r="C2786" s="7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21"/>
      <c r="R2786" s="14"/>
      <c r="S2786" s="4"/>
      <c r="T2786" s="35"/>
      <c r="U2786" s="10"/>
      <c r="V2786" s="10"/>
      <c r="W2786" s="10"/>
      <c r="X2786" s="3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</row>
    <row r="2787" spans="1:162" x14ac:dyDescent="0.15">
      <c r="A2787" s="44"/>
      <c r="B2787" s="96"/>
      <c r="C2787" s="7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21"/>
      <c r="R2787" s="14"/>
      <c r="S2787" s="4"/>
      <c r="T2787" s="35"/>
      <c r="U2787" s="10"/>
      <c r="V2787" s="10"/>
      <c r="W2787" s="10"/>
      <c r="X2787" s="3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</row>
    <row r="2788" spans="1:162" x14ac:dyDescent="0.15">
      <c r="A2788" s="44"/>
      <c r="B2788" s="96"/>
      <c r="C2788" s="7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21"/>
      <c r="R2788" s="14"/>
      <c r="S2788" s="4"/>
      <c r="T2788" s="35"/>
      <c r="U2788" s="10"/>
      <c r="V2788" s="10"/>
      <c r="W2788" s="10"/>
      <c r="X2788" s="3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</row>
    <row r="2789" spans="1:162" x14ac:dyDescent="0.15">
      <c r="A2789" s="44"/>
      <c r="B2789" s="96"/>
      <c r="C2789" s="7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21"/>
      <c r="R2789" s="14"/>
      <c r="S2789" s="4"/>
      <c r="T2789" s="35"/>
      <c r="U2789" s="10"/>
      <c r="V2789" s="10"/>
      <c r="W2789" s="10"/>
      <c r="X2789" s="3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</row>
    <row r="2790" spans="1:162" x14ac:dyDescent="0.15">
      <c r="A2790" s="44"/>
      <c r="B2790" s="96"/>
      <c r="C2790" s="7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21"/>
      <c r="R2790" s="14"/>
      <c r="S2790" s="4"/>
      <c r="T2790" s="35"/>
      <c r="U2790" s="10"/>
      <c r="V2790" s="10"/>
      <c r="W2790" s="10"/>
      <c r="X2790" s="3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</row>
    <row r="2791" spans="1:162" x14ac:dyDescent="0.15">
      <c r="A2791" s="44"/>
      <c r="B2791" s="96"/>
      <c r="C2791" s="7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21"/>
      <c r="R2791" s="14"/>
      <c r="S2791" s="4"/>
      <c r="T2791" s="35"/>
      <c r="U2791" s="10"/>
      <c r="V2791" s="10"/>
      <c r="W2791" s="10"/>
      <c r="X2791" s="3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</row>
    <row r="2792" spans="1:162" x14ac:dyDescent="0.15">
      <c r="A2792" s="44"/>
      <c r="B2792" s="96"/>
      <c r="C2792" s="7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21"/>
      <c r="R2792" s="14"/>
      <c r="S2792" s="4"/>
      <c r="T2792" s="35"/>
      <c r="U2792" s="10"/>
      <c r="V2792" s="10"/>
      <c r="W2792" s="10"/>
      <c r="X2792" s="3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</row>
    <row r="2793" spans="1:162" x14ac:dyDescent="0.15">
      <c r="A2793" s="44"/>
      <c r="B2793" s="96"/>
      <c r="C2793" s="7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21"/>
      <c r="R2793" s="14"/>
      <c r="S2793" s="4"/>
      <c r="T2793" s="35"/>
      <c r="U2793" s="10"/>
      <c r="V2793" s="10"/>
      <c r="W2793" s="10"/>
      <c r="X2793" s="3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</row>
    <row r="2794" spans="1:162" x14ac:dyDescent="0.15">
      <c r="A2794" s="44"/>
      <c r="B2794" s="96"/>
      <c r="C2794" s="7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21"/>
      <c r="R2794" s="14"/>
      <c r="S2794" s="4"/>
      <c r="T2794" s="35"/>
      <c r="U2794" s="10"/>
      <c r="V2794" s="10"/>
      <c r="W2794" s="10"/>
      <c r="X2794" s="3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</row>
    <row r="2795" spans="1:162" x14ac:dyDescent="0.15">
      <c r="A2795" s="44"/>
      <c r="B2795" s="96"/>
      <c r="C2795" s="7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21"/>
      <c r="R2795" s="14"/>
      <c r="S2795" s="4"/>
      <c r="T2795" s="35"/>
      <c r="U2795" s="10"/>
      <c r="V2795" s="10"/>
      <c r="W2795" s="10"/>
      <c r="X2795" s="3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</row>
    <row r="2796" spans="1:162" x14ac:dyDescent="0.15">
      <c r="A2796" s="44"/>
      <c r="B2796" s="96"/>
      <c r="C2796" s="7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21"/>
      <c r="R2796" s="14"/>
      <c r="S2796" s="4"/>
      <c r="T2796" s="35"/>
      <c r="U2796" s="10"/>
      <c r="V2796" s="10"/>
      <c r="W2796" s="10"/>
      <c r="X2796" s="3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</row>
    <row r="2797" spans="1:162" x14ac:dyDescent="0.15">
      <c r="A2797" s="44"/>
      <c r="B2797" s="96"/>
      <c r="C2797" s="7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21"/>
      <c r="R2797" s="14"/>
      <c r="S2797" s="4"/>
      <c r="T2797" s="35"/>
      <c r="U2797" s="10"/>
      <c r="V2797" s="10"/>
      <c r="W2797" s="10"/>
      <c r="X2797" s="3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</row>
    <row r="2798" spans="1:162" x14ac:dyDescent="0.15">
      <c r="A2798" s="44"/>
      <c r="B2798" s="96"/>
      <c r="C2798" s="7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21"/>
      <c r="R2798" s="14"/>
      <c r="S2798" s="4"/>
      <c r="T2798" s="35"/>
      <c r="U2798" s="10"/>
      <c r="V2798" s="10"/>
      <c r="W2798" s="10"/>
      <c r="X2798" s="3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</row>
    <row r="2799" spans="1:162" x14ac:dyDescent="0.15">
      <c r="A2799" s="44"/>
      <c r="B2799" s="96"/>
      <c r="C2799" s="7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21"/>
      <c r="R2799" s="14"/>
      <c r="S2799" s="4"/>
      <c r="T2799" s="35"/>
      <c r="U2799" s="10"/>
      <c r="V2799" s="10"/>
      <c r="W2799" s="10"/>
      <c r="X2799" s="3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</row>
    <row r="2800" spans="1:162" x14ac:dyDescent="0.15">
      <c r="A2800" s="44"/>
      <c r="B2800" s="96"/>
      <c r="C2800" s="7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21"/>
      <c r="R2800" s="14"/>
      <c r="S2800" s="4"/>
      <c r="T2800" s="35"/>
      <c r="U2800" s="10"/>
      <c r="V2800" s="10"/>
      <c r="W2800" s="10"/>
      <c r="X2800" s="3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</row>
    <row r="2801" spans="1:162" x14ac:dyDescent="0.15">
      <c r="A2801" s="44"/>
      <c r="B2801" s="96"/>
      <c r="C2801" s="7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21"/>
      <c r="R2801" s="14"/>
      <c r="S2801" s="4"/>
      <c r="T2801" s="35"/>
      <c r="U2801" s="10"/>
      <c r="V2801" s="10"/>
      <c r="W2801" s="10"/>
      <c r="X2801" s="3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</row>
    <row r="2802" spans="1:162" x14ac:dyDescent="0.15">
      <c r="A2802" s="44"/>
      <c r="B2802" s="96"/>
      <c r="C2802" s="7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21"/>
      <c r="R2802" s="14"/>
      <c r="S2802" s="4"/>
      <c r="T2802" s="35"/>
      <c r="U2802" s="10"/>
      <c r="V2802" s="10"/>
      <c r="W2802" s="10"/>
      <c r="X2802" s="3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</row>
    <row r="2803" spans="1:162" x14ac:dyDescent="0.15">
      <c r="A2803" s="44"/>
      <c r="B2803" s="96"/>
      <c r="C2803" s="7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21"/>
      <c r="R2803" s="14"/>
      <c r="S2803" s="4"/>
      <c r="T2803" s="35"/>
      <c r="U2803" s="10"/>
      <c r="V2803" s="10"/>
      <c r="W2803" s="10"/>
      <c r="X2803" s="3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</row>
    <row r="2804" spans="1:162" x14ac:dyDescent="0.15">
      <c r="A2804" s="44"/>
      <c r="B2804" s="96"/>
      <c r="C2804" s="7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21"/>
      <c r="R2804" s="14"/>
      <c r="S2804" s="4"/>
      <c r="T2804" s="35"/>
      <c r="U2804" s="10"/>
      <c r="V2804" s="10"/>
      <c r="W2804" s="10"/>
      <c r="X2804" s="3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</row>
    <row r="2805" spans="1:162" x14ac:dyDescent="0.15">
      <c r="A2805" s="44"/>
      <c r="B2805" s="96"/>
      <c r="C2805" s="7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21"/>
      <c r="R2805" s="14"/>
      <c r="S2805" s="4"/>
      <c r="T2805" s="35"/>
      <c r="U2805" s="10"/>
      <c r="V2805" s="10"/>
      <c r="W2805" s="10"/>
      <c r="X2805" s="3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</row>
    <row r="2806" spans="1:162" x14ac:dyDescent="0.15">
      <c r="A2806" s="44"/>
      <c r="B2806" s="96"/>
      <c r="C2806" s="7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21"/>
      <c r="R2806" s="14"/>
      <c r="S2806" s="4"/>
      <c r="T2806" s="35"/>
      <c r="U2806" s="10"/>
      <c r="V2806" s="10"/>
      <c r="W2806" s="10"/>
      <c r="X2806" s="3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</row>
    <row r="2807" spans="1:162" x14ac:dyDescent="0.15">
      <c r="A2807" s="44"/>
      <c r="B2807" s="96"/>
      <c r="C2807" s="7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21"/>
      <c r="R2807" s="14"/>
      <c r="S2807" s="4"/>
      <c r="T2807" s="35"/>
      <c r="U2807" s="10"/>
      <c r="V2807" s="10"/>
      <c r="W2807" s="10"/>
      <c r="X2807" s="3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</row>
    <row r="2808" spans="1:162" x14ac:dyDescent="0.15">
      <c r="A2808" s="44"/>
      <c r="B2808" s="96"/>
      <c r="C2808" s="7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21"/>
      <c r="R2808" s="14"/>
      <c r="S2808" s="4"/>
      <c r="T2808" s="35"/>
      <c r="U2808" s="10"/>
      <c r="V2808" s="10"/>
      <c r="W2808" s="10"/>
      <c r="X2808" s="3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</row>
    <row r="2809" spans="1:162" x14ac:dyDescent="0.15">
      <c r="A2809" s="44"/>
      <c r="B2809" s="96"/>
      <c r="C2809" s="7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21"/>
      <c r="R2809" s="14"/>
      <c r="S2809" s="4"/>
      <c r="T2809" s="35"/>
      <c r="U2809" s="10"/>
      <c r="V2809" s="10"/>
      <c r="W2809" s="10"/>
      <c r="X2809" s="3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</row>
    <row r="2810" spans="1:162" x14ac:dyDescent="0.15">
      <c r="A2810" s="44"/>
      <c r="B2810" s="96"/>
      <c r="C2810" s="7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21"/>
      <c r="R2810" s="14"/>
      <c r="S2810" s="4"/>
      <c r="T2810" s="35"/>
      <c r="U2810" s="10"/>
      <c r="V2810" s="10"/>
      <c r="W2810" s="10"/>
      <c r="X2810" s="3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</row>
    <row r="2811" spans="1:162" x14ac:dyDescent="0.15">
      <c r="A2811" s="44"/>
      <c r="B2811" s="96"/>
      <c r="C2811" s="7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21"/>
      <c r="R2811" s="14"/>
      <c r="S2811" s="4"/>
      <c r="T2811" s="35"/>
      <c r="U2811" s="10"/>
      <c r="V2811" s="10"/>
      <c r="W2811" s="10"/>
      <c r="X2811" s="3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</row>
    <row r="2812" spans="1:162" x14ac:dyDescent="0.15">
      <c r="A2812" s="44"/>
      <c r="B2812" s="96"/>
      <c r="C2812" s="7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21"/>
      <c r="R2812" s="14"/>
      <c r="S2812" s="4"/>
      <c r="T2812" s="35"/>
      <c r="U2812" s="10"/>
      <c r="V2812" s="10"/>
      <c r="W2812" s="10"/>
      <c r="X2812" s="3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</row>
    <row r="2813" spans="1:162" x14ac:dyDescent="0.15">
      <c r="A2813" s="44"/>
      <c r="B2813" s="96"/>
      <c r="C2813" s="7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21"/>
      <c r="R2813" s="14"/>
      <c r="S2813" s="4"/>
      <c r="T2813" s="35"/>
      <c r="U2813" s="10"/>
      <c r="V2813" s="10"/>
      <c r="W2813" s="10"/>
      <c r="X2813" s="3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</row>
    <row r="2814" spans="1:162" x14ac:dyDescent="0.15">
      <c r="A2814" s="44"/>
      <c r="B2814" s="96"/>
      <c r="C2814" s="7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21"/>
      <c r="R2814" s="14"/>
      <c r="S2814" s="4"/>
      <c r="T2814" s="35"/>
      <c r="U2814" s="10"/>
      <c r="V2814" s="10"/>
      <c r="W2814" s="10"/>
      <c r="X2814" s="3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</row>
    <row r="2815" spans="1:162" x14ac:dyDescent="0.15">
      <c r="A2815" s="44"/>
      <c r="B2815" s="96"/>
      <c r="C2815" s="7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21"/>
      <c r="R2815" s="14"/>
      <c r="S2815" s="4"/>
      <c r="T2815" s="35"/>
      <c r="U2815" s="10"/>
      <c r="V2815" s="10"/>
      <c r="W2815" s="10"/>
      <c r="X2815" s="3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</row>
    <row r="2816" spans="1:162" x14ac:dyDescent="0.15">
      <c r="A2816" s="44"/>
      <c r="B2816" s="96"/>
      <c r="C2816" s="7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21"/>
      <c r="R2816" s="14"/>
      <c r="S2816" s="4"/>
      <c r="T2816" s="35"/>
      <c r="U2816" s="10"/>
      <c r="V2816" s="10"/>
      <c r="W2816" s="10"/>
      <c r="X2816" s="3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</row>
    <row r="2817" spans="1:162" x14ac:dyDescent="0.15">
      <c r="A2817" s="44"/>
      <c r="B2817" s="96"/>
      <c r="C2817" s="7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21"/>
      <c r="R2817" s="14"/>
      <c r="S2817" s="4"/>
      <c r="T2817" s="35"/>
      <c r="U2817" s="10"/>
      <c r="V2817" s="10"/>
      <c r="W2817" s="10"/>
      <c r="X2817" s="3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</row>
    <row r="2818" spans="1:162" x14ac:dyDescent="0.15">
      <c r="A2818" s="44"/>
      <c r="B2818" s="96"/>
      <c r="C2818" s="7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21"/>
      <c r="R2818" s="14"/>
      <c r="S2818" s="4"/>
      <c r="T2818" s="35"/>
      <c r="U2818" s="10"/>
      <c r="V2818" s="10"/>
      <c r="W2818" s="10"/>
      <c r="X2818" s="3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</row>
    <row r="2819" spans="1:162" x14ac:dyDescent="0.15">
      <c r="A2819" s="44"/>
      <c r="B2819" s="96"/>
      <c r="C2819" s="7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21"/>
      <c r="R2819" s="14"/>
      <c r="S2819" s="4"/>
      <c r="T2819" s="35"/>
      <c r="U2819" s="10"/>
      <c r="V2819" s="10"/>
      <c r="W2819" s="10"/>
      <c r="X2819" s="3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</row>
    <row r="2820" spans="1:162" x14ac:dyDescent="0.15">
      <c r="A2820" s="44"/>
      <c r="B2820" s="96"/>
      <c r="C2820" s="7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21"/>
      <c r="R2820" s="14"/>
      <c r="S2820" s="4"/>
      <c r="T2820" s="35"/>
      <c r="U2820" s="10"/>
      <c r="V2820" s="10"/>
      <c r="W2820" s="10"/>
      <c r="X2820" s="3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</row>
    <row r="2821" spans="1:162" x14ac:dyDescent="0.15">
      <c r="A2821" s="44"/>
      <c r="B2821" s="96"/>
      <c r="C2821" s="7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21"/>
      <c r="R2821" s="14"/>
      <c r="S2821" s="4"/>
      <c r="T2821" s="35"/>
      <c r="U2821" s="10"/>
      <c r="V2821" s="10"/>
      <c r="W2821" s="10"/>
      <c r="X2821" s="3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</row>
    <row r="2822" spans="1:162" x14ac:dyDescent="0.15">
      <c r="A2822" s="44"/>
      <c r="B2822" s="96"/>
      <c r="C2822" s="7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21"/>
      <c r="R2822" s="14"/>
      <c r="S2822" s="4"/>
      <c r="T2822" s="35"/>
      <c r="U2822" s="10"/>
      <c r="V2822" s="10"/>
      <c r="W2822" s="10"/>
      <c r="X2822" s="3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</row>
    <row r="2823" spans="1:162" x14ac:dyDescent="0.15">
      <c r="A2823" s="44"/>
      <c r="B2823" s="96"/>
      <c r="C2823" s="7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21"/>
      <c r="R2823" s="14"/>
      <c r="S2823" s="4"/>
      <c r="T2823" s="35"/>
      <c r="U2823" s="10"/>
      <c r="V2823" s="10"/>
      <c r="W2823" s="10"/>
      <c r="X2823" s="3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</row>
    <row r="2824" spans="1:162" x14ac:dyDescent="0.15">
      <c r="A2824" s="44"/>
      <c r="B2824" s="96"/>
      <c r="C2824" s="7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21"/>
      <c r="R2824" s="14"/>
      <c r="S2824" s="4"/>
      <c r="T2824" s="35"/>
      <c r="U2824" s="10"/>
      <c r="V2824" s="10"/>
      <c r="W2824" s="10"/>
      <c r="X2824" s="3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</row>
    <row r="2825" spans="1:162" x14ac:dyDescent="0.15">
      <c r="A2825" s="44"/>
      <c r="B2825" s="96"/>
      <c r="C2825" s="7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21"/>
      <c r="R2825" s="14"/>
      <c r="S2825" s="4"/>
      <c r="T2825" s="35"/>
      <c r="U2825" s="10"/>
      <c r="V2825" s="10"/>
      <c r="W2825" s="10"/>
      <c r="X2825" s="3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</row>
    <row r="2826" spans="1:162" x14ac:dyDescent="0.15">
      <c r="A2826" s="44"/>
      <c r="B2826" s="96"/>
      <c r="C2826" s="7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21"/>
      <c r="R2826" s="14"/>
      <c r="S2826" s="4"/>
      <c r="T2826" s="35"/>
      <c r="U2826" s="10"/>
      <c r="V2826" s="10"/>
      <c r="W2826" s="10"/>
      <c r="X2826" s="3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</row>
    <row r="2827" spans="1:162" x14ac:dyDescent="0.15">
      <c r="A2827" s="44"/>
      <c r="B2827" s="96"/>
      <c r="C2827" s="7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21"/>
      <c r="R2827" s="14"/>
      <c r="S2827" s="4"/>
      <c r="T2827" s="35"/>
      <c r="U2827" s="10"/>
      <c r="V2827" s="10"/>
      <c r="W2827" s="10"/>
      <c r="X2827" s="3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</row>
    <row r="2828" spans="1:162" x14ac:dyDescent="0.15">
      <c r="A2828" s="44"/>
      <c r="B2828" s="96"/>
      <c r="C2828" s="7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21"/>
      <c r="R2828" s="14"/>
      <c r="S2828" s="4"/>
      <c r="T2828" s="35"/>
      <c r="U2828" s="10"/>
      <c r="V2828" s="10"/>
      <c r="W2828" s="10"/>
      <c r="X2828" s="3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</row>
    <row r="2829" spans="1:162" x14ac:dyDescent="0.15">
      <c r="A2829" s="44"/>
      <c r="B2829" s="96"/>
      <c r="C2829" s="7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21"/>
      <c r="R2829" s="14"/>
      <c r="S2829" s="4"/>
      <c r="T2829" s="35"/>
      <c r="U2829" s="10"/>
      <c r="V2829" s="10"/>
      <c r="W2829" s="10"/>
      <c r="X2829" s="3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</row>
    <row r="2830" spans="1:162" x14ac:dyDescent="0.15">
      <c r="A2830" s="44"/>
      <c r="B2830" s="96"/>
      <c r="C2830" s="7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21"/>
      <c r="R2830" s="14"/>
      <c r="S2830" s="4"/>
      <c r="T2830" s="35"/>
      <c r="U2830" s="10"/>
      <c r="V2830" s="10"/>
      <c r="W2830" s="10"/>
      <c r="X2830" s="3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</row>
    <row r="2831" spans="1:162" x14ac:dyDescent="0.15">
      <c r="A2831" s="44"/>
      <c r="B2831" s="96"/>
      <c r="C2831" s="7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21"/>
      <c r="R2831" s="14"/>
      <c r="S2831" s="4"/>
      <c r="T2831" s="35"/>
      <c r="U2831" s="10"/>
      <c r="V2831" s="10"/>
      <c r="W2831" s="10"/>
      <c r="X2831" s="3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</row>
    <row r="2832" spans="1:162" x14ac:dyDescent="0.15">
      <c r="A2832" s="44"/>
      <c r="B2832" s="96"/>
      <c r="C2832" s="7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21"/>
      <c r="R2832" s="14"/>
      <c r="S2832" s="4"/>
      <c r="T2832" s="35"/>
      <c r="U2832" s="10"/>
      <c r="V2832" s="10"/>
      <c r="W2832" s="10"/>
      <c r="X2832" s="3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</row>
    <row r="2833" spans="1:162" x14ac:dyDescent="0.15">
      <c r="A2833" s="44"/>
      <c r="B2833" s="96"/>
      <c r="C2833" s="7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21"/>
      <c r="R2833" s="14"/>
      <c r="S2833" s="4"/>
      <c r="T2833" s="35"/>
      <c r="U2833" s="10"/>
      <c r="V2833" s="10"/>
      <c r="W2833" s="10"/>
      <c r="X2833" s="3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</row>
    <row r="2834" spans="1:162" x14ac:dyDescent="0.15">
      <c r="A2834" s="44"/>
      <c r="B2834" s="96"/>
      <c r="C2834" s="7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21"/>
      <c r="R2834" s="14"/>
      <c r="S2834" s="4"/>
      <c r="T2834" s="35"/>
      <c r="U2834" s="10"/>
      <c r="V2834" s="10"/>
      <c r="W2834" s="10"/>
      <c r="X2834" s="3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</row>
    <row r="2835" spans="1:162" x14ac:dyDescent="0.15">
      <c r="A2835" s="44"/>
      <c r="B2835" s="96"/>
      <c r="C2835" s="7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21"/>
      <c r="R2835" s="14"/>
      <c r="S2835" s="4"/>
      <c r="T2835" s="35"/>
      <c r="U2835" s="10"/>
      <c r="V2835" s="10"/>
      <c r="W2835" s="10"/>
      <c r="X2835" s="3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</row>
    <row r="2836" spans="1:162" x14ac:dyDescent="0.15">
      <c r="A2836" s="44"/>
      <c r="B2836" s="96"/>
      <c r="C2836" s="7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21"/>
      <c r="R2836" s="14"/>
      <c r="S2836" s="4"/>
      <c r="T2836" s="35"/>
      <c r="U2836" s="10"/>
      <c r="V2836" s="10"/>
      <c r="W2836" s="10"/>
      <c r="X2836" s="3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</row>
    <row r="2837" spans="1:162" x14ac:dyDescent="0.15">
      <c r="A2837" s="44"/>
      <c r="B2837" s="96"/>
      <c r="C2837" s="7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21"/>
      <c r="R2837" s="14"/>
      <c r="S2837" s="4"/>
      <c r="T2837" s="35"/>
      <c r="U2837" s="10"/>
      <c r="V2837" s="10"/>
      <c r="W2837" s="10"/>
      <c r="X2837" s="3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</row>
    <row r="2838" spans="1:162" x14ac:dyDescent="0.15">
      <c r="A2838" s="44"/>
      <c r="B2838" s="96"/>
      <c r="C2838" s="7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21"/>
      <c r="R2838" s="14"/>
      <c r="S2838" s="4"/>
      <c r="T2838" s="35"/>
      <c r="U2838" s="10"/>
      <c r="V2838" s="10"/>
      <c r="W2838" s="10"/>
      <c r="X2838" s="3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</row>
    <row r="2839" spans="1:162" x14ac:dyDescent="0.15">
      <c r="A2839" s="44"/>
      <c r="B2839" s="96"/>
      <c r="C2839" s="7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21"/>
      <c r="R2839" s="14"/>
      <c r="S2839" s="4"/>
      <c r="T2839" s="35"/>
      <c r="U2839" s="10"/>
      <c r="V2839" s="10"/>
      <c r="W2839" s="10"/>
      <c r="X2839" s="3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</row>
    <row r="2840" spans="1:162" x14ac:dyDescent="0.15">
      <c r="A2840" s="44"/>
      <c r="B2840" s="96"/>
      <c r="C2840" s="7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21"/>
      <c r="R2840" s="14"/>
      <c r="S2840" s="4"/>
      <c r="T2840" s="35"/>
      <c r="U2840" s="10"/>
      <c r="V2840" s="10"/>
      <c r="W2840" s="10"/>
      <c r="X2840" s="3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</row>
    <row r="2841" spans="1:162" x14ac:dyDescent="0.15">
      <c r="A2841" s="44"/>
      <c r="B2841" s="96"/>
      <c r="C2841" s="7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21"/>
      <c r="R2841" s="14"/>
      <c r="S2841" s="4"/>
      <c r="T2841" s="35"/>
      <c r="U2841" s="10"/>
      <c r="V2841" s="10"/>
      <c r="W2841" s="10"/>
      <c r="X2841" s="3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</row>
    <row r="2842" spans="1:162" x14ac:dyDescent="0.15">
      <c r="A2842" s="44"/>
      <c r="B2842" s="96"/>
      <c r="C2842" s="7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21"/>
      <c r="R2842" s="14"/>
      <c r="S2842" s="4"/>
      <c r="T2842" s="35"/>
      <c r="U2842" s="10"/>
      <c r="V2842" s="10"/>
      <c r="W2842" s="10"/>
      <c r="X2842" s="3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</row>
    <row r="2843" spans="1:162" x14ac:dyDescent="0.15">
      <c r="A2843" s="44"/>
      <c r="B2843" s="96"/>
      <c r="C2843" s="7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21"/>
      <c r="R2843" s="14"/>
      <c r="S2843" s="4"/>
      <c r="T2843" s="35"/>
      <c r="U2843" s="10"/>
      <c r="V2843" s="10"/>
      <c r="W2843" s="10"/>
      <c r="X2843" s="3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</row>
    <row r="2844" spans="1:162" x14ac:dyDescent="0.15">
      <c r="A2844" s="44"/>
      <c r="B2844" s="96"/>
      <c r="C2844" s="7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21"/>
      <c r="R2844" s="14"/>
      <c r="S2844" s="4"/>
      <c r="T2844" s="35"/>
      <c r="U2844" s="10"/>
      <c r="V2844" s="10"/>
      <c r="W2844" s="10"/>
      <c r="X2844" s="3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</row>
    <row r="2845" spans="1:162" x14ac:dyDescent="0.15">
      <c r="A2845" s="44"/>
      <c r="B2845" s="96"/>
      <c r="C2845" s="7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21"/>
      <c r="R2845" s="14"/>
      <c r="S2845" s="4"/>
      <c r="T2845" s="35"/>
      <c r="U2845" s="10"/>
      <c r="V2845" s="10"/>
      <c r="W2845" s="10"/>
      <c r="X2845" s="3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</row>
    <row r="2846" spans="1:162" x14ac:dyDescent="0.15">
      <c r="A2846" s="44"/>
      <c r="B2846" s="96"/>
      <c r="C2846" s="7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21"/>
      <c r="R2846" s="14"/>
      <c r="S2846" s="4"/>
      <c r="T2846" s="35"/>
      <c r="U2846" s="10"/>
      <c r="V2846" s="10"/>
      <c r="W2846" s="10"/>
      <c r="X2846" s="3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</row>
    <row r="2847" spans="1:162" x14ac:dyDescent="0.15">
      <c r="A2847" s="44"/>
      <c r="B2847" s="96"/>
      <c r="C2847" s="7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21"/>
      <c r="R2847" s="14"/>
      <c r="S2847" s="4"/>
      <c r="T2847" s="35"/>
      <c r="U2847" s="10"/>
      <c r="V2847" s="10"/>
      <c r="W2847" s="10"/>
      <c r="X2847" s="3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</row>
    <row r="2848" spans="1:162" x14ac:dyDescent="0.15">
      <c r="A2848" s="44"/>
      <c r="B2848" s="96"/>
      <c r="C2848" s="7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21"/>
      <c r="R2848" s="14"/>
      <c r="S2848" s="4"/>
      <c r="T2848" s="35"/>
      <c r="U2848" s="10"/>
      <c r="V2848" s="10"/>
      <c r="W2848" s="10"/>
      <c r="X2848" s="3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</row>
    <row r="2849" spans="1:162" x14ac:dyDescent="0.15">
      <c r="A2849" s="44"/>
      <c r="B2849" s="96"/>
      <c r="C2849" s="7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21"/>
      <c r="R2849" s="14"/>
      <c r="S2849" s="4"/>
      <c r="T2849" s="35"/>
      <c r="U2849" s="10"/>
      <c r="V2849" s="10"/>
      <c r="W2849" s="10"/>
      <c r="X2849" s="3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</row>
    <row r="2850" spans="1:162" x14ac:dyDescent="0.15">
      <c r="A2850" s="44"/>
      <c r="B2850" s="96"/>
      <c r="C2850" s="7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21"/>
      <c r="R2850" s="14"/>
      <c r="S2850" s="4"/>
      <c r="T2850" s="35"/>
      <c r="U2850" s="10"/>
      <c r="V2850" s="10"/>
      <c r="W2850" s="10"/>
      <c r="X2850" s="3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</row>
    <row r="2851" spans="1:162" x14ac:dyDescent="0.15">
      <c r="A2851" s="44"/>
      <c r="B2851" s="96"/>
      <c r="C2851" s="7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21"/>
      <c r="R2851" s="14"/>
      <c r="S2851" s="4"/>
      <c r="T2851" s="35"/>
      <c r="U2851" s="10"/>
      <c r="V2851" s="10"/>
      <c r="W2851" s="10"/>
      <c r="X2851" s="3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</row>
    <row r="2852" spans="1:162" x14ac:dyDescent="0.15">
      <c r="A2852" s="44"/>
      <c r="B2852" s="96"/>
      <c r="C2852" s="7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21"/>
      <c r="R2852" s="14"/>
      <c r="S2852" s="4"/>
      <c r="T2852" s="35"/>
      <c r="U2852" s="10"/>
      <c r="V2852" s="10"/>
      <c r="W2852" s="10"/>
      <c r="X2852" s="3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</row>
    <row r="2853" spans="1:162" x14ac:dyDescent="0.15">
      <c r="A2853" s="44"/>
      <c r="B2853" s="96"/>
      <c r="C2853" s="7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21"/>
      <c r="R2853" s="14"/>
      <c r="S2853" s="4"/>
      <c r="T2853" s="35"/>
      <c r="U2853" s="10"/>
      <c r="V2853" s="10"/>
      <c r="W2853" s="10"/>
      <c r="X2853" s="3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</row>
    <row r="2854" spans="1:162" x14ac:dyDescent="0.15">
      <c r="A2854" s="44"/>
      <c r="B2854" s="96"/>
      <c r="C2854" s="7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21"/>
      <c r="R2854" s="14"/>
      <c r="S2854" s="4"/>
      <c r="T2854" s="35"/>
      <c r="U2854" s="10"/>
      <c r="V2854" s="10"/>
      <c r="W2854" s="10"/>
      <c r="X2854" s="3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</row>
    <row r="2855" spans="1:162" x14ac:dyDescent="0.15">
      <c r="A2855" s="44"/>
      <c r="B2855" s="96"/>
      <c r="C2855" s="7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21"/>
      <c r="R2855" s="14"/>
      <c r="S2855" s="4"/>
      <c r="T2855" s="35"/>
      <c r="U2855" s="10"/>
      <c r="V2855" s="10"/>
      <c r="W2855" s="10"/>
      <c r="X2855" s="3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</row>
    <row r="2856" spans="1:162" x14ac:dyDescent="0.15">
      <c r="A2856" s="44"/>
      <c r="B2856" s="96"/>
      <c r="C2856" s="7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21"/>
      <c r="R2856" s="14"/>
      <c r="S2856" s="4"/>
      <c r="T2856" s="35"/>
      <c r="U2856" s="10"/>
      <c r="V2856" s="10"/>
      <c r="W2856" s="10"/>
      <c r="X2856" s="3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</row>
    <row r="2857" spans="1:162" x14ac:dyDescent="0.15">
      <c r="A2857" s="44"/>
      <c r="B2857" s="96"/>
      <c r="C2857" s="7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21"/>
      <c r="R2857" s="14"/>
      <c r="S2857" s="4"/>
      <c r="T2857" s="35"/>
      <c r="U2857" s="10"/>
      <c r="V2857" s="10"/>
      <c r="W2857" s="10"/>
      <c r="X2857" s="3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</row>
    <row r="2858" spans="1:162" x14ac:dyDescent="0.15">
      <c r="A2858" s="44"/>
      <c r="B2858" s="96"/>
      <c r="C2858" s="7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21"/>
      <c r="R2858" s="14"/>
      <c r="S2858" s="4"/>
      <c r="T2858" s="35"/>
      <c r="U2858" s="10"/>
      <c r="V2858" s="10"/>
      <c r="W2858" s="10"/>
      <c r="X2858" s="3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</row>
    <row r="2859" spans="1:162" x14ac:dyDescent="0.15">
      <c r="A2859" s="44"/>
      <c r="B2859" s="96"/>
      <c r="C2859" s="7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21"/>
      <c r="R2859" s="14"/>
      <c r="S2859" s="4"/>
      <c r="T2859" s="35"/>
      <c r="U2859" s="10"/>
      <c r="V2859" s="10"/>
      <c r="W2859" s="10"/>
      <c r="X2859" s="3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</row>
    <row r="2860" spans="1:162" x14ac:dyDescent="0.15">
      <c r="A2860" s="44"/>
      <c r="B2860" s="96"/>
      <c r="C2860" s="7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21"/>
      <c r="R2860" s="14"/>
      <c r="S2860" s="4"/>
      <c r="T2860" s="35"/>
      <c r="U2860" s="10"/>
      <c r="V2860" s="10"/>
      <c r="W2860" s="10"/>
      <c r="X2860" s="3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</row>
    <row r="2861" spans="1:162" x14ac:dyDescent="0.15">
      <c r="A2861" s="44"/>
      <c r="B2861" s="96"/>
      <c r="C2861" s="7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21"/>
      <c r="R2861" s="14"/>
      <c r="S2861" s="4"/>
      <c r="T2861" s="35"/>
      <c r="U2861" s="10"/>
      <c r="V2861" s="10"/>
      <c r="W2861" s="10"/>
      <c r="X2861" s="3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</row>
    <row r="2862" spans="1:162" x14ac:dyDescent="0.15">
      <c r="A2862" s="44"/>
      <c r="B2862" s="96"/>
      <c r="C2862" s="7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21"/>
      <c r="R2862" s="14"/>
      <c r="S2862" s="4"/>
      <c r="T2862" s="35"/>
      <c r="U2862" s="10"/>
      <c r="V2862" s="10"/>
      <c r="W2862" s="10"/>
      <c r="X2862" s="3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</row>
    <row r="2863" spans="1:162" x14ac:dyDescent="0.15">
      <c r="A2863" s="44"/>
      <c r="B2863" s="96"/>
      <c r="C2863" s="7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21"/>
      <c r="R2863" s="14"/>
      <c r="S2863" s="4"/>
      <c r="T2863" s="35"/>
      <c r="U2863" s="10"/>
      <c r="V2863" s="10"/>
      <c r="W2863" s="10"/>
      <c r="X2863" s="3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</row>
    <row r="2864" spans="1:162" x14ac:dyDescent="0.15">
      <c r="A2864" s="44"/>
      <c r="B2864" s="96"/>
      <c r="C2864" s="7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21"/>
      <c r="R2864" s="14"/>
      <c r="S2864" s="4"/>
      <c r="T2864" s="35"/>
      <c r="U2864" s="10"/>
      <c r="V2864" s="10"/>
      <c r="W2864" s="10"/>
      <c r="X2864" s="3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</row>
    <row r="2865" spans="1:162" x14ac:dyDescent="0.15">
      <c r="A2865" s="44"/>
      <c r="B2865" s="96"/>
      <c r="C2865" s="7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21"/>
      <c r="R2865" s="14"/>
      <c r="S2865" s="4"/>
      <c r="T2865" s="35"/>
      <c r="U2865" s="10"/>
      <c r="V2865" s="10"/>
      <c r="W2865" s="10"/>
      <c r="X2865" s="3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</row>
    <row r="2866" spans="1:162" x14ac:dyDescent="0.15">
      <c r="A2866" s="44"/>
      <c r="B2866" s="96"/>
      <c r="C2866" s="7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21"/>
      <c r="R2866" s="14"/>
      <c r="S2866" s="4"/>
      <c r="T2866" s="35"/>
      <c r="U2866" s="10"/>
      <c r="V2866" s="10"/>
      <c r="W2866" s="10"/>
      <c r="X2866" s="3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</row>
    <row r="2867" spans="1:162" x14ac:dyDescent="0.15">
      <c r="A2867" s="44"/>
      <c r="B2867" s="96"/>
      <c r="C2867" s="7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21"/>
      <c r="R2867" s="14"/>
      <c r="S2867" s="4"/>
      <c r="T2867" s="35"/>
      <c r="U2867" s="10"/>
      <c r="V2867" s="10"/>
      <c r="W2867" s="10"/>
      <c r="X2867" s="3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</row>
    <row r="2868" spans="1:162" x14ac:dyDescent="0.15">
      <c r="A2868" s="44"/>
      <c r="B2868" s="96"/>
      <c r="C2868" s="7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21"/>
      <c r="R2868" s="14"/>
      <c r="S2868" s="4"/>
      <c r="T2868" s="35"/>
      <c r="U2868" s="10"/>
      <c r="V2868" s="10"/>
      <c r="W2868" s="10"/>
      <c r="X2868" s="3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</row>
    <row r="2869" spans="1:162" x14ac:dyDescent="0.15">
      <c r="A2869" s="44"/>
      <c r="B2869" s="96"/>
      <c r="C2869" s="7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21"/>
      <c r="R2869" s="14"/>
      <c r="S2869" s="4"/>
      <c r="T2869" s="35"/>
      <c r="U2869" s="10"/>
      <c r="V2869" s="10"/>
      <c r="W2869" s="10"/>
      <c r="X2869" s="3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</row>
    <row r="2870" spans="1:162" x14ac:dyDescent="0.15">
      <c r="A2870" s="44"/>
      <c r="B2870" s="96"/>
      <c r="C2870" s="7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21"/>
      <c r="R2870" s="14"/>
      <c r="S2870" s="4"/>
      <c r="T2870" s="35"/>
      <c r="U2870" s="10"/>
      <c r="V2870" s="10"/>
      <c r="W2870" s="10"/>
      <c r="X2870" s="3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</row>
    <row r="2871" spans="1:162" x14ac:dyDescent="0.15">
      <c r="A2871" s="44"/>
      <c r="B2871" s="96"/>
      <c r="C2871" s="7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21"/>
      <c r="R2871" s="14"/>
      <c r="S2871" s="4"/>
      <c r="T2871" s="35"/>
      <c r="U2871" s="10"/>
      <c r="V2871" s="10"/>
      <c r="W2871" s="10"/>
      <c r="X2871" s="3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</row>
    <row r="2872" spans="1:162" x14ac:dyDescent="0.15">
      <c r="A2872" s="44"/>
      <c r="B2872" s="96"/>
      <c r="C2872" s="7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21"/>
      <c r="R2872" s="14"/>
      <c r="S2872" s="4"/>
      <c r="T2872" s="35"/>
      <c r="U2872" s="10"/>
      <c r="V2872" s="10"/>
      <c r="W2872" s="10"/>
      <c r="X2872" s="3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</row>
    <row r="2873" spans="1:162" x14ac:dyDescent="0.15">
      <c r="A2873" s="44"/>
      <c r="B2873" s="96"/>
      <c r="C2873" s="7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21"/>
      <c r="R2873" s="14"/>
      <c r="S2873" s="4"/>
      <c r="T2873" s="35"/>
      <c r="U2873" s="10"/>
      <c r="V2873" s="10"/>
      <c r="W2873" s="10"/>
      <c r="X2873" s="3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</row>
    <row r="2874" spans="1:162" x14ac:dyDescent="0.15">
      <c r="A2874" s="44"/>
      <c r="B2874" s="96"/>
      <c r="C2874" s="7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21"/>
      <c r="R2874" s="14"/>
      <c r="S2874" s="4"/>
      <c r="T2874" s="35"/>
      <c r="U2874" s="10"/>
      <c r="V2874" s="10"/>
      <c r="W2874" s="10"/>
      <c r="X2874" s="3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</row>
    <row r="2875" spans="1:162" x14ac:dyDescent="0.15">
      <c r="A2875" s="44"/>
      <c r="B2875" s="96"/>
      <c r="C2875" s="7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21"/>
      <c r="R2875" s="14"/>
      <c r="S2875" s="4"/>
      <c r="T2875" s="35"/>
      <c r="U2875" s="10"/>
      <c r="V2875" s="10"/>
      <c r="W2875" s="10"/>
      <c r="X2875" s="3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</row>
    <row r="2876" spans="1:162" x14ac:dyDescent="0.15">
      <c r="A2876" s="44"/>
      <c r="B2876" s="96"/>
      <c r="C2876" s="7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21"/>
      <c r="R2876" s="14"/>
      <c r="S2876" s="4"/>
      <c r="T2876" s="35"/>
      <c r="U2876" s="10"/>
      <c r="V2876" s="10"/>
      <c r="W2876" s="10"/>
      <c r="X2876" s="3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</row>
    <row r="2877" spans="1:162" x14ac:dyDescent="0.15">
      <c r="A2877" s="44"/>
      <c r="B2877" s="96"/>
      <c r="C2877" s="7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21"/>
      <c r="R2877" s="14"/>
      <c r="S2877" s="4"/>
      <c r="T2877" s="35"/>
      <c r="U2877" s="10"/>
      <c r="V2877" s="10"/>
      <c r="W2877" s="10"/>
      <c r="X2877" s="3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</row>
    <row r="2878" spans="1:162" x14ac:dyDescent="0.15">
      <c r="A2878" s="44"/>
      <c r="B2878" s="96"/>
      <c r="C2878" s="7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21"/>
      <c r="R2878" s="14"/>
      <c r="S2878" s="4"/>
      <c r="T2878" s="35"/>
      <c r="U2878" s="10"/>
      <c r="V2878" s="10"/>
      <c r="W2878" s="10"/>
      <c r="X2878" s="3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</row>
    <row r="2879" spans="1:162" x14ac:dyDescent="0.15">
      <c r="A2879" s="44"/>
      <c r="B2879" s="96"/>
      <c r="C2879" s="7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21"/>
      <c r="R2879" s="14"/>
      <c r="S2879" s="4"/>
      <c r="T2879" s="35"/>
      <c r="U2879" s="10"/>
      <c r="V2879" s="10"/>
      <c r="W2879" s="10"/>
      <c r="X2879" s="3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</row>
    <row r="2880" spans="1:162" x14ac:dyDescent="0.15">
      <c r="A2880" s="44"/>
      <c r="B2880" s="96"/>
      <c r="C2880" s="7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21"/>
      <c r="R2880" s="14"/>
      <c r="S2880" s="4"/>
      <c r="T2880" s="35"/>
      <c r="U2880" s="10"/>
      <c r="V2880" s="10"/>
      <c r="W2880" s="10"/>
      <c r="X2880" s="3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</row>
    <row r="2881" spans="1:162" x14ac:dyDescent="0.15">
      <c r="A2881" s="44"/>
      <c r="B2881" s="96"/>
      <c r="C2881" s="7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21"/>
      <c r="R2881" s="14"/>
      <c r="S2881" s="4"/>
      <c r="T2881" s="35"/>
      <c r="U2881" s="10"/>
      <c r="V2881" s="10"/>
      <c r="W2881" s="10"/>
      <c r="X2881" s="3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</row>
    <row r="2882" spans="1:162" x14ac:dyDescent="0.15">
      <c r="A2882" s="44"/>
      <c r="B2882" s="96"/>
      <c r="C2882" s="7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21"/>
      <c r="R2882" s="14"/>
      <c r="S2882" s="4"/>
      <c r="T2882" s="35"/>
      <c r="U2882" s="10"/>
      <c r="V2882" s="10"/>
      <c r="W2882" s="10"/>
      <c r="X2882" s="3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</row>
    <row r="2883" spans="1:162" x14ac:dyDescent="0.15">
      <c r="A2883" s="44"/>
      <c r="B2883" s="96"/>
      <c r="C2883" s="7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21"/>
      <c r="R2883" s="14"/>
      <c r="S2883" s="4"/>
      <c r="T2883" s="35"/>
      <c r="U2883" s="10"/>
      <c r="V2883" s="10"/>
      <c r="W2883" s="10"/>
      <c r="X2883" s="3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</row>
    <row r="2884" spans="1:162" x14ac:dyDescent="0.15">
      <c r="A2884" s="44"/>
      <c r="B2884" s="96"/>
      <c r="C2884" s="7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21"/>
      <c r="R2884" s="14"/>
      <c r="S2884" s="4"/>
      <c r="T2884" s="35"/>
      <c r="U2884" s="10"/>
      <c r="V2884" s="10"/>
      <c r="W2884" s="10"/>
      <c r="X2884" s="3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</row>
    <row r="2885" spans="1:162" x14ac:dyDescent="0.15">
      <c r="A2885" s="44"/>
      <c r="B2885" s="96"/>
      <c r="C2885" s="7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21"/>
      <c r="R2885" s="14"/>
      <c r="S2885" s="4"/>
      <c r="T2885" s="35"/>
      <c r="U2885" s="10"/>
      <c r="V2885" s="10"/>
      <c r="W2885" s="10"/>
      <c r="X2885" s="3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</row>
    <row r="2886" spans="1:162" x14ac:dyDescent="0.15">
      <c r="A2886" s="44"/>
      <c r="B2886" s="96"/>
      <c r="C2886" s="7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21"/>
      <c r="R2886" s="14"/>
      <c r="S2886" s="4"/>
      <c r="T2886" s="35"/>
      <c r="U2886" s="10"/>
      <c r="V2886" s="10"/>
      <c r="W2886" s="10"/>
      <c r="X2886" s="3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</row>
    <row r="2887" spans="1:162" x14ac:dyDescent="0.15">
      <c r="A2887" s="44"/>
      <c r="B2887" s="96"/>
      <c r="C2887" s="7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21"/>
      <c r="R2887" s="14"/>
      <c r="S2887" s="4"/>
      <c r="T2887" s="35"/>
      <c r="U2887" s="10"/>
      <c r="V2887" s="10"/>
      <c r="W2887" s="10"/>
      <c r="X2887" s="3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</row>
    <row r="2888" spans="1:162" x14ac:dyDescent="0.15">
      <c r="A2888" s="44"/>
      <c r="B2888" s="96"/>
      <c r="C2888" s="7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21"/>
      <c r="R2888" s="14"/>
      <c r="S2888" s="4"/>
      <c r="T2888" s="35"/>
      <c r="U2888" s="10"/>
      <c r="V2888" s="10"/>
      <c r="W2888" s="10"/>
      <c r="X2888" s="3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</row>
    <row r="2889" spans="1:162" x14ac:dyDescent="0.15">
      <c r="A2889" s="44"/>
      <c r="B2889" s="96"/>
      <c r="C2889" s="7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21"/>
      <c r="R2889" s="14"/>
      <c r="S2889" s="4"/>
      <c r="T2889" s="35"/>
      <c r="U2889" s="10"/>
      <c r="V2889" s="10"/>
      <c r="W2889" s="10"/>
      <c r="X2889" s="3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</row>
    <row r="2890" spans="1:162" x14ac:dyDescent="0.15">
      <c r="A2890" s="44"/>
      <c r="B2890" s="96"/>
      <c r="C2890" s="7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21"/>
      <c r="R2890" s="14"/>
      <c r="S2890" s="4"/>
      <c r="T2890" s="35"/>
      <c r="U2890" s="10"/>
      <c r="V2890" s="10"/>
      <c r="W2890" s="10"/>
      <c r="X2890" s="3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</row>
    <row r="2891" spans="1:162" x14ac:dyDescent="0.15">
      <c r="A2891" s="44"/>
      <c r="B2891" s="96"/>
      <c r="C2891" s="7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21"/>
      <c r="R2891" s="14"/>
      <c r="S2891" s="4"/>
      <c r="T2891" s="35"/>
      <c r="U2891" s="10"/>
      <c r="V2891" s="10"/>
      <c r="W2891" s="10"/>
      <c r="X2891" s="3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</row>
    <row r="2892" spans="1:162" x14ac:dyDescent="0.15">
      <c r="A2892" s="44"/>
      <c r="B2892" s="96"/>
      <c r="C2892" s="7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21"/>
      <c r="R2892" s="14"/>
      <c r="S2892" s="4"/>
      <c r="T2892" s="35"/>
      <c r="U2892" s="10"/>
      <c r="V2892" s="10"/>
      <c r="W2892" s="10"/>
      <c r="X2892" s="3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</row>
    <row r="2893" spans="1:162" x14ac:dyDescent="0.15">
      <c r="A2893" s="44"/>
      <c r="B2893" s="96"/>
      <c r="C2893" s="7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21"/>
      <c r="R2893" s="14"/>
      <c r="S2893" s="4"/>
      <c r="T2893" s="35"/>
      <c r="U2893" s="10"/>
      <c r="V2893" s="10"/>
      <c r="W2893" s="10"/>
      <c r="X2893" s="3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</row>
    <row r="2894" spans="1:162" x14ac:dyDescent="0.15">
      <c r="A2894" s="44"/>
      <c r="B2894" s="96"/>
      <c r="C2894" s="7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21"/>
      <c r="R2894" s="14"/>
      <c r="S2894" s="4"/>
      <c r="T2894" s="35"/>
      <c r="U2894" s="10"/>
      <c r="V2894" s="10"/>
      <c r="W2894" s="10"/>
      <c r="X2894" s="3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</row>
    <row r="2895" spans="1:162" x14ac:dyDescent="0.15">
      <c r="A2895" s="44"/>
      <c r="B2895" s="96"/>
      <c r="C2895" s="7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21"/>
      <c r="R2895" s="14"/>
      <c r="S2895" s="4"/>
      <c r="T2895" s="35"/>
      <c r="U2895" s="10"/>
      <c r="V2895" s="10"/>
      <c r="W2895" s="10"/>
      <c r="X2895" s="3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</row>
    <row r="2896" spans="1:162" x14ac:dyDescent="0.15">
      <c r="A2896" s="44"/>
      <c r="B2896" s="96"/>
      <c r="C2896" s="7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21"/>
      <c r="R2896" s="14"/>
      <c r="S2896" s="4"/>
      <c r="T2896" s="35"/>
      <c r="U2896" s="10"/>
      <c r="V2896" s="10"/>
      <c r="W2896" s="10"/>
      <c r="X2896" s="3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</row>
    <row r="2897" spans="1:162" x14ac:dyDescent="0.15">
      <c r="A2897" s="44"/>
      <c r="B2897" s="96"/>
      <c r="C2897" s="7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21"/>
      <c r="R2897" s="14"/>
      <c r="S2897" s="4"/>
      <c r="T2897" s="35"/>
      <c r="U2897" s="10"/>
      <c r="V2897" s="10"/>
      <c r="W2897" s="10"/>
      <c r="X2897" s="3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</row>
    <row r="2898" spans="1:162" x14ac:dyDescent="0.15">
      <c r="A2898" s="44"/>
      <c r="B2898" s="96"/>
      <c r="C2898" s="7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21"/>
      <c r="R2898" s="14"/>
      <c r="S2898" s="4"/>
      <c r="T2898" s="35"/>
      <c r="U2898" s="10"/>
      <c r="V2898" s="10"/>
      <c r="W2898" s="10"/>
      <c r="X2898" s="3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</row>
    <row r="2899" spans="1:162" x14ac:dyDescent="0.15">
      <c r="A2899" s="44"/>
      <c r="B2899" s="96"/>
      <c r="C2899" s="7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21"/>
      <c r="R2899" s="14"/>
      <c r="S2899" s="4"/>
      <c r="T2899" s="35"/>
      <c r="U2899" s="10"/>
      <c r="V2899" s="10"/>
      <c r="W2899" s="10"/>
      <c r="X2899" s="3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</row>
    <row r="2900" spans="1:162" x14ac:dyDescent="0.15">
      <c r="A2900" s="44"/>
      <c r="B2900" s="96"/>
      <c r="C2900" s="7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21"/>
      <c r="R2900" s="14"/>
      <c r="S2900" s="4"/>
      <c r="T2900" s="35"/>
      <c r="U2900" s="10"/>
      <c r="V2900" s="10"/>
      <c r="W2900" s="10"/>
      <c r="X2900" s="3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</row>
    <row r="2901" spans="1:162" x14ac:dyDescent="0.15">
      <c r="A2901" s="44"/>
      <c r="B2901" s="96"/>
      <c r="C2901" s="7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21"/>
      <c r="R2901" s="14"/>
      <c r="S2901" s="4"/>
      <c r="T2901" s="35"/>
      <c r="U2901" s="10"/>
      <c r="V2901" s="10"/>
      <c r="W2901" s="10"/>
      <c r="X2901" s="3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</row>
    <row r="2902" spans="1:162" x14ac:dyDescent="0.15">
      <c r="A2902" s="44"/>
      <c r="B2902" s="96"/>
      <c r="C2902" s="7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21"/>
      <c r="R2902" s="14"/>
      <c r="S2902" s="4"/>
      <c r="T2902" s="35"/>
      <c r="U2902" s="10"/>
      <c r="V2902" s="10"/>
      <c r="W2902" s="10"/>
      <c r="X2902" s="3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</row>
    <row r="2903" spans="1:162" x14ac:dyDescent="0.15">
      <c r="A2903" s="44"/>
      <c r="B2903" s="96"/>
      <c r="C2903" s="7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21"/>
      <c r="R2903" s="14"/>
      <c r="S2903" s="4"/>
      <c r="T2903" s="35"/>
      <c r="U2903" s="10"/>
      <c r="V2903" s="10"/>
      <c r="W2903" s="10"/>
      <c r="X2903" s="3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</row>
    <row r="2904" spans="1:162" x14ac:dyDescent="0.15">
      <c r="A2904" s="44"/>
      <c r="B2904" s="96"/>
      <c r="C2904" s="7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21"/>
      <c r="R2904" s="14"/>
      <c r="S2904" s="4"/>
      <c r="T2904" s="35"/>
      <c r="U2904" s="10"/>
      <c r="V2904" s="10"/>
      <c r="W2904" s="10"/>
      <c r="X2904" s="3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</row>
    <row r="2905" spans="1:162" x14ac:dyDescent="0.15">
      <c r="A2905" s="44"/>
      <c r="B2905" s="96"/>
      <c r="C2905" s="7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21"/>
      <c r="R2905" s="14"/>
      <c r="S2905" s="4"/>
      <c r="T2905" s="35"/>
      <c r="U2905" s="10"/>
      <c r="V2905" s="10"/>
      <c r="W2905" s="10"/>
      <c r="X2905" s="3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</row>
    <row r="2906" spans="1:162" x14ac:dyDescent="0.15">
      <c r="A2906" s="44"/>
      <c r="B2906" s="96"/>
      <c r="C2906" s="7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21"/>
      <c r="R2906" s="14"/>
      <c r="S2906" s="4"/>
      <c r="T2906" s="35"/>
      <c r="U2906" s="10"/>
      <c r="V2906" s="10"/>
      <c r="W2906" s="10"/>
      <c r="X2906" s="3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</row>
    <row r="2907" spans="1:162" x14ac:dyDescent="0.15">
      <c r="A2907" s="44"/>
      <c r="B2907" s="96"/>
      <c r="C2907" s="7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21"/>
      <c r="R2907" s="14"/>
      <c r="S2907" s="4"/>
      <c r="T2907" s="35"/>
      <c r="U2907" s="10"/>
      <c r="V2907" s="10"/>
      <c r="W2907" s="10"/>
      <c r="X2907" s="3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</row>
    <row r="2908" spans="1:162" x14ac:dyDescent="0.15">
      <c r="A2908" s="44"/>
      <c r="B2908" s="96"/>
      <c r="C2908" s="7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21"/>
      <c r="R2908" s="14"/>
      <c r="S2908" s="4"/>
      <c r="T2908" s="35"/>
      <c r="U2908" s="10"/>
      <c r="V2908" s="10"/>
      <c r="W2908" s="10"/>
      <c r="X2908" s="3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</row>
    <row r="2909" spans="1:162" x14ac:dyDescent="0.15">
      <c r="A2909" s="44"/>
      <c r="B2909" s="96"/>
      <c r="C2909" s="7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21"/>
      <c r="R2909" s="14"/>
      <c r="S2909" s="4"/>
      <c r="T2909" s="35"/>
      <c r="U2909" s="10"/>
      <c r="V2909" s="10"/>
      <c r="W2909" s="10"/>
      <c r="X2909" s="3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</row>
    <row r="2910" spans="1:162" x14ac:dyDescent="0.15">
      <c r="A2910" s="44"/>
      <c r="B2910" s="96"/>
      <c r="C2910" s="7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21"/>
      <c r="R2910" s="14"/>
      <c r="S2910" s="4"/>
      <c r="T2910" s="35"/>
      <c r="U2910" s="10"/>
      <c r="V2910" s="10"/>
      <c r="W2910" s="10"/>
      <c r="X2910" s="3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</row>
    <row r="2911" spans="1:162" x14ac:dyDescent="0.15">
      <c r="A2911" s="44"/>
      <c r="B2911" s="96"/>
      <c r="C2911" s="7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21"/>
      <c r="R2911" s="14"/>
      <c r="S2911" s="4"/>
      <c r="T2911" s="35"/>
      <c r="U2911" s="10"/>
      <c r="V2911" s="10"/>
      <c r="W2911" s="10"/>
      <c r="X2911" s="3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</row>
    <row r="2912" spans="1:162" x14ac:dyDescent="0.15">
      <c r="A2912" s="44"/>
      <c r="B2912" s="96"/>
      <c r="C2912" s="7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21"/>
      <c r="R2912" s="14"/>
      <c r="S2912" s="4"/>
      <c r="T2912" s="35"/>
      <c r="U2912" s="10"/>
      <c r="V2912" s="10"/>
      <c r="W2912" s="10"/>
      <c r="X2912" s="3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</row>
    <row r="2913" spans="1:162" x14ac:dyDescent="0.15">
      <c r="A2913" s="44"/>
      <c r="B2913" s="96"/>
      <c r="C2913" s="7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21"/>
      <c r="R2913" s="14"/>
      <c r="S2913" s="4"/>
      <c r="T2913" s="35"/>
      <c r="U2913" s="10"/>
      <c r="V2913" s="10"/>
      <c r="W2913" s="10"/>
      <c r="X2913" s="3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</row>
    <row r="2914" spans="1:162" x14ac:dyDescent="0.15">
      <c r="A2914" s="44"/>
      <c r="B2914" s="96"/>
      <c r="C2914" s="7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21"/>
      <c r="R2914" s="14"/>
      <c r="S2914" s="4"/>
      <c r="T2914" s="35"/>
      <c r="U2914" s="10"/>
      <c r="V2914" s="10"/>
      <c r="W2914" s="10"/>
      <c r="X2914" s="3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</row>
    <row r="2915" spans="1:162" x14ac:dyDescent="0.15">
      <c r="A2915" s="44"/>
      <c r="B2915" s="96"/>
      <c r="C2915" s="7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21"/>
      <c r="R2915" s="14"/>
      <c r="S2915" s="4"/>
      <c r="T2915" s="35"/>
      <c r="U2915" s="10"/>
      <c r="V2915" s="10"/>
      <c r="W2915" s="10"/>
      <c r="X2915" s="3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</row>
    <row r="2916" spans="1:162" x14ac:dyDescent="0.15">
      <c r="A2916" s="44"/>
      <c r="B2916" s="96"/>
      <c r="C2916" s="7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21"/>
      <c r="R2916" s="14"/>
      <c r="S2916" s="4"/>
      <c r="T2916" s="35"/>
      <c r="U2916" s="10"/>
      <c r="V2916" s="10"/>
      <c r="W2916" s="10"/>
      <c r="X2916" s="3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</row>
    <row r="2917" spans="1:162" x14ac:dyDescent="0.15">
      <c r="A2917" s="44"/>
      <c r="B2917" s="96"/>
      <c r="C2917" s="7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21"/>
      <c r="R2917" s="14"/>
      <c r="S2917" s="4"/>
      <c r="T2917" s="35"/>
      <c r="U2917" s="10"/>
      <c r="V2917" s="10"/>
      <c r="W2917" s="10"/>
      <c r="X2917" s="3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</row>
    <row r="2918" spans="1:162" x14ac:dyDescent="0.15">
      <c r="A2918" s="44"/>
      <c r="B2918" s="96"/>
      <c r="C2918" s="7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21"/>
      <c r="R2918" s="14"/>
      <c r="S2918" s="4"/>
      <c r="T2918" s="35"/>
      <c r="U2918" s="10"/>
      <c r="V2918" s="10"/>
      <c r="W2918" s="10"/>
      <c r="X2918" s="3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</row>
    <row r="2919" spans="1:162" x14ac:dyDescent="0.15">
      <c r="A2919" s="44"/>
      <c r="B2919" s="96"/>
      <c r="C2919" s="7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21"/>
      <c r="R2919" s="14"/>
      <c r="S2919" s="4"/>
      <c r="T2919" s="35"/>
      <c r="U2919" s="10"/>
      <c r="V2919" s="10"/>
      <c r="W2919" s="10"/>
      <c r="X2919" s="3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</row>
    <row r="2920" spans="1:162" x14ac:dyDescent="0.15">
      <c r="A2920" s="44"/>
      <c r="B2920" s="96"/>
      <c r="C2920" s="7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21"/>
      <c r="R2920" s="14"/>
      <c r="S2920" s="4"/>
      <c r="T2920" s="35"/>
      <c r="U2920" s="10"/>
      <c r="V2920" s="10"/>
      <c r="W2920" s="10"/>
      <c r="X2920" s="3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</row>
    <row r="2921" spans="1:162" x14ac:dyDescent="0.15">
      <c r="A2921" s="44"/>
      <c r="B2921" s="96"/>
      <c r="C2921" s="7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21"/>
      <c r="R2921" s="14"/>
      <c r="S2921" s="4"/>
      <c r="T2921" s="35"/>
      <c r="U2921" s="10"/>
      <c r="V2921" s="10"/>
      <c r="W2921" s="10"/>
      <c r="X2921" s="3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</row>
    <row r="2922" spans="1:162" x14ac:dyDescent="0.15">
      <c r="A2922" s="44"/>
      <c r="B2922" s="96"/>
      <c r="C2922" s="7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21"/>
      <c r="R2922" s="14"/>
      <c r="S2922" s="4"/>
      <c r="T2922" s="35"/>
      <c r="U2922" s="10"/>
      <c r="V2922" s="10"/>
      <c r="W2922" s="10"/>
      <c r="X2922" s="3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</row>
    <row r="2923" spans="1:162" x14ac:dyDescent="0.15">
      <c r="A2923" s="44"/>
      <c r="B2923" s="96"/>
      <c r="C2923" s="7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21"/>
      <c r="R2923" s="14"/>
      <c r="S2923" s="4"/>
      <c r="T2923" s="35"/>
      <c r="U2923" s="10"/>
      <c r="V2923" s="10"/>
      <c r="W2923" s="10"/>
      <c r="X2923" s="3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</row>
    <row r="2924" spans="1:162" x14ac:dyDescent="0.15">
      <c r="A2924" s="44"/>
      <c r="B2924" s="96"/>
      <c r="C2924" s="7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21"/>
      <c r="R2924" s="14"/>
      <c r="S2924" s="4"/>
      <c r="T2924" s="35"/>
      <c r="U2924" s="10"/>
      <c r="V2924" s="10"/>
      <c r="W2924" s="10"/>
      <c r="X2924" s="3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</row>
    <row r="2925" spans="1:162" x14ac:dyDescent="0.15">
      <c r="A2925" s="44"/>
      <c r="B2925" s="96"/>
      <c r="C2925" s="7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21"/>
      <c r="R2925" s="14"/>
      <c r="S2925" s="4"/>
      <c r="T2925" s="35"/>
      <c r="U2925" s="10"/>
      <c r="V2925" s="10"/>
      <c r="W2925" s="10"/>
      <c r="X2925" s="3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</row>
    <row r="2926" spans="1:162" x14ac:dyDescent="0.15">
      <c r="A2926" s="44"/>
      <c r="B2926" s="96"/>
      <c r="C2926" s="7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21"/>
      <c r="R2926" s="14"/>
      <c r="S2926" s="4"/>
      <c r="T2926" s="35"/>
      <c r="U2926" s="10"/>
      <c r="V2926" s="10"/>
      <c r="W2926" s="10"/>
      <c r="X2926" s="3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</row>
    <row r="2927" spans="1:162" x14ac:dyDescent="0.15">
      <c r="A2927" s="44"/>
      <c r="B2927" s="96"/>
      <c r="C2927" s="7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21"/>
      <c r="R2927" s="14"/>
      <c r="S2927" s="4"/>
      <c r="T2927" s="35"/>
      <c r="U2927" s="10"/>
      <c r="V2927" s="10"/>
      <c r="W2927" s="10"/>
      <c r="X2927" s="3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</row>
    <row r="2928" spans="1:162" x14ac:dyDescent="0.15">
      <c r="A2928" s="44"/>
      <c r="B2928" s="96"/>
      <c r="C2928" s="7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21"/>
      <c r="R2928" s="14"/>
      <c r="S2928" s="4"/>
      <c r="T2928" s="35"/>
      <c r="U2928" s="10"/>
      <c r="V2928" s="10"/>
      <c r="W2928" s="10"/>
      <c r="X2928" s="3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</row>
    <row r="2929" spans="1:162" x14ac:dyDescent="0.15">
      <c r="A2929" s="44"/>
      <c r="B2929" s="96"/>
      <c r="C2929" s="7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21"/>
      <c r="R2929" s="14"/>
      <c r="S2929" s="4"/>
      <c r="T2929" s="35"/>
      <c r="U2929" s="10"/>
      <c r="V2929" s="10"/>
      <c r="W2929" s="10"/>
      <c r="X2929" s="3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</row>
    <row r="2930" spans="1:162" x14ac:dyDescent="0.15">
      <c r="A2930" s="44"/>
      <c r="B2930" s="96"/>
      <c r="C2930" s="7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21"/>
      <c r="R2930" s="14"/>
      <c r="S2930" s="4"/>
      <c r="T2930" s="35"/>
      <c r="U2930" s="10"/>
      <c r="V2930" s="10"/>
      <c r="W2930" s="10"/>
      <c r="X2930" s="3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</row>
    <row r="2931" spans="1:162" x14ac:dyDescent="0.15">
      <c r="A2931" s="44"/>
      <c r="B2931" s="96"/>
      <c r="C2931" s="7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21"/>
      <c r="R2931" s="14"/>
      <c r="S2931" s="4"/>
      <c r="T2931" s="35"/>
      <c r="U2931" s="10"/>
      <c r="V2931" s="10"/>
      <c r="W2931" s="10"/>
      <c r="X2931" s="3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</row>
    <row r="2932" spans="1:162" x14ac:dyDescent="0.15">
      <c r="A2932" s="44"/>
      <c r="B2932" s="96"/>
      <c r="C2932" s="7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21"/>
      <c r="R2932" s="14"/>
      <c r="S2932" s="4"/>
      <c r="T2932" s="35"/>
      <c r="U2932" s="10"/>
      <c r="V2932" s="10"/>
      <c r="W2932" s="10"/>
      <c r="X2932" s="3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</row>
    <row r="2933" spans="1:162" x14ac:dyDescent="0.15">
      <c r="A2933" s="44"/>
      <c r="B2933" s="96"/>
      <c r="C2933" s="7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21"/>
      <c r="R2933" s="14"/>
      <c r="S2933" s="4"/>
      <c r="T2933" s="35"/>
      <c r="U2933" s="10"/>
      <c r="V2933" s="10"/>
      <c r="W2933" s="10"/>
      <c r="X2933" s="3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</row>
    <row r="2934" spans="1:162" x14ac:dyDescent="0.15">
      <c r="A2934" s="44"/>
      <c r="B2934" s="96"/>
      <c r="C2934" s="7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21"/>
      <c r="R2934" s="14"/>
      <c r="S2934" s="4"/>
      <c r="T2934" s="35"/>
      <c r="U2934" s="29"/>
      <c r="V2934" s="29"/>
      <c r="W2934" s="29"/>
      <c r="X2934" s="37"/>
      <c r="Y2934" s="22"/>
      <c r="Z2934" s="27"/>
      <c r="AA2934" s="29"/>
      <c r="AB2934" s="22"/>
      <c r="AC2934" s="22"/>
      <c r="AD2934" s="22"/>
      <c r="AE2934" s="29"/>
      <c r="AF2934" s="23"/>
      <c r="AG2934" s="29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  <c r="ET2934" s="27"/>
      <c r="EU2934" s="27"/>
      <c r="EV2934" s="27"/>
      <c r="EW2934" s="27"/>
      <c r="EX2934" s="27"/>
      <c r="EY2934" s="27"/>
      <c r="EZ2934" s="27"/>
      <c r="FA2934" s="27"/>
      <c r="FB2934" s="27"/>
      <c r="FC2934" s="27"/>
      <c r="FD2934" s="27"/>
      <c r="FE2934" s="27"/>
      <c r="FF2934" s="27"/>
    </row>
    <row r="2935" spans="1:162" x14ac:dyDescent="0.15">
      <c r="A2935" s="44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</row>
    <row r="2936" spans="1:162" x14ac:dyDescent="0.15">
      <c r="A2936" s="44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29"/>
      <c r="V2936" s="29"/>
      <c r="W2936" s="29"/>
      <c r="X2936" s="37"/>
      <c r="Y2936" s="22"/>
      <c r="Z2936" s="27"/>
      <c r="AA2936" s="29"/>
      <c r="AB2936" s="22"/>
      <c r="AC2936" s="22"/>
      <c r="AD2936" s="22"/>
      <c r="AE2936" s="29"/>
      <c r="AF2936" s="23"/>
      <c r="AG2936" s="29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  <c r="ET2936" s="27"/>
      <c r="EU2936" s="27"/>
      <c r="EV2936" s="27"/>
      <c r="EW2936" s="27"/>
      <c r="EX2936" s="27"/>
      <c r="EY2936" s="27"/>
      <c r="EZ2936" s="27"/>
      <c r="FA2936" s="27"/>
      <c r="FB2936" s="27"/>
      <c r="FC2936" s="27"/>
      <c r="FD2936" s="27"/>
      <c r="FE2936" s="27"/>
      <c r="FF2936" s="27"/>
    </row>
    <row r="2937" spans="1:162" x14ac:dyDescent="0.15">
      <c r="A2937" s="44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</row>
    <row r="2938" spans="1:162" x14ac:dyDescent="0.15">
      <c r="A2938" s="44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</row>
    <row r="2939" spans="1:162" x14ac:dyDescent="0.15">
      <c r="A2939" s="44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</row>
    <row r="2940" spans="1:162" x14ac:dyDescent="0.15">
      <c r="A2940" s="44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</row>
    <row r="2941" spans="1:162" x14ac:dyDescent="0.15">
      <c r="A2941" s="44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</row>
    <row r="2942" spans="1:162" x14ac:dyDescent="0.15">
      <c r="A2942" s="44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</row>
    <row r="2943" spans="1:162" x14ac:dyDescent="0.15">
      <c r="A2943" s="44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</row>
    <row r="2944" spans="1:162" x14ac:dyDescent="0.15">
      <c r="A2944" s="44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</row>
    <row r="2945" spans="1:162" x14ac:dyDescent="0.15">
      <c r="A2945" s="44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</row>
    <row r="2946" spans="1:162" x14ac:dyDescent="0.15">
      <c r="A2946" s="44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</row>
    <row r="2947" spans="1:162" x14ac:dyDescent="0.15">
      <c r="A2947" s="44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</row>
    <row r="2948" spans="1:162" x14ac:dyDescent="0.15">
      <c r="A2948" s="44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</row>
    <row r="2949" spans="1:162" x14ac:dyDescent="0.15">
      <c r="A2949" s="44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</row>
    <row r="2950" spans="1:162" x14ac:dyDescent="0.15">
      <c r="A2950" s="44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</row>
    <row r="2951" spans="1:162" x14ac:dyDescent="0.15">
      <c r="A2951" s="44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</row>
    <row r="2952" spans="1:162" x14ac:dyDescent="0.15">
      <c r="A2952" s="44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</row>
    <row r="2953" spans="1:162" x14ac:dyDescent="0.15">
      <c r="A2953" s="44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</row>
    <row r="2954" spans="1:162" x14ac:dyDescent="0.15">
      <c r="A2954" s="44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</row>
    <row r="2955" spans="1:162" x14ac:dyDescent="0.15">
      <c r="A2955" s="44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</row>
    <row r="2956" spans="1:162" x14ac:dyDescent="0.15">
      <c r="A2956" s="44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</row>
    <row r="2957" spans="1:162" x14ac:dyDescent="0.15">
      <c r="A2957" s="44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</row>
    <row r="2958" spans="1:162" x14ac:dyDescent="0.15">
      <c r="A2958" s="44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</row>
    <row r="2959" spans="1:162" x14ac:dyDescent="0.15">
      <c r="A2959" s="44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</row>
    <row r="2960" spans="1:162" x14ac:dyDescent="0.15">
      <c r="A2960" s="44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</row>
    <row r="2961" spans="1:162" x14ac:dyDescent="0.15">
      <c r="A2961" s="44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</row>
    <row r="2962" spans="1:162" x14ac:dyDescent="0.15">
      <c r="A2962" s="44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</row>
    <row r="2963" spans="1:162" x14ac:dyDescent="0.15">
      <c r="A2963" s="44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</row>
    <row r="2964" spans="1:162" x14ac:dyDescent="0.15">
      <c r="A2964" s="44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</row>
    <row r="2965" spans="1:162" x14ac:dyDescent="0.15">
      <c r="A2965" s="44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</row>
    <row r="2966" spans="1:162" x14ac:dyDescent="0.15">
      <c r="A2966" s="44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</row>
    <row r="2967" spans="1:162" x14ac:dyDescent="0.15">
      <c r="A2967" s="44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</row>
    <row r="2968" spans="1:162" x14ac:dyDescent="0.15">
      <c r="A2968" s="44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</row>
    <row r="2969" spans="1:162" x14ac:dyDescent="0.15">
      <c r="A2969" s="44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</row>
    <row r="2970" spans="1:162" x14ac:dyDescent="0.15">
      <c r="A2970" s="44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</row>
    <row r="2971" spans="1:162" x14ac:dyDescent="0.15">
      <c r="A2971" s="44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</row>
    <row r="2972" spans="1:162" x14ac:dyDescent="0.15">
      <c r="A2972" s="44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</row>
    <row r="2973" spans="1:162" x14ac:dyDescent="0.15">
      <c r="A2973" s="44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</row>
    <row r="2974" spans="1:162" x14ac:dyDescent="0.15">
      <c r="A2974" s="44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</row>
    <row r="2975" spans="1:162" x14ac:dyDescent="0.15">
      <c r="A2975" s="44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</row>
    <row r="2976" spans="1:162" x14ac:dyDescent="0.15">
      <c r="A2976" s="44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</row>
    <row r="2977" spans="1:162" x14ac:dyDescent="0.15">
      <c r="A2977" s="44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</row>
    <row r="2978" spans="1:162" x14ac:dyDescent="0.15">
      <c r="A2978" s="44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</row>
    <row r="2979" spans="1:162" x14ac:dyDescent="0.15">
      <c r="A2979" s="44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</row>
    <row r="2980" spans="1:162" x14ac:dyDescent="0.15">
      <c r="A2980" s="44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</row>
    <row r="2981" spans="1:162" x14ac:dyDescent="0.15">
      <c r="A2981" s="44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</row>
    <row r="2982" spans="1:162" x14ac:dyDescent="0.15">
      <c r="A2982" s="44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</row>
    <row r="2983" spans="1:162" x14ac:dyDescent="0.15">
      <c r="A2983" s="44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</row>
    <row r="2984" spans="1:162" x14ac:dyDescent="0.15">
      <c r="A2984" s="44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</row>
    <row r="2985" spans="1:162" x14ac:dyDescent="0.15">
      <c r="A2985" s="44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</row>
    <row r="2986" spans="1:162" x14ac:dyDescent="0.15">
      <c r="A2986" s="44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</row>
    <row r="2987" spans="1:162" x14ac:dyDescent="0.15">
      <c r="A2987" s="44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</row>
    <row r="2988" spans="1:162" x14ac:dyDescent="0.15">
      <c r="A2988" s="44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</row>
    <row r="2989" spans="1:162" x14ac:dyDescent="0.15">
      <c r="A2989" s="44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</row>
    <row r="2990" spans="1:162" x14ac:dyDescent="0.15">
      <c r="A2990" s="44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</row>
    <row r="2991" spans="1:162" x14ac:dyDescent="0.15">
      <c r="A2991" s="44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</row>
    <row r="2992" spans="1:162" x14ac:dyDescent="0.15">
      <c r="A2992" s="44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</row>
    <row r="2993" spans="1:162" x14ac:dyDescent="0.15">
      <c r="A2993" s="44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</row>
    <row r="2994" spans="1:162" x14ac:dyDescent="0.15">
      <c r="A2994" s="44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</row>
    <row r="2995" spans="1:162" x14ac:dyDescent="0.15">
      <c r="A2995" s="44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</row>
    <row r="2996" spans="1:162" x14ac:dyDescent="0.15">
      <c r="A2996" s="44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</row>
    <row r="2997" spans="1:162" x14ac:dyDescent="0.15">
      <c r="A2997" s="44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</row>
    <row r="2998" spans="1:162" x14ac:dyDescent="0.15">
      <c r="A2998" s="44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</row>
    <row r="2999" spans="1:162" x14ac:dyDescent="0.15">
      <c r="A2999" s="44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</row>
    <row r="3000" spans="1:162" x14ac:dyDescent="0.15">
      <c r="A3000" s="44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</row>
    <row r="3001" spans="1:162" x14ac:dyDescent="0.15">
      <c r="A3001" s="44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</row>
    <row r="3002" spans="1:162" x14ac:dyDescent="0.15">
      <c r="A3002" s="44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</row>
    <row r="3003" spans="1:162" x14ac:dyDescent="0.15">
      <c r="A3003" s="44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</row>
    <row r="3004" spans="1:162" x14ac:dyDescent="0.15">
      <c r="A3004" s="44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</row>
    <row r="3005" spans="1:162" x14ac:dyDescent="0.15">
      <c r="A3005" s="44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</row>
    <row r="3006" spans="1:162" x14ac:dyDescent="0.15">
      <c r="A3006" s="44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</row>
    <row r="3007" spans="1:162" x14ac:dyDescent="0.15">
      <c r="A3007" s="44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</row>
    <row r="3008" spans="1:162" x14ac:dyDescent="0.15">
      <c r="A3008" s="44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</row>
    <row r="3009" spans="1:162" x14ac:dyDescent="0.15">
      <c r="A3009" s="44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</row>
    <row r="3010" spans="1:162" x14ac:dyDescent="0.15">
      <c r="A3010" s="44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</row>
    <row r="3011" spans="1:162" x14ac:dyDescent="0.15">
      <c r="A3011" s="44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</row>
    <row r="3012" spans="1:162" x14ac:dyDescent="0.15">
      <c r="A3012" s="44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</row>
    <row r="3013" spans="1:162" x14ac:dyDescent="0.15">
      <c r="A3013" s="44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</row>
    <row r="3014" spans="1:162" x14ac:dyDescent="0.15">
      <c r="A3014" s="44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</row>
    <row r="3015" spans="1:162" x14ac:dyDescent="0.15">
      <c r="A3015" s="44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</row>
    <row r="3016" spans="1:162" x14ac:dyDescent="0.15">
      <c r="A3016" s="44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</row>
    <row r="3017" spans="1:162" x14ac:dyDescent="0.15">
      <c r="A3017" s="44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</row>
    <row r="3018" spans="1:162" x14ac:dyDescent="0.15">
      <c r="A3018" s="44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</row>
    <row r="3019" spans="1:162" x14ac:dyDescent="0.15">
      <c r="A3019" s="44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</row>
    <row r="3020" spans="1:162" x14ac:dyDescent="0.15">
      <c r="A3020" s="44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</row>
    <row r="3021" spans="1:162" x14ac:dyDescent="0.15">
      <c r="A3021" s="44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</row>
    <row r="3022" spans="1:162" x14ac:dyDescent="0.15">
      <c r="A3022" s="44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</row>
    <row r="3023" spans="1:162" x14ac:dyDescent="0.15">
      <c r="A3023" s="44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</row>
    <row r="3024" spans="1:162" x14ac:dyDescent="0.15">
      <c r="A3024" s="44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</row>
    <row r="3025" spans="1:162" x14ac:dyDescent="0.15">
      <c r="A3025" s="44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</row>
    <row r="3026" spans="1:162" x14ac:dyDescent="0.15">
      <c r="A3026" s="44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</row>
    <row r="3027" spans="1:162" x14ac:dyDescent="0.15">
      <c r="A3027" s="44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</row>
    <row r="3028" spans="1:162" x14ac:dyDescent="0.15">
      <c r="A3028" s="44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</row>
    <row r="3029" spans="1:162" x14ac:dyDescent="0.15">
      <c r="A3029" s="44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</row>
    <row r="3030" spans="1:162" x14ac:dyDescent="0.15">
      <c r="A3030" s="44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</row>
    <row r="3031" spans="1:162" x14ac:dyDescent="0.15">
      <c r="A3031" s="44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</row>
    <row r="3032" spans="1:162" x14ac:dyDescent="0.15">
      <c r="A3032" s="44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</row>
    <row r="3033" spans="1:162" x14ac:dyDescent="0.15">
      <c r="A3033" s="44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</row>
    <row r="3034" spans="1:162" x14ac:dyDescent="0.15">
      <c r="A3034" s="44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</row>
    <row r="3035" spans="1:162" x14ac:dyDescent="0.15">
      <c r="A3035" s="44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</row>
    <row r="3036" spans="1:162" x14ac:dyDescent="0.15">
      <c r="A3036" s="44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</row>
    <row r="3037" spans="1:162" x14ac:dyDescent="0.15">
      <c r="A3037" s="44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</row>
    <row r="3038" spans="1:162" x14ac:dyDescent="0.15">
      <c r="A3038" s="44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</row>
    <row r="3039" spans="1:162" x14ac:dyDescent="0.15">
      <c r="A3039" s="44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</row>
    <row r="3040" spans="1:162" x14ac:dyDescent="0.15">
      <c r="A3040" s="44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</row>
    <row r="3041" spans="1:162" x14ac:dyDescent="0.15">
      <c r="A3041" s="44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</row>
    <row r="3042" spans="1:162" x14ac:dyDescent="0.15">
      <c r="A3042" s="44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</row>
    <row r="3043" spans="1:162" x14ac:dyDescent="0.15">
      <c r="A3043" s="44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</row>
    <row r="3044" spans="1:162" x14ac:dyDescent="0.15">
      <c r="A3044" s="44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</row>
    <row r="3045" spans="1:162" x14ac:dyDescent="0.15">
      <c r="A3045" s="44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</row>
    <row r="3046" spans="1:162" x14ac:dyDescent="0.15">
      <c r="A3046" s="44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</row>
    <row r="3047" spans="1:162" x14ac:dyDescent="0.15">
      <c r="A3047" s="44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</row>
    <row r="3048" spans="1:162" x14ac:dyDescent="0.15">
      <c r="A3048" s="44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</row>
    <row r="3049" spans="1:162" x14ac:dyDescent="0.15">
      <c r="A3049" s="44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</row>
    <row r="3050" spans="1:162" x14ac:dyDescent="0.15">
      <c r="A3050" s="44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</row>
    <row r="3051" spans="1:162" x14ac:dyDescent="0.15">
      <c r="A3051" s="44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</row>
    <row r="3052" spans="1:162" x14ac:dyDescent="0.15">
      <c r="A3052" s="44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</row>
    <row r="3053" spans="1:162" x14ac:dyDescent="0.15">
      <c r="A3053" s="44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</row>
    <row r="3054" spans="1:162" x14ac:dyDescent="0.15">
      <c r="A3054" s="44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</row>
    <row r="3055" spans="1:162" x14ac:dyDescent="0.15">
      <c r="A3055" s="44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</row>
    <row r="3056" spans="1:162" x14ac:dyDescent="0.15">
      <c r="A3056" s="44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</row>
    <row r="3057" spans="1:162" x14ac:dyDescent="0.15">
      <c r="A3057" s="44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</row>
    <row r="3058" spans="1:162" x14ac:dyDescent="0.15">
      <c r="A3058" s="44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</row>
    <row r="3059" spans="1:162" x14ac:dyDescent="0.15">
      <c r="A3059" s="44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</row>
    <row r="3060" spans="1:162" x14ac:dyDescent="0.15">
      <c r="A3060" s="44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</row>
    <row r="3061" spans="1:162" x14ac:dyDescent="0.15">
      <c r="A3061" s="44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</row>
    <row r="3062" spans="1:162" x14ac:dyDescent="0.15">
      <c r="A3062" s="44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</row>
    <row r="3063" spans="1:162" x14ac:dyDescent="0.15">
      <c r="A3063" s="44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</row>
    <row r="3064" spans="1:162" x14ac:dyDescent="0.15">
      <c r="A3064" s="44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</row>
    <row r="3065" spans="1:162" x14ac:dyDescent="0.15">
      <c r="A3065" s="44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</row>
    <row r="3066" spans="1:162" x14ac:dyDescent="0.15">
      <c r="A3066" s="44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</row>
    <row r="3067" spans="1:162" x14ac:dyDescent="0.15">
      <c r="A3067" s="44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</row>
    <row r="3068" spans="1:162" x14ac:dyDescent="0.15">
      <c r="A3068" s="44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</row>
    <row r="3069" spans="1:162" x14ac:dyDescent="0.15">
      <c r="A3069" s="44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</row>
    <row r="3070" spans="1:162" x14ac:dyDescent="0.15">
      <c r="A3070" s="44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</row>
    <row r="3071" spans="1:162" x14ac:dyDescent="0.15">
      <c r="A3071" s="44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</row>
    <row r="3072" spans="1:162" x14ac:dyDescent="0.15">
      <c r="A3072" s="44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</row>
    <row r="3073" spans="1:162" x14ac:dyDescent="0.15">
      <c r="A3073" s="44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</row>
    <row r="3074" spans="1:162" x14ac:dyDescent="0.15">
      <c r="A3074" s="44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</row>
    <row r="3075" spans="1:162" x14ac:dyDescent="0.15">
      <c r="A3075" s="44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</row>
    <row r="3076" spans="1:162" x14ac:dyDescent="0.15">
      <c r="A3076" s="44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</row>
    <row r="3077" spans="1:162" x14ac:dyDescent="0.15">
      <c r="A3077" s="44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</row>
    <row r="3078" spans="1:162" x14ac:dyDescent="0.15">
      <c r="A3078" s="44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</row>
    <row r="3079" spans="1:162" x14ac:dyDescent="0.15">
      <c r="A3079" s="44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</row>
    <row r="3080" spans="1:162" x14ac:dyDescent="0.15">
      <c r="A3080" s="44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</row>
    <row r="3081" spans="1:162" x14ac:dyDescent="0.15">
      <c r="A3081" s="44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</row>
    <row r="3082" spans="1:162" x14ac:dyDescent="0.15">
      <c r="A3082" s="44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</row>
    <row r="3083" spans="1:162" x14ac:dyDescent="0.15">
      <c r="A3083" s="44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</row>
    <row r="3084" spans="1:162" x14ac:dyDescent="0.15">
      <c r="A3084" s="44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</row>
    <row r="3085" spans="1:162" x14ac:dyDescent="0.15">
      <c r="A3085" s="44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</row>
    <row r="3086" spans="1:162" x14ac:dyDescent="0.15">
      <c r="A3086" s="44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</row>
    <row r="3087" spans="1:162" x14ac:dyDescent="0.15">
      <c r="A3087" s="44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</row>
    <row r="3088" spans="1:162" x14ac:dyDescent="0.15">
      <c r="A3088" s="44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</row>
    <row r="3089" spans="1:162" x14ac:dyDescent="0.15">
      <c r="A3089" s="44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</row>
    <row r="3090" spans="1:162" x14ac:dyDescent="0.15">
      <c r="A3090" s="44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</row>
    <row r="3091" spans="1:162" x14ac:dyDescent="0.15">
      <c r="A3091" s="44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</row>
    <row r="3092" spans="1:162" x14ac:dyDescent="0.15">
      <c r="A3092" s="44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</row>
    <row r="3093" spans="1:162" x14ac:dyDescent="0.15">
      <c r="A3093" s="44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</row>
    <row r="3094" spans="1:162" x14ac:dyDescent="0.15">
      <c r="A3094" s="44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</row>
    <row r="3095" spans="1:162" x14ac:dyDescent="0.15">
      <c r="A3095" s="44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</row>
    <row r="3096" spans="1:162" x14ac:dyDescent="0.15">
      <c r="A3096" s="44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</row>
    <row r="3097" spans="1:162" x14ac:dyDescent="0.15">
      <c r="A3097" s="44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</row>
    <row r="3098" spans="1:162" x14ac:dyDescent="0.15">
      <c r="A3098" s="44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</row>
    <row r="3099" spans="1:162" x14ac:dyDescent="0.15">
      <c r="A3099" s="44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</row>
    <row r="3100" spans="1:162" x14ac:dyDescent="0.15">
      <c r="A3100" s="44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</row>
    <row r="3101" spans="1:162" x14ac:dyDescent="0.15">
      <c r="A3101" s="44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</row>
    <row r="3102" spans="1:162" x14ac:dyDescent="0.15">
      <c r="A3102" s="44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</row>
    <row r="3103" spans="1:162" x14ac:dyDescent="0.15">
      <c r="A3103" s="44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</row>
    <row r="3104" spans="1:162" x14ac:dyDescent="0.15">
      <c r="A3104" s="44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</row>
    <row r="3105" spans="1:162" x14ac:dyDescent="0.15">
      <c r="A3105" s="44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</row>
    <row r="3106" spans="1:162" x14ac:dyDescent="0.15">
      <c r="A3106" s="44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</row>
    <row r="3107" spans="1:162" x14ac:dyDescent="0.15">
      <c r="A3107" s="44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</row>
    <row r="3108" spans="1:162" x14ac:dyDescent="0.15">
      <c r="A3108" s="44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</row>
    <row r="3109" spans="1:162" x14ac:dyDescent="0.15">
      <c r="A3109" s="44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</row>
    <row r="3110" spans="1:162" x14ac:dyDescent="0.15">
      <c r="A3110" s="44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</row>
    <row r="3111" spans="1:162" x14ac:dyDescent="0.15">
      <c r="A3111" s="44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</row>
    <row r="3112" spans="1:162" x14ac:dyDescent="0.15">
      <c r="A3112" s="44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</row>
    <row r="3113" spans="1:162" x14ac:dyDescent="0.15">
      <c r="A3113" s="44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</row>
    <row r="3114" spans="1:162" x14ac:dyDescent="0.15">
      <c r="A3114" s="44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</row>
    <row r="3115" spans="1:162" x14ac:dyDescent="0.15">
      <c r="A3115" s="44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</row>
    <row r="3116" spans="1:162" x14ac:dyDescent="0.15">
      <c r="A3116" s="44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29"/>
      <c r="V3116" s="29"/>
      <c r="W3116" s="29"/>
      <c r="X3116" s="37"/>
      <c r="Y3116" s="22"/>
      <c r="Z3116" s="27"/>
      <c r="AA3116" s="29"/>
      <c r="AB3116" s="22"/>
      <c r="AC3116" s="22"/>
      <c r="AD3116" s="22"/>
      <c r="AE3116" s="29"/>
      <c r="AF3116" s="23"/>
      <c r="AG3116" s="29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  <c r="ET3116" s="27"/>
      <c r="EU3116" s="27"/>
      <c r="EV3116" s="27"/>
      <c r="EW3116" s="27"/>
      <c r="EX3116" s="27"/>
      <c r="EY3116" s="27"/>
      <c r="EZ3116" s="27"/>
      <c r="FA3116" s="27"/>
      <c r="FB3116" s="27"/>
      <c r="FC3116" s="27"/>
      <c r="FD3116" s="27"/>
      <c r="FE3116" s="27"/>
      <c r="FF3116" s="27"/>
    </row>
    <row r="3117" spans="1:162" x14ac:dyDescent="0.15">
      <c r="A3117" s="44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</row>
    <row r="3118" spans="1:162" x14ac:dyDescent="0.15">
      <c r="A3118" s="44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29"/>
      <c r="V3118" s="29"/>
      <c r="W3118" s="29"/>
      <c r="X3118" s="37"/>
      <c r="Y3118" s="22"/>
      <c r="Z3118" s="27"/>
      <c r="AA3118" s="29"/>
      <c r="AB3118" s="22"/>
      <c r="AC3118" s="22"/>
      <c r="AD3118" s="22"/>
      <c r="AE3118" s="29"/>
      <c r="AF3118" s="23"/>
      <c r="AG3118" s="29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  <c r="ET3118" s="27"/>
      <c r="EU3118" s="27"/>
      <c r="EV3118" s="27"/>
      <c r="EW3118" s="27"/>
      <c r="EX3118" s="27"/>
      <c r="EY3118" s="27"/>
      <c r="EZ3118" s="27"/>
      <c r="FA3118" s="27"/>
      <c r="FB3118" s="27"/>
      <c r="FC3118" s="27"/>
      <c r="FD3118" s="27"/>
      <c r="FE3118" s="27"/>
      <c r="FF3118" s="27"/>
    </row>
    <row r="3119" spans="1:162" x14ac:dyDescent="0.15">
      <c r="A3119" s="44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</row>
    <row r="3120" spans="1:162" x14ac:dyDescent="0.15">
      <c r="A3120" s="44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</row>
    <row r="3121" spans="1:162" x14ac:dyDescent="0.15">
      <c r="A3121" s="44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</row>
    <row r="3122" spans="1:162" x14ac:dyDescent="0.15">
      <c r="A3122" s="44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</row>
    <row r="3123" spans="1:162" x14ac:dyDescent="0.15">
      <c r="A3123" s="44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</row>
    <row r="3124" spans="1:162" x14ac:dyDescent="0.15">
      <c r="A3124" s="44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</row>
    <row r="3125" spans="1:162" x14ac:dyDescent="0.15">
      <c r="A3125" s="44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</row>
    <row r="3126" spans="1:162" x14ac:dyDescent="0.15">
      <c r="A3126" s="44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</row>
    <row r="3127" spans="1:162" x14ac:dyDescent="0.15">
      <c r="A3127" s="44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</row>
    <row r="3128" spans="1:162" x14ac:dyDescent="0.15">
      <c r="A3128" s="44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</row>
    <row r="3129" spans="1:162" x14ac:dyDescent="0.15">
      <c r="A3129" s="44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</row>
    <row r="3130" spans="1:162" x14ac:dyDescent="0.15">
      <c r="A3130" s="44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</row>
    <row r="3131" spans="1:162" x14ac:dyDescent="0.15">
      <c r="A3131" s="44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</row>
    <row r="3132" spans="1:162" x14ac:dyDescent="0.15">
      <c r="A3132" s="44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</row>
    <row r="3133" spans="1:162" x14ac:dyDescent="0.15">
      <c r="A3133" s="44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</row>
    <row r="3134" spans="1:162" x14ac:dyDescent="0.15">
      <c r="A3134" s="44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</row>
    <row r="3135" spans="1:162" x14ac:dyDescent="0.15">
      <c r="A3135" s="44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</row>
    <row r="3136" spans="1:162" x14ac:dyDescent="0.15">
      <c r="A3136" s="44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</row>
    <row r="3137" spans="1:162" x14ac:dyDescent="0.15">
      <c r="A3137" s="44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</row>
    <row r="3138" spans="1:162" x14ac:dyDescent="0.15">
      <c r="A3138" s="44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</row>
    <row r="3139" spans="1:162" x14ac:dyDescent="0.15">
      <c r="A3139" s="44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</row>
    <row r="3140" spans="1:162" x14ac:dyDescent="0.15">
      <c r="A3140" s="44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</row>
    <row r="3141" spans="1:162" x14ac:dyDescent="0.15">
      <c r="A3141" s="44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</row>
    <row r="3142" spans="1:162" x14ac:dyDescent="0.15">
      <c r="A3142" s="44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</row>
    <row r="3143" spans="1:162" x14ac:dyDescent="0.15">
      <c r="A3143" s="44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</row>
    <row r="3144" spans="1:162" x14ac:dyDescent="0.15">
      <c r="A3144" s="44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</row>
    <row r="3145" spans="1:162" x14ac:dyDescent="0.15">
      <c r="A3145" s="44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</row>
    <row r="3146" spans="1:162" x14ac:dyDescent="0.15">
      <c r="A3146" s="44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</row>
    <row r="3147" spans="1:162" x14ac:dyDescent="0.15">
      <c r="A3147" s="44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</row>
    <row r="3148" spans="1:162" x14ac:dyDescent="0.15">
      <c r="A3148" s="44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</row>
    <row r="3149" spans="1:162" x14ac:dyDescent="0.15">
      <c r="A3149" s="44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</row>
    <row r="3150" spans="1:162" x14ac:dyDescent="0.15">
      <c r="A3150" s="44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</row>
    <row r="3151" spans="1:162" x14ac:dyDescent="0.15">
      <c r="A3151" s="44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</row>
    <row r="3152" spans="1:162" x14ac:dyDescent="0.15">
      <c r="A3152" s="44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</row>
    <row r="3153" spans="1:162" x14ac:dyDescent="0.15">
      <c r="A3153" s="44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</row>
    <row r="3154" spans="1:162" x14ac:dyDescent="0.15">
      <c r="A3154" s="44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</row>
    <row r="3155" spans="1:162" x14ac:dyDescent="0.15">
      <c r="A3155" s="44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</row>
    <row r="3156" spans="1:162" x14ac:dyDescent="0.15">
      <c r="A3156" s="44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</row>
    <row r="3157" spans="1:162" x14ac:dyDescent="0.15">
      <c r="A3157" s="44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</row>
    <row r="3158" spans="1:162" x14ac:dyDescent="0.15">
      <c r="A3158" s="44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</row>
    <row r="3159" spans="1:162" x14ac:dyDescent="0.15">
      <c r="A3159" s="44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</row>
    <row r="3160" spans="1:162" x14ac:dyDescent="0.15">
      <c r="A3160" s="44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</row>
    <row r="3161" spans="1:162" x14ac:dyDescent="0.15">
      <c r="A3161" s="44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</row>
    <row r="3162" spans="1:162" x14ac:dyDescent="0.15">
      <c r="A3162" s="44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</row>
    <row r="3163" spans="1:162" x14ac:dyDescent="0.15">
      <c r="A3163" s="44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</row>
    <row r="3164" spans="1:162" x14ac:dyDescent="0.15">
      <c r="A3164" s="44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</row>
    <row r="3165" spans="1:162" x14ac:dyDescent="0.15">
      <c r="A3165" s="44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</row>
    <row r="3166" spans="1:162" x14ac:dyDescent="0.15">
      <c r="A3166" s="44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</row>
    <row r="3167" spans="1:162" x14ac:dyDescent="0.15">
      <c r="A3167" s="44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</row>
    <row r="3168" spans="1:162" x14ac:dyDescent="0.15">
      <c r="A3168" s="44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</row>
    <row r="3169" spans="1:162" x14ac:dyDescent="0.15">
      <c r="A3169" s="44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</row>
    <row r="3170" spans="1:162" x14ac:dyDescent="0.15">
      <c r="A3170" s="44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</row>
    <row r="3171" spans="1:162" x14ac:dyDescent="0.15">
      <c r="A3171" s="44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</row>
    <row r="3172" spans="1:162" x14ac:dyDescent="0.15">
      <c r="A3172" s="44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</row>
    <row r="3173" spans="1:162" x14ac:dyDescent="0.15">
      <c r="A3173" s="44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</row>
    <row r="3174" spans="1:162" x14ac:dyDescent="0.15">
      <c r="A3174" s="44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</row>
    <row r="3175" spans="1:162" x14ac:dyDescent="0.15">
      <c r="A3175" s="44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</row>
    <row r="3176" spans="1:162" x14ac:dyDescent="0.15">
      <c r="A3176" s="44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</row>
    <row r="3177" spans="1:162" x14ac:dyDescent="0.15">
      <c r="A3177" s="44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</row>
    <row r="3178" spans="1:162" x14ac:dyDescent="0.15">
      <c r="A3178" s="44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</row>
    <row r="3179" spans="1:162" x14ac:dyDescent="0.15">
      <c r="A3179" s="44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</row>
    <row r="3180" spans="1:162" x14ac:dyDescent="0.15">
      <c r="A3180" s="44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</row>
    <row r="3181" spans="1:162" x14ac:dyDescent="0.15">
      <c r="A3181" s="44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</row>
    <row r="3182" spans="1:162" x14ac:dyDescent="0.15">
      <c r="A3182" s="44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</row>
    <row r="3183" spans="1:162" x14ac:dyDescent="0.15">
      <c r="A3183" s="44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</row>
    <row r="3184" spans="1:162" x14ac:dyDescent="0.15">
      <c r="A3184" s="44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</row>
    <row r="3185" spans="1:162" x14ac:dyDescent="0.15">
      <c r="A3185" s="44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</row>
    <row r="3186" spans="1:162" x14ac:dyDescent="0.15">
      <c r="A3186" s="44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</row>
    <row r="3187" spans="1:162" x14ac:dyDescent="0.15">
      <c r="A3187" s="44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</row>
    <row r="3188" spans="1:162" x14ac:dyDescent="0.15">
      <c r="A3188" s="44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</row>
    <row r="3189" spans="1:162" x14ac:dyDescent="0.15">
      <c r="A3189" s="44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</row>
    <row r="3190" spans="1:162" x14ac:dyDescent="0.15">
      <c r="A3190" s="44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</row>
    <row r="3191" spans="1:162" x14ac:dyDescent="0.15">
      <c r="A3191" s="44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</row>
    <row r="3192" spans="1:162" x14ac:dyDescent="0.15">
      <c r="A3192" s="44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</row>
    <row r="3193" spans="1:162" x14ac:dyDescent="0.15">
      <c r="A3193" s="44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</row>
    <row r="3194" spans="1:162" x14ac:dyDescent="0.15">
      <c r="A3194" s="44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</row>
    <row r="3195" spans="1:162" x14ac:dyDescent="0.15">
      <c r="A3195" s="44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</row>
    <row r="3196" spans="1:162" x14ac:dyDescent="0.15">
      <c r="A3196" s="44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</row>
    <row r="3197" spans="1:162" x14ac:dyDescent="0.15">
      <c r="A3197" s="44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</row>
    <row r="3198" spans="1:162" x14ac:dyDescent="0.15">
      <c r="A3198" s="44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</row>
    <row r="3199" spans="1:162" x14ac:dyDescent="0.15">
      <c r="A3199" s="44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</row>
    <row r="3200" spans="1:162" x14ac:dyDescent="0.15">
      <c r="A3200" s="44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</row>
    <row r="3201" spans="1:162" x14ac:dyDescent="0.15">
      <c r="A3201" s="44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</row>
    <row r="3202" spans="1:162" x14ac:dyDescent="0.15">
      <c r="A3202" s="44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</row>
    <row r="3203" spans="1:162" x14ac:dyDescent="0.15">
      <c r="A3203" s="44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</row>
    <row r="3204" spans="1:162" x14ac:dyDescent="0.15">
      <c r="A3204" s="44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</row>
    <row r="3205" spans="1:162" x14ac:dyDescent="0.15">
      <c r="A3205" s="44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</row>
    <row r="3206" spans="1:162" x14ac:dyDescent="0.15">
      <c r="A3206" s="44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</row>
    <row r="3207" spans="1:162" x14ac:dyDescent="0.15">
      <c r="A3207" s="44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</row>
    <row r="3208" spans="1:162" x14ac:dyDescent="0.15">
      <c r="A3208" s="44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</row>
    <row r="3209" spans="1:162" x14ac:dyDescent="0.15">
      <c r="A3209" s="44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</row>
    <row r="3210" spans="1:162" x14ac:dyDescent="0.15">
      <c r="A3210" s="44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</row>
    <row r="3211" spans="1:162" x14ac:dyDescent="0.15">
      <c r="A3211" s="44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</row>
    <row r="3212" spans="1:162" x14ac:dyDescent="0.15">
      <c r="A3212" s="44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</row>
    <row r="3213" spans="1:162" x14ac:dyDescent="0.15">
      <c r="A3213" s="44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</row>
    <row r="3214" spans="1:162" x14ac:dyDescent="0.15">
      <c r="A3214" s="44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</row>
    <row r="3215" spans="1:162" x14ac:dyDescent="0.15">
      <c r="A3215" s="44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</row>
    <row r="3216" spans="1:162" x14ac:dyDescent="0.15">
      <c r="A3216" s="44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</row>
    <row r="3217" spans="1:162" x14ac:dyDescent="0.15">
      <c r="A3217" s="44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</row>
    <row r="3218" spans="1:162" x14ac:dyDescent="0.15">
      <c r="A3218" s="44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</row>
    <row r="3219" spans="1:162" x14ac:dyDescent="0.15">
      <c r="A3219" s="44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</row>
    <row r="3220" spans="1:162" x14ac:dyDescent="0.15">
      <c r="A3220" s="44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</row>
    <row r="3221" spans="1:162" x14ac:dyDescent="0.15">
      <c r="A3221" s="44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</row>
    <row r="3222" spans="1:162" x14ac:dyDescent="0.15">
      <c r="A3222" s="44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</row>
    <row r="3223" spans="1:162" x14ac:dyDescent="0.15">
      <c r="A3223" s="44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</row>
    <row r="3224" spans="1:162" x14ac:dyDescent="0.15">
      <c r="A3224" s="44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</row>
    <row r="3225" spans="1:162" x14ac:dyDescent="0.15">
      <c r="A3225" s="44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</row>
    <row r="3226" spans="1:162" x14ac:dyDescent="0.15">
      <c r="A3226" s="44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</row>
    <row r="3227" spans="1:162" x14ac:dyDescent="0.15">
      <c r="A3227" s="44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</row>
    <row r="3228" spans="1:162" x14ac:dyDescent="0.15">
      <c r="A3228" s="44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</row>
    <row r="3229" spans="1:162" x14ac:dyDescent="0.15">
      <c r="A3229" s="44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</row>
    <row r="3230" spans="1:162" x14ac:dyDescent="0.15">
      <c r="A3230" s="44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</row>
    <row r="3231" spans="1:162" x14ac:dyDescent="0.15">
      <c r="A3231" s="44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</row>
    <row r="3232" spans="1:162" x14ac:dyDescent="0.15">
      <c r="A3232" s="44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</row>
    <row r="3233" spans="1:162" x14ac:dyDescent="0.15">
      <c r="A3233" s="44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</row>
    <row r="3234" spans="1:162" x14ac:dyDescent="0.15">
      <c r="A3234" s="44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</row>
    <row r="3235" spans="1:162" x14ac:dyDescent="0.15">
      <c r="A3235" s="44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</row>
    <row r="3236" spans="1:162" x14ac:dyDescent="0.15">
      <c r="A3236" s="44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</row>
    <row r="3237" spans="1:162" x14ac:dyDescent="0.15">
      <c r="A3237" s="44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</row>
    <row r="3238" spans="1:162" x14ac:dyDescent="0.15">
      <c r="A3238" s="44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</row>
    <row r="3239" spans="1:162" x14ac:dyDescent="0.15">
      <c r="A3239" s="44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</row>
    <row r="3240" spans="1:162" x14ac:dyDescent="0.15">
      <c r="A3240" s="44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</row>
    <row r="3241" spans="1:162" x14ac:dyDescent="0.15">
      <c r="A3241" s="44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</row>
    <row r="3242" spans="1:162" x14ac:dyDescent="0.15">
      <c r="A3242" s="44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</row>
    <row r="3243" spans="1:162" x14ac:dyDescent="0.15">
      <c r="A3243" s="44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</row>
    <row r="3244" spans="1:162" x14ac:dyDescent="0.15">
      <c r="A3244" s="44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</row>
    <row r="3245" spans="1:162" x14ac:dyDescent="0.15">
      <c r="A3245" s="44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</row>
    <row r="3246" spans="1:162" x14ac:dyDescent="0.15">
      <c r="A3246" s="44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</row>
    <row r="3247" spans="1:162" x14ac:dyDescent="0.15">
      <c r="A3247" s="44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</row>
    <row r="3248" spans="1:162" x14ac:dyDescent="0.15">
      <c r="A3248" s="44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</row>
    <row r="3249" spans="1:162" x14ac:dyDescent="0.15">
      <c r="A3249" s="44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</row>
    <row r="3250" spans="1:162" x14ac:dyDescent="0.15">
      <c r="A3250" s="44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</row>
    <row r="3251" spans="1:162" x14ac:dyDescent="0.15">
      <c r="A3251" s="44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</row>
    <row r="3252" spans="1:162" x14ac:dyDescent="0.15">
      <c r="A3252" s="44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</row>
    <row r="3253" spans="1:162" x14ac:dyDescent="0.15">
      <c r="A3253" s="44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</row>
    <row r="3254" spans="1:162" x14ac:dyDescent="0.15">
      <c r="A3254" s="44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</row>
    <row r="3255" spans="1:162" x14ac:dyDescent="0.15">
      <c r="A3255" s="44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</row>
    <row r="3256" spans="1:162" x14ac:dyDescent="0.15">
      <c r="A3256" s="44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</row>
    <row r="3257" spans="1:162" x14ac:dyDescent="0.15">
      <c r="A3257" s="44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</row>
    <row r="3258" spans="1:162" x14ac:dyDescent="0.15">
      <c r="A3258" s="44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</row>
    <row r="3259" spans="1:162" x14ac:dyDescent="0.15">
      <c r="A3259" s="44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</row>
    <row r="3260" spans="1:162" x14ac:dyDescent="0.15">
      <c r="A3260" s="44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</row>
    <row r="3261" spans="1:162" x14ac:dyDescent="0.15">
      <c r="A3261" s="44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</row>
    <row r="3262" spans="1:162" x14ac:dyDescent="0.15">
      <c r="A3262" s="44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</row>
    <row r="3263" spans="1:162" x14ac:dyDescent="0.15">
      <c r="A3263" s="44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</row>
    <row r="3264" spans="1:162" x14ac:dyDescent="0.15">
      <c r="A3264" s="44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</row>
    <row r="3265" spans="1:162" x14ac:dyDescent="0.15">
      <c r="A3265" s="44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</row>
    <row r="3266" spans="1:162" x14ac:dyDescent="0.15">
      <c r="A3266" s="44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</row>
    <row r="3267" spans="1:162" x14ac:dyDescent="0.15">
      <c r="A3267" s="44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</row>
    <row r="3268" spans="1:162" x14ac:dyDescent="0.15">
      <c r="A3268" s="44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</row>
    <row r="3269" spans="1:162" x14ac:dyDescent="0.15">
      <c r="A3269" s="44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</row>
    <row r="3270" spans="1:162" x14ac:dyDescent="0.15">
      <c r="A3270" s="44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</row>
    <row r="3271" spans="1:162" x14ac:dyDescent="0.15">
      <c r="A3271" s="44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</row>
    <row r="3272" spans="1:162" x14ac:dyDescent="0.15">
      <c r="A3272" s="44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</row>
    <row r="3273" spans="1:162" x14ac:dyDescent="0.15">
      <c r="A3273" s="44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</row>
    <row r="3274" spans="1:162" x14ac:dyDescent="0.15">
      <c r="A3274" s="44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</row>
    <row r="3275" spans="1:162" x14ac:dyDescent="0.15">
      <c r="A3275" s="44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</row>
    <row r="3276" spans="1:162" x14ac:dyDescent="0.15">
      <c r="A3276" s="44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</row>
    <row r="3277" spans="1:162" x14ac:dyDescent="0.15">
      <c r="A3277" s="44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</row>
    <row r="3278" spans="1:162" x14ac:dyDescent="0.15">
      <c r="A3278" s="44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</row>
    <row r="3279" spans="1:162" x14ac:dyDescent="0.15">
      <c r="A3279" s="44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</row>
    <row r="3280" spans="1:162" x14ac:dyDescent="0.15">
      <c r="A3280" s="44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</row>
    <row r="3281" spans="1:162" x14ac:dyDescent="0.15">
      <c r="A3281" s="44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</row>
    <row r="3282" spans="1:162" x14ac:dyDescent="0.15">
      <c r="A3282" s="44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</row>
    <row r="3283" spans="1:162" x14ac:dyDescent="0.15">
      <c r="A3283" s="44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</row>
    <row r="3284" spans="1:162" x14ac:dyDescent="0.15">
      <c r="A3284" s="44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</row>
    <row r="3285" spans="1:162" x14ac:dyDescent="0.15">
      <c r="A3285" s="44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</row>
    <row r="3286" spans="1:162" x14ac:dyDescent="0.15">
      <c r="A3286" s="44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</row>
    <row r="3287" spans="1:162" x14ac:dyDescent="0.15">
      <c r="A3287" s="44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</row>
    <row r="3288" spans="1:162" x14ac:dyDescent="0.15">
      <c r="A3288" s="44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</row>
    <row r="3289" spans="1:162" x14ac:dyDescent="0.15">
      <c r="A3289" s="44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</row>
    <row r="3290" spans="1:162" x14ac:dyDescent="0.15">
      <c r="A3290" s="44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</row>
    <row r="3291" spans="1:162" x14ac:dyDescent="0.15">
      <c r="A3291" s="44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</row>
    <row r="3292" spans="1:162" x14ac:dyDescent="0.15">
      <c r="A3292" s="44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</row>
    <row r="3293" spans="1:162" x14ac:dyDescent="0.15">
      <c r="A3293" s="44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</row>
    <row r="3294" spans="1:162" x14ac:dyDescent="0.15">
      <c r="A3294" s="44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</row>
    <row r="3295" spans="1:162" x14ac:dyDescent="0.15">
      <c r="A3295" s="44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</row>
    <row r="3296" spans="1:162" x14ac:dyDescent="0.15">
      <c r="A3296" s="44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</row>
    <row r="3297" spans="1:162" x14ac:dyDescent="0.15">
      <c r="A3297" s="44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</row>
    <row r="3298" spans="1:162" x14ac:dyDescent="0.15">
      <c r="A3298" s="44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</row>
    <row r="3299" spans="1:162" x14ac:dyDescent="0.15">
      <c r="A3299" s="44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</row>
    <row r="3300" spans="1:162" x14ac:dyDescent="0.15">
      <c r="A3300" s="44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29"/>
      <c r="V3300" s="29"/>
      <c r="W3300" s="29"/>
      <c r="X3300" s="37"/>
      <c r="Y3300" s="22"/>
      <c r="Z3300" s="27"/>
      <c r="AA3300" s="29"/>
      <c r="AB3300" s="22"/>
      <c r="AC3300" s="22"/>
      <c r="AD3300" s="22"/>
      <c r="AE3300" s="29"/>
      <c r="AF3300" s="23"/>
      <c r="AG3300" s="29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  <c r="ET3300" s="27"/>
      <c r="EU3300" s="27"/>
      <c r="EV3300" s="27"/>
      <c r="EW3300" s="27"/>
      <c r="EX3300" s="27"/>
      <c r="EY3300" s="27"/>
      <c r="EZ3300" s="27"/>
      <c r="FA3300" s="27"/>
      <c r="FB3300" s="27"/>
      <c r="FC3300" s="27"/>
      <c r="FD3300" s="27"/>
      <c r="FE3300" s="27"/>
      <c r="FF3300" s="27"/>
    </row>
    <row r="3301" spans="1:162" x14ac:dyDescent="0.15">
      <c r="A3301" s="44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</row>
    <row r="3302" spans="1:162" x14ac:dyDescent="0.15">
      <c r="A3302" s="44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29"/>
      <c r="V3302" s="29"/>
      <c r="W3302" s="29"/>
      <c r="X3302" s="37"/>
      <c r="Y3302" s="22"/>
      <c r="Z3302" s="27"/>
      <c r="AA3302" s="29"/>
      <c r="AB3302" s="22"/>
      <c r="AC3302" s="22"/>
      <c r="AD3302" s="22"/>
      <c r="AE3302" s="29"/>
      <c r="AF3302" s="23"/>
      <c r="AG3302" s="29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  <c r="ET3302" s="27"/>
      <c r="EU3302" s="27"/>
      <c r="EV3302" s="27"/>
      <c r="EW3302" s="27"/>
      <c r="EX3302" s="27"/>
      <c r="EY3302" s="27"/>
      <c r="EZ3302" s="27"/>
      <c r="FA3302" s="27"/>
      <c r="FB3302" s="27"/>
      <c r="FC3302" s="27"/>
      <c r="FD3302" s="27"/>
      <c r="FE3302" s="27"/>
      <c r="FF3302" s="27"/>
    </row>
    <row r="3303" spans="1:162" x14ac:dyDescent="0.15">
      <c r="A3303" s="44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</row>
    <row r="3304" spans="1:162" x14ac:dyDescent="0.15">
      <c r="A3304" s="44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</row>
    <row r="3305" spans="1:162" x14ac:dyDescent="0.15">
      <c r="A3305" s="44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</row>
    <row r="3306" spans="1:162" x14ac:dyDescent="0.15">
      <c r="A3306" s="44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</row>
    <row r="3307" spans="1:162" x14ac:dyDescent="0.15">
      <c r="A3307" s="44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</row>
    <row r="3308" spans="1:162" x14ac:dyDescent="0.15">
      <c r="A3308" s="44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</row>
    <row r="3309" spans="1:162" x14ac:dyDescent="0.15">
      <c r="A3309" s="44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</row>
    <row r="3310" spans="1:162" x14ac:dyDescent="0.15">
      <c r="A3310" s="44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</row>
    <row r="3311" spans="1:162" x14ac:dyDescent="0.15">
      <c r="A3311" s="44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</row>
    <row r="3312" spans="1:162" x14ac:dyDescent="0.15">
      <c r="A3312" s="44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</row>
    <row r="3313" spans="1:162" x14ac:dyDescent="0.15">
      <c r="A3313" s="44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</row>
    <row r="3314" spans="1:162" x14ac:dyDescent="0.15">
      <c r="A3314" s="44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</row>
    <row r="3315" spans="1:162" x14ac:dyDescent="0.15">
      <c r="A3315" s="44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</row>
    <row r="3316" spans="1:162" x14ac:dyDescent="0.15">
      <c r="A3316" s="44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</row>
    <row r="3317" spans="1:162" x14ac:dyDescent="0.15">
      <c r="A3317" s="44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</row>
    <row r="3318" spans="1:162" x14ac:dyDescent="0.15">
      <c r="A3318" s="44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</row>
    <row r="3319" spans="1:162" x14ac:dyDescent="0.15">
      <c r="A3319" s="44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</row>
    <row r="3320" spans="1:162" x14ac:dyDescent="0.15">
      <c r="A3320" s="44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</row>
    <row r="3321" spans="1:162" x14ac:dyDescent="0.15">
      <c r="A3321" s="44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</row>
    <row r="3322" spans="1:162" x14ac:dyDescent="0.15">
      <c r="A3322" s="44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</row>
    <row r="3323" spans="1:162" x14ac:dyDescent="0.15">
      <c r="A3323" s="44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</row>
    <row r="3324" spans="1:162" x14ac:dyDescent="0.15">
      <c r="A3324" s="44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</row>
    <row r="3325" spans="1:162" x14ac:dyDescent="0.15">
      <c r="A3325" s="44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</row>
    <row r="3326" spans="1:162" x14ac:dyDescent="0.15">
      <c r="A3326" s="44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</row>
    <row r="3327" spans="1:162" x14ac:dyDescent="0.15">
      <c r="A3327" s="44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</row>
    <row r="3328" spans="1:162" x14ac:dyDescent="0.15">
      <c r="A3328" s="44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</row>
    <row r="3329" spans="1:162" x14ac:dyDescent="0.15">
      <c r="A3329" s="44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</row>
    <row r="3330" spans="1:162" x14ac:dyDescent="0.15">
      <c r="A3330" s="44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</row>
    <row r="3331" spans="1:162" x14ac:dyDescent="0.15">
      <c r="A3331" s="44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</row>
    <row r="3332" spans="1:162" x14ac:dyDescent="0.15">
      <c r="A3332" s="44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</row>
    <row r="3333" spans="1:162" x14ac:dyDescent="0.15">
      <c r="A3333" s="44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</row>
    <row r="3334" spans="1:162" x14ac:dyDescent="0.15">
      <c r="A3334" s="44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</row>
    <row r="3335" spans="1:162" x14ac:dyDescent="0.15">
      <c r="A3335" s="44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</row>
    <row r="3336" spans="1:162" x14ac:dyDescent="0.15">
      <c r="A3336" s="44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</row>
    <row r="3337" spans="1:162" x14ac:dyDescent="0.15">
      <c r="A3337" s="44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</row>
    <row r="3338" spans="1:162" x14ac:dyDescent="0.15">
      <c r="A3338" s="44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</row>
    <row r="3339" spans="1:162" x14ac:dyDescent="0.15">
      <c r="A3339" s="44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</row>
    <row r="3340" spans="1:162" x14ac:dyDescent="0.15">
      <c r="A3340" s="44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</row>
    <row r="3341" spans="1:162" x14ac:dyDescent="0.15">
      <c r="A3341" s="44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</row>
    <row r="3342" spans="1:162" x14ac:dyDescent="0.15">
      <c r="A3342" s="44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</row>
    <row r="3343" spans="1:162" x14ac:dyDescent="0.15">
      <c r="A3343" s="44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</row>
    <row r="3344" spans="1:162" x14ac:dyDescent="0.15">
      <c r="A3344" s="44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</row>
    <row r="3345" spans="1:162" x14ac:dyDescent="0.15">
      <c r="A3345" s="44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</row>
    <row r="3346" spans="1:162" x14ac:dyDescent="0.15">
      <c r="A3346" s="44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</row>
    <row r="3347" spans="1:162" x14ac:dyDescent="0.15">
      <c r="A3347" s="44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</row>
    <row r="3348" spans="1:162" x14ac:dyDescent="0.15">
      <c r="A3348" s="44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</row>
    <row r="3349" spans="1:162" x14ac:dyDescent="0.15">
      <c r="A3349" s="44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</row>
    <row r="3350" spans="1:162" x14ac:dyDescent="0.15">
      <c r="A3350" s="44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</row>
    <row r="3351" spans="1:162" x14ac:dyDescent="0.15">
      <c r="A3351" s="44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</row>
    <row r="3352" spans="1:162" x14ac:dyDescent="0.15">
      <c r="A3352" s="44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</row>
    <row r="3353" spans="1:162" x14ac:dyDescent="0.15">
      <c r="A3353" s="44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</row>
    <row r="3354" spans="1:162" x14ac:dyDescent="0.15">
      <c r="A3354" s="44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</row>
    <row r="3355" spans="1:162" x14ac:dyDescent="0.15">
      <c r="A3355" s="44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</row>
    <row r="3356" spans="1:162" x14ac:dyDescent="0.15">
      <c r="A3356" s="44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</row>
    <row r="3357" spans="1:162" x14ac:dyDescent="0.15">
      <c r="A3357" s="44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</row>
    <row r="3358" spans="1:162" x14ac:dyDescent="0.15">
      <c r="A3358" s="44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</row>
    <row r="3359" spans="1:162" x14ac:dyDescent="0.15">
      <c r="A3359" s="44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</row>
    <row r="3360" spans="1:162" x14ac:dyDescent="0.15">
      <c r="A3360" s="44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</row>
    <row r="3361" spans="1:162" x14ac:dyDescent="0.15">
      <c r="A3361" s="44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</row>
    <row r="3362" spans="1:162" x14ac:dyDescent="0.15">
      <c r="A3362" s="44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</row>
    <row r="3363" spans="1:162" x14ac:dyDescent="0.15">
      <c r="A3363" s="44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</row>
    <row r="3364" spans="1:162" x14ac:dyDescent="0.15">
      <c r="A3364" s="44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</row>
    <row r="3365" spans="1:162" x14ac:dyDescent="0.15">
      <c r="A3365" s="44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</row>
    <row r="3366" spans="1:162" x14ac:dyDescent="0.15">
      <c r="A3366" s="44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</row>
    <row r="3367" spans="1:162" x14ac:dyDescent="0.15">
      <c r="A3367" s="44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</row>
    <row r="3368" spans="1:162" x14ac:dyDescent="0.15">
      <c r="A3368" s="44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</row>
    <row r="3369" spans="1:162" x14ac:dyDescent="0.15">
      <c r="A3369" s="44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</row>
    <row r="3370" spans="1:162" x14ac:dyDescent="0.15">
      <c r="A3370" s="44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</row>
    <row r="3371" spans="1:162" x14ac:dyDescent="0.15">
      <c r="A3371" s="44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</row>
    <row r="3372" spans="1:162" x14ac:dyDescent="0.15">
      <c r="A3372" s="44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</row>
    <row r="3373" spans="1:162" x14ac:dyDescent="0.15">
      <c r="A3373" s="44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</row>
    <row r="3374" spans="1:162" x14ac:dyDescent="0.15">
      <c r="A3374" s="44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</row>
    <row r="3375" spans="1:162" x14ac:dyDescent="0.15">
      <c r="A3375" s="44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</row>
    <row r="3376" spans="1:162" x14ac:dyDescent="0.15">
      <c r="A3376" s="44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</row>
    <row r="3377" spans="1:162" x14ac:dyDescent="0.15">
      <c r="A3377" s="44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</row>
    <row r="3378" spans="1:162" x14ac:dyDescent="0.15">
      <c r="A3378" s="44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</row>
    <row r="3379" spans="1:162" x14ac:dyDescent="0.15">
      <c r="A3379" s="44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</row>
    <row r="3380" spans="1:162" x14ac:dyDescent="0.15">
      <c r="A3380" s="44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</row>
    <row r="3381" spans="1:162" x14ac:dyDescent="0.15">
      <c r="A3381" s="44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</row>
    <row r="3382" spans="1:162" x14ac:dyDescent="0.15">
      <c r="A3382" s="44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</row>
    <row r="3383" spans="1:162" x14ac:dyDescent="0.15">
      <c r="A3383" s="44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</row>
    <row r="3384" spans="1:162" x14ac:dyDescent="0.15">
      <c r="A3384" s="44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</row>
    <row r="3385" spans="1:162" x14ac:dyDescent="0.15">
      <c r="A3385" s="44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</row>
    <row r="3386" spans="1:162" x14ac:dyDescent="0.15">
      <c r="A3386" s="44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</row>
    <row r="3387" spans="1:162" x14ac:dyDescent="0.15">
      <c r="A3387" s="44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</row>
    <row r="3388" spans="1:162" x14ac:dyDescent="0.15">
      <c r="A3388" s="44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</row>
    <row r="3389" spans="1:162" x14ac:dyDescent="0.15">
      <c r="A3389" s="44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</row>
    <row r="3390" spans="1:162" x14ac:dyDescent="0.15">
      <c r="A3390" s="44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</row>
    <row r="3391" spans="1:162" x14ac:dyDescent="0.15">
      <c r="A3391" s="44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</row>
    <row r="3392" spans="1:162" x14ac:dyDescent="0.15">
      <c r="A3392" s="44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</row>
    <row r="3393" spans="1:162" x14ac:dyDescent="0.15">
      <c r="A3393" s="44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</row>
    <row r="3394" spans="1:162" x14ac:dyDescent="0.15">
      <c r="A3394" s="44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</row>
    <row r="3395" spans="1:162" x14ac:dyDescent="0.15">
      <c r="A3395" s="44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</row>
    <row r="3396" spans="1:162" x14ac:dyDescent="0.15">
      <c r="A3396" s="44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</row>
    <row r="3397" spans="1:162" x14ac:dyDescent="0.15">
      <c r="A3397" s="44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</row>
    <row r="3398" spans="1:162" x14ac:dyDescent="0.15">
      <c r="A3398" s="44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</row>
    <row r="3399" spans="1:162" x14ac:dyDescent="0.15">
      <c r="A3399" s="44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</row>
    <row r="3400" spans="1:162" x14ac:dyDescent="0.15">
      <c r="A3400" s="44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</row>
    <row r="3401" spans="1:162" x14ac:dyDescent="0.15">
      <c r="A3401" s="44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</row>
    <row r="3402" spans="1:162" x14ac:dyDescent="0.15">
      <c r="A3402" s="44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</row>
    <row r="3403" spans="1:162" x14ac:dyDescent="0.15">
      <c r="A3403" s="44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</row>
    <row r="3404" spans="1:162" x14ac:dyDescent="0.15">
      <c r="A3404" s="44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</row>
    <row r="3405" spans="1:162" x14ac:dyDescent="0.15">
      <c r="A3405" s="44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</row>
    <row r="3406" spans="1:162" x14ac:dyDescent="0.15">
      <c r="A3406" s="44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</row>
    <row r="3407" spans="1:162" x14ac:dyDescent="0.15">
      <c r="A3407" s="44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</row>
    <row r="3408" spans="1:162" x14ac:dyDescent="0.15">
      <c r="A3408" s="44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</row>
    <row r="3409" spans="1:162" x14ac:dyDescent="0.15">
      <c r="A3409" s="44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</row>
    <row r="3410" spans="1:162" x14ac:dyDescent="0.15">
      <c r="A3410" s="44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</row>
    <row r="3411" spans="1:162" x14ac:dyDescent="0.15">
      <c r="A3411" s="44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</row>
    <row r="3412" spans="1:162" x14ac:dyDescent="0.15">
      <c r="A3412" s="44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</row>
    <row r="3413" spans="1:162" x14ac:dyDescent="0.15">
      <c r="A3413" s="44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</row>
    <row r="3414" spans="1:162" x14ac:dyDescent="0.15">
      <c r="A3414" s="44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</row>
    <row r="3415" spans="1:162" x14ac:dyDescent="0.15">
      <c r="A3415" s="44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</row>
    <row r="3416" spans="1:162" x14ac:dyDescent="0.15">
      <c r="A3416" s="44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</row>
    <row r="3417" spans="1:162" x14ac:dyDescent="0.15">
      <c r="A3417" s="44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</row>
    <row r="3418" spans="1:162" x14ac:dyDescent="0.15">
      <c r="A3418" s="44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</row>
    <row r="3419" spans="1:162" x14ac:dyDescent="0.15">
      <c r="A3419" s="44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</row>
    <row r="3420" spans="1:162" x14ac:dyDescent="0.15">
      <c r="A3420" s="44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</row>
    <row r="3421" spans="1:162" x14ac:dyDescent="0.15">
      <c r="A3421" s="44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</row>
    <row r="3422" spans="1:162" x14ac:dyDescent="0.15">
      <c r="A3422" s="44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</row>
    <row r="3423" spans="1:162" x14ac:dyDescent="0.15">
      <c r="A3423" s="44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</row>
    <row r="3424" spans="1:162" x14ac:dyDescent="0.15">
      <c r="A3424" s="44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</row>
    <row r="3425" spans="1:162" x14ac:dyDescent="0.15">
      <c r="A3425" s="44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</row>
    <row r="3426" spans="1:162" x14ac:dyDescent="0.15">
      <c r="A3426" s="44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</row>
    <row r="3427" spans="1:162" x14ac:dyDescent="0.15">
      <c r="A3427" s="44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</row>
    <row r="3428" spans="1:162" x14ac:dyDescent="0.15">
      <c r="A3428" s="44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</row>
    <row r="3429" spans="1:162" x14ac:dyDescent="0.15">
      <c r="A3429" s="44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</row>
    <row r="3430" spans="1:162" x14ac:dyDescent="0.15">
      <c r="A3430" s="44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</row>
    <row r="3431" spans="1:162" x14ac:dyDescent="0.15">
      <c r="A3431" s="44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</row>
    <row r="3432" spans="1:162" x14ac:dyDescent="0.15">
      <c r="A3432" s="44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</row>
    <row r="3433" spans="1:162" x14ac:dyDescent="0.15">
      <c r="A3433" s="44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</row>
    <row r="3434" spans="1:162" x14ac:dyDescent="0.15">
      <c r="A3434" s="44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</row>
    <row r="3435" spans="1:162" x14ac:dyDescent="0.15">
      <c r="A3435" s="44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</row>
    <row r="3436" spans="1:162" x14ac:dyDescent="0.15">
      <c r="A3436" s="44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</row>
    <row r="3437" spans="1:162" x14ac:dyDescent="0.15">
      <c r="A3437" s="44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</row>
    <row r="3438" spans="1:162" x14ac:dyDescent="0.15">
      <c r="A3438" s="44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</row>
    <row r="3439" spans="1:162" x14ac:dyDescent="0.15">
      <c r="A3439" s="44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</row>
    <row r="3440" spans="1:162" x14ac:dyDescent="0.15">
      <c r="A3440" s="44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</row>
    <row r="3441" spans="1:162" x14ac:dyDescent="0.15">
      <c r="A3441" s="44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</row>
    <row r="3442" spans="1:162" x14ac:dyDescent="0.15">
      <c r="A3442" s="44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</row>
    <row r="3443" spans="1:162" x14ac:dyDescent="0.15">
      <c r="A3443" s="44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</row>
    <row r="3444" spans="1:162" x14ac:dyDescent="0.15">
      <c r="A3444" s="44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</row>
    <row r="3445" spans="1:162" x14ac:dyDescent="0.15">
      <c r="A3445" s="44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</row>
    <row r="3446" spans="1:162" x14ac:dyDescent="0.15">
      <c r="A3446" s="44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</row>
    <row r="3447" spans="1:162" x14ac:dyDescent="0.15">
      <c r="A3447" s="44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</row>
    <row r="3448" spans="1:162" x14ac:dyDescent="0.15">
      <c r="A3448" s="44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</row>
    <row r="3449" spans="1:162" x14ac:dyDescent="0.15">
      <c r="A3449" s="44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</row>
    <row r="3450" spans="1:162" x14ac:dyDescent="0.15">
      <c r="A3450" s="44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</row>
    <row r="3451" spans="1:162" x14ac:dyDescent="0.15">
      <c r="A3451" s="44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</row>
    <row r="3452" spans="1:162" x14ac:dyDescent="0.15">
      <c r="A3452" s="44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</row>
    <row r="3453" spans="1:162" x14ac:dyDescent="0.15">
      <c r="A3453" s="44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</row>
    <row r="3454" spans="1:162" x14ac:dyDescent="0.15">
      <c r="A3454" s="44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</row>
    <row r="3455" spans="1:162" x14ac:dyDescent="0.15">
      <c r="A3455" s="44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</row>
    <row r="3456" spans="1:162" x14ac:dyDescent="0.15">
      <c r="A3456" s="44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</row>
    <row r="3457" spans="1:162" x14ac:dyDescent="0.15">
      <c r="A3457" s="44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</row>
    <row r="3458" spans="1:162" x14ac:dyDescent="0.15">
      <c r="A3458" s="44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</row>
    <row r="3459" spans="1:162" x14ac:dyDescent="0.15">
      <c r="A3459" s="44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</row>
    <row r="3460" spans="1:162" x14ac:dyDescent="0.15">
      <c r="A3460" s="44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</row>
    <row r="3461" spans="1:162" x14ac:dyDescent="0.15">
      <c r="A3461" s="44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</row>
    <row r="3462" spans="1:162" x14ac:dyDescent="0.15">
      <c r="A3462" s="44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</row>
    <row r="3463" spans="1:162" x14ac:dyDescent="0.15">
      <c r="A3463" s="44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</row>
    <row r="3464" spans="1:162" x14ac:dyDescent="0.15">
      <c r="A3464" s="44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</row>
    <row r="3465" spans="1:162" x14ac:dyDescent="0.15">
      <c r="A3465" s="44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</row>
    <row r="3466" spans="1:162" x14ac:dyDescent="0.15">
      <c r="A3466" s="44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</row>
    <row r="3467" spans="1:162" x14ac:dyDescent="0.15">
      <c r="A3467" s="44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</row>
    <row r="3468" spans="1:162" x14ac:dyDescent="0.15">
      <c r="A3468" s="44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</row>
    <row r="3469" spans="1:162" x14ac:dyDescent="0.15">
      <c r="A3469" s="44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</row>
    <row r="3470" spans="1:162" x14ac:dyDescent="0.15">
      <c r="A3470" s="44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</row>
    <row r="3471" spans="1:162" x14ac:dyDescent="0.15">
      <c r="A3471" s="44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</row>
    <row r="3472" spans="1:162" x14ac:dyDescent="0.15">
      <c r="A3472" s="44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</row>
    <row r="3473" spans="1:162" x14ac:dyDescent="0.15">
      <c r="A3473" s="44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</row>
    <row r="3474" spans="1:162" x14ac:dyDescent="0.15">
      <c r="A3474" s="44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</row>
    <row r="3475" spans="1:162" x14ac:dyDescent="0.15">
      <c r="A3475" s="44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</row>
    <row r="3476" spans="1:162" x14ac:dyDescent="0.15">
      <c r="A3476" s="44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</row>
    <row r="3477" spans="1:162" x14ac:dyDescent="0.15">
      <c r="A3477" s="44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</row>
    <row r="3478" spans="1:162" x14ac:dyDescent="0.15">
      <c r="A3478" s="44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</row>
    <row r="3479" spans="1:162" x14ac:dyDescent="0.15">
      <c r="A3479" s="44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</row>
    <row r="3480" spans="1:162" x14ac:dyDescent="0.15">
      <c r="A3480" s="44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</row>
    <row r="3481" spans="1:162" x14ac:dyDescent="0.15">
      <c r="A3481" s="44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29"/>
      <c r="V3481" s="29"/>
      <c r="W3481" s="29"/>
      <c r="X3481" s="37"/>
      <c r="Y3481" s="22"/>
      <c r="Z3481" s="27"/>
      <c r="AA3481" s="29"/>
      <c r="AB3481" s="22"/>
      <c r="AC3481" s="22"/>
      <c r="AD3481" s="22"/>
      <c r="AE3481" s="29"/>
      <c r="AF3481" s="23"/>
      <c r="AG3481" s="29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  <c r="ET3481" s="27"/>
      <c r="EU3481" s="27"/>
      <c r="EV3481" s="27"/>
      <c r="EW3481" s="27"/>
      <c r="EX3481" s="27"/>
      <c r="EY3481" s="27"/>
      <c r="EZ3481" s="27"/>
      <c r="FA3481" s="27"/>
      <c r="FB3481" s="27"/>
      <c r="FC3481" s="27"/>
      <c r="FD3481" s="27"/>
      <c r="FE3481" s="27"/>
      <c r="FF3481" s="27"/>
    </row>
    <row r="3482" spans="1:162" x14ac:dyDescent="0.15">
      <c r="A3482" s="44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</row>
    <row r="3483" spans="1:162" x14ac:dyDescent="0.15">
      <c r="A3483" s="44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29"/>
      <c r="V3483" s="29"/>
      <c r="W3483" s="29"/>
      <c r="X3483" s="37"/>
      <c r="Y3483" s="22"/>
      <c r="Z3483" s="27"/>
      <c r="AA3483" s="29"/>
      <c r="AB3483" s="22"/>
      <c r="AC3483" s="22"/>
      <c r="AD3483" s="22"/>
      <c r="AE3483" s="29"/>
      <c r="AF3483" s="23"/>
      <c r="AG3483" s="29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  <c r="ET3483" s="27"/>
      <c r="EU3483" s="27"/>
      <c r="EV3483" s="27"/>
      <c r="EW3483" s="27"/>
      <c r="EX3483" s="27"/>
      <c r="EY3483" s="27"/>
      <c r="EZ3483" s="27"/>
      <c r="FA3483" s="27"/>
      <c r="FB3483" s="27"/>
      <c r="FC3483" s="27"/>
      <c r="FD3483" s="27"/>
      <c r="FE3483" s="27"/>
      <c r="FF3483" s="27"/>
    </row>
    <row r="3484" spans="1:162" x14ac:dyDescent="0.15">
      <c r="A3484" s="44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</row>
    <row r="3485" spans="1:162" x14ac:dyDescent="0.15">
      <c r="A3485" s="44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</row>
    <row r="3486" spans="1:162" x14ac:dyDescent="0.15">
      <c r="A3486" s="44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</row>
    <row r="3487" spans="1:162" x14ac:dyDescent="0.15">
      <c r="A3487" s="44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</row>
    <row r="3488" spans="1:162" x14ac:dyDescent="0.15">
      <c r="A3488" s="44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</row>
    <row r="3489" spans="1:162" x14ac:dyDescent="0.15">
      <c r="A3489" s="44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</row>
    <row r="3490" spans="1:162" x14ac:dyDescent="0.15">
      <c r="A3490" s="44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</row>
    <row r="3491" spans="1:162" x14ac:dyDescent="0.15">
      <c r="A3491" s="44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</row>
    <row r="3492" spans="1:162" x14ac:dyDescent="0.15">
      <c r="A3492" s="44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</row>
    <row r="3493" spans="1:162" x14ac:dyDescent="0.15">
      <c r="A3493" s="44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</row>
    <row r="3494" spans="1:162" x14ac:dyDescent="0.15">
      <c r="A3494" s="44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</row>
    <row r="3495" spans="1:162" x14ac:dyDescent="0.15">
      <c r="A3495" s="44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</row>
    <row r="3496" spans="1:162" x14ac:dyDescent="0.15">
      <c r="A3496" s="44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</row>
    <row r="3497" spans="1:162" x14ac:dyDescent="0.15">
      <c r="A3497" s="44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</row>
    <row r="3498" spans="1:162" x14ac:dyDescent="0.15">
      <c r="A3498" s="44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</row>
    <row r="3499" spans="1:162" x14ac:dyDescent="0.15">
      <c r="A3499" s="44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</row>
    <row r="3500" spans="1:162" x14ac:dyDescent="0.15">
      <c r="A3500" s="44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</row>
    <row r="3501" spans="1:162" x14ac:dyDescent="0.15">
      <c r="A3501" s="44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</row>
    <row r="3502" spans="1:162" x14ac:dyDescent="0.15">
      <c r="A3502" s="44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</row>
    <row r="3503" spans="1:162" x14ac:dyDescent="0.15">
      <c r="A3503" s="44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</row>
    <row r="3504" spans="1:162" x14ac:dyDescent="0.15">
      <c r="A3504" s="44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</row>
    <row r="3505" spans="1:162" x14ac:dyDescent="0.15">
      <c r="A3505" s="44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</row>
    <row r="3506" spans="1:162" x14ac:dyDescent="0.15">
      <c r="A3506" s="44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</row>
    <row r="3507" spans="1:162" x14ac:dyDescent="0.15">
      <c r="A3507" s="44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</row>
    <row r="3508" spans="1:162" x14ac:dyDescent="0.15">
      <c r="A3508" s="44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</row>
    <row r="3509" spans="1:162" x14ac:dyDescent="0.15">
      <c r="A3509" s="44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</row>
    <row r="3510" spans="1:162" x14ac:dyDescent="0.15">
      <c r="A3510" s="44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</row>
    <row r="3511" spans="1:162" x14ac:dyDescent="0.15">
      <c r="A3511" s="44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</row>
    <row r="3512" spans="1:162" x14ac:dyDescent="0.15">
      <c r="A3512" s="44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</row>
    <row r="3513" spans="1:162" x14ac:dyDescent="0.15">
      <c r="A3513" s="44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</row>
    <row r="3514" spans="1:162" x14ac:dyDescent="0.15">
      <c r="A3514" s="44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</row>
    <row r="3515" spans="1:162" x14ac:dyDescent="0.15">
      <c r="A3515" s="44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</row>
    <row r="3516" spans="1:162" x14ac:dyDescent="0.15">
      <c r="A3516" s="44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</row>
    <row r="3517" spans="1:162" x14ac:dyDescent="0.15">
      <c r="A3517" s="44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</row>
    <row r="3518" spans="1:162" x14ac:dyDescent="0.15">
      <c r="A3518" s="44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</row>
    <row r="3519" spans="1:162" x14ac:dyDescent="0.15">
      <c r="A3519" s="44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</row>
    <row r="3520" spans="1:162" x14ac:dyDescent="0.15">
      <c r="A3520" s="44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</row>
    <row r="3521" spans="1:162" x14ac:dyDescent="0.15">
      <c r="A3521" s="44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</row>
    <row r="3522" spans="1:162" x14ac:dyDescent="0.15">
      <c r="A3522" s="44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</row>
    <row r="3523" spans="1:162" x14ac:dyDescent="0.15">
      <c r="A3523" s="44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</row>
    <row r="3524" spans="1:162" x14ac:dyDescent="0.15">
      <c r="A3524" s="44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</row>
    <row r="3525" spans="1:162" x14ac:dyDescent="0.15">
      <c r="A3525" s="44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</row>
    <row r="3526" spans="1:162" x14ac:dyDescent="0.15">
      <c r="A3526" s="44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</row>
    <row r="3527" spans="1:162" x14ac:dyDescent="0.15">
      <c r="A3527" s="44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</row>
    <row r="3528" spans="1:162" x14ac:dyDescent="0.15">
      <c r="A3528" s="44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</row>
    <row r="3529" spans="1:162" x14ac:dyDescent="0.15">
      <c r="A3529" s="44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</row>
    <row r="3530" spans="1:162" x14ac:dyDescent="0.15">
      <c r="A3530" s="44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</row>
    <row r="3531" spans="1:162" x14ac:dyDescent="0.15">
      <c r="A3531" s="44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</row>
    <row r="3532" spans="1:162" x14ac:dyDescent="0.15">
      <c r="A3532" s="44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</row>
    <row r="3533" spans="1:162" x14ac:dyDescent="0.15">
      <c r="A3533" s="44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</row>
    <row r="3534" spans="1:162" x14ac:dyDescent="0.15">
      <c r="A3534" s="44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</row>
    <row r="3535" spans="1:162" x14ac:dyDescent="0.15">
      <c r="A3535" s="44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</row>
    <row r="3536" spans="1:162" x14ac:dyDescent="0.15">
      <c r="A3536" s="44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</row>
    <row r="3537" spans="1:162" x14ac:dyDescent="0.15">
      <c r="A3537" s="44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</row>
    <row r="3538" spans="1:162" x14ac:dyDescent="0.15">
      <c r="A3538" s="44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</row>
    <row r="3539" spans="1:162" x14ac:dyDescent="0.15">
      <c r="A3539" s="44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</row>
    <row r="3540" spans="1:162" x14ac:dyDescent="0.15">
      <c r="A3540" s="44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</row>
    <row r="3541" spans="1:162" x14ac:dyDescent="0.15">
      <c r="A3541" s="44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</row>
    <row r="3542" spans="1:162" x14ac:dyDescent="0.15">
      <c r="A3542" s="44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</row>
    <row r="3543" spans="1:162" x14ac:dyDescent="0.15">
      <c r="A3543" s="44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</row>
    <row r="3544" spans="1:162" x14ac:dyDescent="0.15">
      <c r="A3544" s="44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</row>
    <row r="3545" spans="1:162" x14ac:dyDescent="0.15">
      <c r="A3545" s="44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</row>
    <row r="3546" spans="1:162" x14ac:dyDescent="0.15">
      <c r="A3546" s="44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</row>
    <row r="3547" spans="1:162" x14ac:dyDescent="0.15">
      <c r="A3547" s="44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</row>
    <row r="3548" spans="1:162" x14ac:dyDescent="0.15">
      <c r="A3548" s="44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</row>
    <row r="3549" spans="1:162" x14ac:dyDescent="0.15">
      <c r="A3549" s="44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</row>
    <row r="3550" spans="1:162" x14ac:dyDescent="0.15">
      <c r="A3550" s="44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</row>
    <row r="3551" spans="1:162" x14ac:dyDescent="0.15">
      <c r="A3551" s="44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</row>
    <row r="3552" spans="1:162" x14ac:dyDescent="0.15">
      <c r="A3552" s="44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</row>
    <row r="3553" spans="1:162" x14ac:dyDescent="0.15">
      <c r="A3553" s="44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</row>
    <row r="3554" spans="1:162" x14ac:dyDescent="0.15">
      <c r="A3554" s="44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</row>
    <row r="3555" spans="1:162" x14ac:dyDescent="0.15">
      <c r="A3555" s="44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</row>
    <row r="3556" spans="1:162" x14ac:dyDescent="0.15">
      <c r="A3556" s="44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</row>
    <row r="3557" spans="1:162" x14ac:dyDescent="0.15">
      <c r="A3557" s="44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</row>
    <row r="3558" spans="1:162" x14ac:dyDescent="0.15">
      <c r="A3558" s="44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</row>
    <row r="3559" spans="1:162" x14ac:dyDescent="0.15">
      <c r="A3559" s="44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</row>
    <row r="3560" spans="1:162" x14ac:dyDescent="0.15">
      <c r="A3560" s="44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</row>
    <row r="3561" spans="1:162" x14ac:dyDescent="0.15">
      <c r="A3561" s="44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</row>
    <row r="3562" spans="1:162" x14ac:dyDescent="0.15">
      <c r="A3562" s="44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</row>
    <row r="3563" spans="1:162" x14ac:dyDescent="0.15">
      <c r="A3563" s="44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</row>
    <row r="3564" spans="1:162" x14ac:dyDescent="0.15">
      <c r="A3564" s="44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</row>
    <row r="3565" spans="1:162" x14ac:dyDescent="0.15">
      <c r="A3565" s="44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</row>
    <row r="3566" spans="1:162" x14ac:dyDescent="0.15">
      <c r="A3566" s="44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</row>
    <row r="3567" spans="1:162" x14ac:dyDescent="0.15">
      <c r="A3567" s="44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</row>
    <row r="3568" spans="1:162" x14ac:dyDescent="0.15">
      <c r="A3568" s="44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</row>
    <row r="3569" spans="1:162" x14ac:dyDescent="0.15">
      <c r="A3569" s="44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</row>
    <row r="3570" spans="1:162" x14ac:dyDescent="0.15">
      <c r="A3570" s="44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</row>
    <row r="3571" spans="1:162" x14ac:dyDescent="0.15">
      <c r="A3571" s="44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</row>
    <row r="3572" spans="1:162" x14ac:dyDescent="0.15">
      <c r="A3572" s="44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</row>
    <row r="3573" spans="1:162" x14ac:dyDescent="0.15">
      <c r="A3573" s="44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</row>
    <row r="3574" spans="1:162" x14ac:dyDescent="0.15">
      <c r="A3574" s="44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</row>
    <row r="3575" spans="1:162" x14ac:dyDescent="0.15">
      <c r="A3575" s="44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</row>
    <row r="3576" spans="1:162" x14ac:dyDescent="0.15">
      <c r="A3576" s="44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</row>
    <row r="3577" spans="1:162" x14ac:dyDescent="0.15">
      <c r="A3577" s="44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</row>
    <row r="3578" spans="1:162" x14ac:dyDescent="0.15">
      <c r="A3578" s="44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</row>
    <row r="3579" spans="1:162" x14ac:dyDescent="0.15">
      <c r="A3579" s="44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</row>
    <row r="3580" spans="1:162" x14ac:dyDescent="0.15">
      <c r="A3580" s="44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</row>
    <row r="3581" spans="1:162" x14ac:dyDescent="0.15">
      <c r="A3581" s="44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</row>
    <row r="3582" spans="1:162" x14ac:dyDescent="0.15">
      <c r="A3582" s="44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</row>
    <row r="3583" spans="1:162" x14ac:dyDescent="0.15">
      <c r="A3583" s="44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</row>
    <row r="3584" spans="1:162" x14ac:dyDescent="0.15">
      <c r="A3584" s="44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</row>
    <row r="3585" spans="1:162" x14ac:dyDescent="0.15">
      <c r="A3585" s="44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</row>
    <row r="3586" spans="1:162" x14ac:dyDescent="0.15">
      <c r="A3586" s="44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</row>
    <row r="3587" spans="1:162" x14ac:dyDescent="0.15">
      <c r="A3587" s="44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</row>
    <row r="3588" spans="1:162" x14ac:dyDescent="0.15">
      <c r="A3588" s="44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</row>
    <row r="3589" spans="1:162" x14ac:dyDescent="0.15">
      <c r="A3589" s="44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</row>
    <row r="3590" spans="1:162" x14ac:dyDescent="0.15">
      <c r="A3590" s="44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</row>
    <row r="3591" spans="1:162" x14ac:dyDescent="0.15">
      <c r="A3591" s="44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</row>
    <row r="3592" spans="1:162" x14ac:dyDescent="0.15">
      <c r="A3592" s="44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</row>
    <row r="3593" spans="1:162" x14ac:dyDescent="0.15">
      <c r="A3593" s="44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</row>
    <row r="3594" spans="1:162" x14ac:dyDescent="0.15">
      <c r="A3594" s="44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</row>
    <row r="3595" spans="1:162" x14ac:dyDescent="0.15">
      <c r="A3595" s="44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</row>
    <row r="3596" spans="1:162" x14ac:dyDescent="0.15">
      <c r="A3596" s="44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</row>
    <row r="3597" spans="1:162" x14ac:dyDescent="0.15">
      <c r="A3597" s="44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</row>
    <row r="3598" spans="1:162" x14ac:dyDescent="0.15">
      <c r="A3598" s="44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</row>
    <row r="3599" spans="1:162" x14ac:dyDescent="0.15">
      <c r="A3599" s="44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</row>
    <row r="3600" spans="1:162" x14ac:dyDescent="0.15">
      <c r="A3600" s="44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</row>
    <row r="3601" spans="1:162" x14ac:dyDescent="0.15">
      <c r="A3601" s="44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</row>
    <row r="3602" spans="1:162" x14ac:dyDescent="0.15">
      <c r="A3602" s="44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</row>
    <row r="3603" spans="1:162" x14ac:dyDescent="0.15">
      <c r="A3603" s="44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</row>
    <row r="3604" spans="1:162" x14ac:dyDescent="0.15">
      <c r="A3604" s="44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</row>
    <row r="3605" spans="1:162" x14ac:dyDescent="0.15">
      <c r="A3605" s="44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</row>
    <row r="3606" spans="1:162" x14ac:dyDescent="0.15">
      <c r="A3606" s="44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</row>
    <row r="3607" spans="1:162" x14ac:dyDescent="0.15">
      <c r="A3607" s="44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</row>
    <row r="3608" spans="1:162" x14ac:dyDescent="0.15">
      <c r="A3608" s="44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</row>
    <row r="3609" spans="1:162" x14ac:dyDescent="0.15">
      <c r="A3609" s="44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</row>
    <row r="3610" spans="1:162" x14ac:dyDescent="0.15">
      <c r="A3610" s="44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</row>
    <row r="3611" spans="1:162" x14ac:dyDescent="0.15">
      <c r="A3611" s="44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</row>
    <row r="3612" spans="1:162" x14ac:dyDescent="0.15">
      <c r="A3612" s="44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</row>
    <row r="3613" spans="1:162" x14ac:dyDescent="0.15">
      <c r="A3613" s="44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</row>
    <row r="3614" spans="1:162" x14ac:dyDescent="0.15">
      <c r="A3614" s="44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</row>
    <row r="3615" spans="1:162" x14ac:dyDescent="0.15">
      <c r="A3615" s="44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</row>
    <row r="3616" spans="1:162" x14ac:dyDescent="0.15">
      <c r="A3616" s="44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</row>
    <row r="3617" spans="1:162" x14ac:dyDescent="0.15">
      <c r="A3617" s="44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</row>
    <row r="3618" spans="1:162" x14ac:dyDescent="0.15">
      <c r="A3618" s="44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</row>
    <row r="3619" spans="1:162" x14ac:dyDescent="0.15">
      <c r="A3619" s="44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</row>
    <row r="3620" spans="1:162" x14ac:dyDescent="0.15">
      <c r="A3620" s="44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</row>
    <row r="3621" spans="1:162" x14ac:dyDescent="0.15">
      <c r="A3621" s="44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</row>
    <row r="3622" spans="1:162" x14ac:dyDescent="0.15">
      <c r="A3622" s="44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</row>
    <row r="3623" spans="1:162" x14ac:dyDescent="0.15">
      <c r="A3623" s="44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</row>
    <row r="3624" spans="1:162" x14ac:dyDescent="0.15">
      <c r="A3624" s="44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</row>
    <row r="3625" spans="1:162" x14ac:dyDescent="0.15">
      <c r="A3625" s="44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</row>
    <row r="3626" spans="1:162" x14ac:dyDescent="0.15">
      <c r="A3626" s="44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</row>
    <row r="3627" spans="1:162" x14ac:dyDescent="0.15">
      <c r="A3627" s="44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</row>
    <row r="3628" spans="1:162" x14ac:dyDescent="0.15">
      <c r="A3628" s="44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</row>
    <row r="3629" spans="1:162" x14ac:dyDescent="0.15">
      <c r="A3629" s="44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</row>
    <row r="3630" spans="1:162" x14ac:dyDescent="0.15">
      <c r="A3630" s="44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</row>
    <row r="3631" spans="1:162" x14ac:dyDescent="0.15">
      <c r="A3631" s="44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</row>
    <row r="3632" spans="1:162" x14ac:dyDescent="0.15">
      <c r="A3632" s="44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</row>
    <row r="3633" spans="1:162" x14ac:dyDescent="0.15">
      <c r="A3633" s="44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</row>
    <row r="3634" spans="1:162" x14ac:dyDescent="0.15">
      <c r="A3634" s="44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</row>
    <row r="3635" spans="1:162" x14ac:dyDescent="0.15">
      <c r="A3635" s="44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</row>
    <row r="3636" spans="1:162" x14ac:dyDescent="0.15">
      <c r="A3636" s="44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</row>
    <row r="3637" spans="1:162" x14ac:dyDescent="0.15">
      <c r="A3637" s="44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</row>
    <row r="3638" spans="1:162" x14ac:dyDescent="0.15">
      <c r="A3638" s="44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</row>
    <row r="3639" spans="1:162" x14ac:dyDescent="0.15">
      <c r="A3639" s="44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</row>
    <row r="3640" spans="1:162" x14ac:dyDescent="0.15">
      <c r="A3640" s="44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</row>
    <row r="3641" spans="1:162" x14ac:dyDescent="0.15">
      <c r="A3641" s="44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</row>
    <row r="3642" spans="1:162" x14ac:dyDescent="0.15">
      <c r="A3642" s="44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</row>
    <row r="3643" spans="1:162" x14ac:dyDescent="0.15">
      <c r="A3643" s="44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</row>
    <row r="3644" spans="1:162" x14ac:dyDescent="0.15">
      <c r="A3644" s="44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</row>
    <row r="3645" spans="1:162" x14ac:dyDescent="0.15">
      <c r="A3645" s="44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</row>
    <row r="3646" spans="1:162" x14ac:dyDescent="0.15">
      <c r="A3646" s="44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</row>
    <row r="3647" spans="1:162" x14ac:dyDescent="0.15">
      <c r="A3647" s="44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</row>
    <row r="3648" spans="1:162" x14ac:dyDescent="0.15">
      <c r="A3648" s="44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</row>
    <row r="3649" spans="1:162" x14ac:dyDescent="0.15">
      <c r="A3649" s="44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</row>
    <row r="3650" spans="1:162" x14ac:dyDescent="0.15">
      <c r="A3650" s="44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</row>
    <row r="3651" spans="1:162" x14ac:dyDescent="0.15">
      <c r="A3651" s="44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</row>
    <row r="3652" spans="1:162" x14ac:dyDescent="0.15">
      <c r="A3652" s="44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</row>
    <row r="3653" spans="1:162" x14ac:dyDescent="0.15">
      <c r="A3653" s="44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</row>
    <row r="3654" spans="1:162" x14ac:dyDescent="0.15">
      <c r="A3654" s="44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</row>
    <row r="3655" spans="1:162" x14ac:dyDescent="0.15">
      <c r="A3655" s="44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</row>
    <row r="3656" spans="1:162" x14ac:dyDescent="0.15">
      <c r="A3656" s="44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</row>
    <row r="3657" spans="1:162" x14ac:dyDescent="0.15">
      <c r="A3657" s="44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</row>
    <row r="3658" spans="1:162" x14ac:dyDescent="0.15">
      <c r="A3658" s="44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</row>
    <row r="3659" spans="1:162" x14ac:dyDescent="0.15">
      <c r="A3659" s="44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</row>
    <row r="3660" spans="1:162" x14ac:dyDescent="0.15">
      <c r="A3660" s="44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</row>
    <row r="3661" spans="1:162" x14ac:dyDescent="0.15">
      <c r="A3661" s="44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</row>
    <row r="3662" spans="1:162" x14ac:dyDescent="0.15">
      <c r="A3662" s="44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</row>
    <row r="3663" spans="1:162" x14ac:dyDescent="0.15">
      <c r="A3663" s="44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</row>
    <row r="3664" spans="1:162" x14ac:dyDescent="0.15">
      <c r="A3664" s="44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29"/>
      <c r="V3664" s="29"/>
      <c r="W3664" s="29"/>
      <c r="X3664" s="37"/>
      <c r="Y3664" s="22"/>
      <c r="Z3664" s="27"/>
      <c r="AA3664" s="29"/>
      <c r="AB3664" s="22"/>
      <c r="AC3664" s="22"/>
      <c r="AD3664" s="22"/>
      <c r="AE3664" s="29"/>
      <c r="AF3664" s="23"/>
      <c r="AG3664" s="29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  <c r="ET3664" s="27"/>
      <c r="EU3664" s="27"/>
      <c r="EV3664" s="27"/>
      <c r="EW3664" s="27"/>
      <c r="EX3664" s="27"/>
      <c r="EY3664" s="27"/>
      <c r="EZ3664" s="27"/>
      <c r="FA3664" s="27"/>
      <c r="FB3664" s="27"/>
      <c r="FC3664" s="27"/>
      <c r="FD3664" s="27"/>
      <c r="FE3664" s="27"/>
      <c r="FF3664" s="27"/>
    </row>
    <row r="3665" spans="1:162" x14ac:dyDescent="0.15">
      <c r="A3665" s="44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</row>
    <row r="3666" spans="1:162" x14ac:dyDescent="0.15">
      <c r="A3666" s="44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29"/>
      <c r="V3666" s="29"/>
      <c r="W3666" s="29"/>
      <c r="X3666" s="37"/>
      <c r="Y3666" s="22"/>
      <c r="Z3666" s="27"/>
      <c r="AA3666" s="29"/>
      <c r="AB3666" s="22"/>
      <c r="AC3666" s="22"/>
      <c r="AD3666" s="22"/>
      <c r="AE3666" s="29"/>
      <c r="AF3666" s="23"/>
      <c r="AG3666" s="29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  <c r="ET3666" s="27"/>
      <c r="EU3666" s="27"/>
      <c r="EV3666" s="27"/>
      <c r="EW3666" s="27"/>
      <c r="EX3666" s="27"/>
      <c r="EY3666" s="27"/>
      <c r="EZ3666" s="27"/>
      <c r="FA3666" s="27"/>
      <c r="FB3666" s="27"/>
      <c r="FC3666" s="27"/>
      <c r="FD3666" s="27"/>
      <c r="FE3666" s="27"/>
      <c r="FF3666" s="27"/>
    </row>
    <row r="3667" spans="1:162" x14ac:dyDescent="0.15">
      <c r="A3667" s="44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</row>
    <row r="3668" spans="1:162" x14ac:dyDescent="0.15">
      <c r="A3668" s="44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</row>
    <row r="3669" spans="1:162" x14ac:dyDescent="0.15">
      <c r="A3669" s="44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</row>
    <row r="3670" spans="1:162" x14ac:dyDescent="0.15">
      <c r="A3670" s="44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</row>
    <row r="3671" spans="1:162" x14ac:dyDescent="0.15">
      <c r="A3671" s="44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</row>
    <row r="3672" spans="1:162" x14ac:dyDescent="0.15">
      <c r="A3672" s="44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</row>
    <row r="3673" spans="1:162" x14ac:dyDescent="0.15">
      <c r="A3673" s="44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</row>
    <row r="3674" spans="1:162" x14ac:dyDescent="0.15">
      <c r="A3674" s="44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</row>
    <row r="3675" spans="1:162" x14ac:dyDescent="0.15">
      <c r="A3675" s="44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</row>
    <row r="3676" spans="1:162" x14ac:dyDescent="0.15">
      <c r="A3676" s="44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</row>
    <row r="3677" spans="1:162" x14ac:dyDescent="0.15">
      <c r="A3677" s="44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</row>
    <row r="3678" spans="1:162" x14ac:dyDescent="0.15">
      <c r="A3678" s="44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</row>
    <row r="3679" spans="1:162" x14ac:dyDescent="0.15">
      <c r="A3679" s="44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</row>
    <row r="3680" spans="1:162" x14ac:dyDescent="0.15">
      <c r="A3680" s="44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</row>
    <row r="3681" spans="1:162" x14ac:dyDescent="0.15">
      <c r="A3681" s="44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</row>
    <row r="3682" spans="1:162" x14ac:dyDescent="0.15">
      <c r="A3682" s="44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</row>
    <row r="3683" spans="1:162" x14ac:dyDescent="0.15">
      <c r="A3683" s="44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</row>
    <row r="3684" spans="1:162" x14ac:dyDescent="0.15">
      <c r="A3684" s="44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</row>
    <row r="3685" spans="1:162" x14ac:dyDescent="0.15">
      <c r="A3685" s="44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</row>
    <row r="3686" spans="1:162" x14ac:dyDescent="0.15">
      <c r="A3686" s="44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</row>
    <row r="3687" spans="1:162" x14ac:dyDescent="0.15">
      <c r="A3687" s="44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</row>
    <row r="3688" spans="1:162" x14ac:dyDescent="0.15">
      <c r="A3688" s="44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</row>
    <row r="3689" spans="1:162" x14ac:dyDescent="0.15">
      <c r="A3689" s="44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</row>
    <row r="3690" spans="1:162" x14ac:dyDescent="0.15">
      <c r="A3690" s="44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</row>
    <row r="3691" spans="1:162" x14ac:dyDescent="0.15">
      <c r="A3691" s="44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</row>
    <row r="3692" spans="1:162" x14ac:dyDescent="0.15">
      <c r="A3692" s="44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</row>
    <row r="3693" spans="1:162" x14ac:dyDescent="0.15">
      <c r="A3693" s="44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</row>
    <row r="3694" spans="1:162" x14ac:dyDescent="0.15">
      <c r="A3694" s="44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</row>
    <row r="3695" spans="1:162" x14ac:dyDescent="0.15">
      <c r="A3695" s="44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</row>
    <row r="3696" spans="1:162" x14ac:dyDescent="0.15">
      <c r="A3696" s="44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</row>
    <row r="3697" spans="1:162" x14ac:dyDescent="0.15">
      <c r="A3697" s="44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</row>
    <row r="3698" spans="1:162" x14ac:dyDescent="0.15">
      <c r="A3698" s="44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</row>
    <row r="3699" spans="1:162" x14ac:dyDescent="0.15">
      <c r="A3699" s="44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</row>
    <row r="3700" spans="1:162" x14ac:dyDescent="0.15">
      <c r="A3700" s="44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</row>
    <row r="3701" spans="1:162" x14ac:dyDescent="0.15">
      <c r="A3701" s="44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</row>
    <row r="3702" spans="1:162" x14ac:dyDescent="0.15">
      <c r="A3702" s="44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</row>
    <row r="3703" spans="1:162" x14ac:dyDescent="0.15">
      <c r="A3703" s="44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</row>
    <row r="3704" spans="1:162" x14ac:dyDescent="0.15">
      <c r="A3704" s="44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</row>
    <row r="3705" spans="1:162" x14ac:dyDescent="0.15">
      <c r="A3705" s="44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</row>
    <row r="3706" spans="1:162" x14ac:dyDescent="0.15">
      <c r="A3706" s="44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</row>
    <row r="3707" spans="1:162" x14ac:dyDescent="0.15">
      <c r="A3707" s="44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</row>
    <row r="3708" spans="1:162" x14ac:dyDescent="0.15">
      <c r="A3708" s="44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</row>
    <row r="3709" spans="1:162" x14ac:dyDescent="0.15">
      <c r="A3709" s="44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</row>
    <row r="3710" spans="1:162" x14ac:dyDescent="0.15">
      <c r="A3710" s="44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</row>
    <row r="3711" spans="1:162" x14ac:dyDescent="0.15">
      <c r="A3711" s="44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</row>
    <row r="3712" spans="1:162" x14ac:dyDescent="0.15">
      <c r="A3712" s="44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</row>
    <row r="3713" spans="1:162" x14ac:dyDescent="0.15">
      <c r="A3713" s="44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</row>
    <row r="3714" spans="1:162" x14ac:dyDescent="0.15">
      <c r="A3714" s="44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</row>
    <row r="3715" spans="1:162" x14ac:dyDescent="0.15">
      <c r="A3715" s="44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</row>
    <row r="3716" spans="1:162" x14ac:dyDescent="0.15">
      <c r="A3716" s="44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</row>
    <row r="3717" spans="1:162" x14ac:dyDescent="0.15">
      <c r="A3717" s="44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</row>
    <row r="3718" spans="1:162" x14ac:dyDescent="0.15">
      <c r="A3718" s="44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</row>
    <row r="3719" spans="1:162" x14ac:dyDescent="0.15">
      <c r="A3719" s="44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</row>
    <row r="3720" spans="1:162" x14ac:dyDescent="0.15">
      <c r="A3720" s="44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</row>
    <row r="3721" spans="1:162" x14ac:dyDescent="0.15">
      <c r="A3721" s="44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</row>
    <row r="3722" spans="1:162" x14ac:dyDescent="0.15">
      <c r="A3722" s="44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</row>
    <row r="3723" spans="1:162" x14ac:dyDescent="0.15">
      <c r="A3723" s="44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</row>
    <row r="3724" spans="1:162" x14ac:dyDescent="0.15">
      <c r="A3724" s="44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</row>
    <row r="3725" spans="1:162" x14ac:dyDescent="0.15">
      <c r="A3725" s="44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</row>
    <row r="3726" spans="1:162" x14ac:dyDescent="0.15">
      <c r="A3726" s="44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</row>
    <row r="3727" spans="1:162" x14ac:dyDescent="0.15">
      <c r="A3727" s="44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</row>
    <row r="3728" spans="1:162" x14ac:dyDescent="0.15">
      <c r="A3728" s="44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</row>
    <row r="3729" spans="1:162" x14ac:dyDescent="0.15">
      <c r="A3729" s="44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</row>
    <row r="3730" spans="1:162" x14ac:dyDescent="0.15">
      <c r="A3730" s="44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</row>
    <row r="3731" spans="1:162" x14ac:dyDescent="0.15">
      <c r="A3731" s="44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</row>
    <row r="3732" spans="1:162" x14ac:dyDescent="0.15">
      <c r="A3732" s="44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</row>
    <row r="3733" spans="1:162" x14ac:dyDescent="0.15">
      <c r="A3733" s="44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</row>
    <row r="3734" spans="1:162" x14ac:dyDescent="0.15">
      <c r="A3734" s="44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</row>
    <row r="3735" spans="1:162" x14ac:dyDescent="0.15">
      <c r="A3735" s="44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</row>
    <row r="3736" spans="1:162" x14ac:dyDescent="0.15">
      <c r="A3736" s="44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</row>
    <row r="3737" spans="1:162" x14ac:dyDescent="0.15">
      <c r="A3737" s="44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</row>
    <row r="3738" spans="1:162" x14ac:dyDescent="0.15">
      <c r="A3738" s="44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</row>
    <row r="3739" spans="1:162" x14ac:dyDescent="0.15">
      <c r="A3739" s="44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</row>
    <row r="3740" spans="1:162" x14ac:dyDescent="0.15">
      <c r="A3740" s="44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</row>
    <row r="3741" spans="1:162" x14ac:dyDescent="0.15">
      <c r="A3741" s="44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</row>
    <row r="3742" spans="1:162" x14ac:dyDescent="0.15">
      <c r="A3742" s="44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</row>
    <row r="3743" spans="1:162" x14ac:dyDescent="0.15">
      <c r="A3743" s="44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</row>
    <row r="3744" spans="1:162" x14ac:dyDescent="0.15">
      <c r="A3744" s="44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</row>
    <row r="3745" spans="1:162" x14ac:dyDescent="0.15">
      <c r="A3745" s="44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</row>
    <row r="3746" spans="1:162" x14ac:dyDescent="0.15">
      <c r="A3746" s="44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</row>
    <row r="3747" spans="1:162" x14ac:dyDescent="0.15">
      <c r="A3747" s="44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</row>
    <row r="3748" spans="1:162" x14ac:dyDescent="0.15">
      <c r="A3748" s="44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</row>
    <row r="3749" spans="1:162" x14ac:dyDescent="0.15">
      <c r="A3749" s="44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</row>
    <row r="3750" spans="1:162" x14ac:dyDescent="0.15">
      <c r="A3750" s="44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</row>
    <row r="3751" spans="1:162" x14ac:dyDescent="0.15">
      <c r="A3751" s="44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</row>
    <row r="3752" spans="1:162" x14ac:dyDescent="0.15">
      <c r="A3752" s="44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</row>
    <row r="3753" spans="1:162" x14ac:dyDescent="0.15">
      <c r="A3753" s="44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</row>
    <row r="3754" spans="1:162" x14ac:dyDescent="0.15">
      <c r="A3754" s="44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</row>
    <row r="3755" spans="1:162" x14ac:dyDescent="0.15">
      <c r="A3755" s="44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</row>
    <row r="3756" spans="1:162" x14ac:dyDescent="0.15">
      <c r="A3756" s="44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</row>
    <row r="3757" spans="1:162" x14ac:dyDescent="0.15">
      <c r="A3757" s="44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</row>
    <row r="3758" spans="1:162" x14ac:dyDescent="0.15">
      <c r="A3758" s="44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</row>
    <row r="3759" spans="1:162" x14ac:dyDescent="0.15">
      <c r="A3759" s="44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</row>
    <row r="3760" spans="1:162" x14ac:dyDescent="0.15">
      <c r="A3760" s="44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</row>
    <row r="3761" spans="1:162" x14ac:dyDescent="0.15">
      <c r="A3761" s="44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</row>
    <row r="3762" spans="1:162" x14ac:dyDescent="0.15">
      <c r="A3762" s="44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</row>
    <row r="3763" spans="1:162" x14ac:dyDescent="0.15">
      <c r="A3763" s="44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</row>
    <row r="3764" spans="1:162" x14ac:dyDescent="0.15">
      <c r="A3764" s="44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</row>
    <row r="3765" spans="1:162" x14ac:dyDescent="0.15">
      <c r="A3765" s="44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</row>
    <row r="3766" spans="1:162" x14ac:dyDescent="0.15">
      <c r="A3766" s="44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</row>
    <row r="3767" spans="1:162" x14ac:dyDescent="0.15">
      <c r="A3767" s="44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</row>
    <row r="3768" spans="1:162" x14ac:dyDescent="0.15">
      <c r="A3768" s="44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</row>
    <row r="3769" spans="1:162" x14ac:dyDescent="0.15">
      <c r="A3769" s="44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</row>
    <row r="3770" spans="1:162" x14ac:dyDescent="0.15">
      <c r="A3770" s="44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</row>
    <row r="3771" spans="1:162" x14ac:dyDescent="0.15">
      <c r="A3771" s="44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</row>
    <row r="3772" spans="1:162" x14ac:dyDescent="0.15">
      <c r="A3772" s="44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</row>
    <row r="3773" spans="1:162" x14ac:dyDescent="0.15">
      <c r="A3773" s="44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</row>
    <row r="3774" spans="1:162" x14ac:dyDescent="0.15">
      <c r="A3774" s="44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</row>
    <row r="3775" spans="1:162" x14ac:dyDescent="0.15">
      <c r="A3775" s="44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</row>
    <row r="3776" spans="1:162" x14ac:dyDescent="0.15">
      <c r="A3776" s="44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</row>
    <row r="3777" spans="1:162" x14ac:dyDescent="0.15">
      <c r="A3777" s="44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</row>
    <row r="3778" spans="1:162" x14ac:dyDescent="0.15">
      <c r="A3778" s="44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</row>
    <row r="3779" spans="1:162" x14ac:dyDescent="0.15">
      <c r="A3779" s="44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</row>
    <row r="3780" spans="1:162" x14ac:dyDescent="0.15">
      <c r="A3780" s="44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</row>
    <row r="3781" spans="1:162" x14ac:dyDescent="0.15">
      <c r="A3781" s="44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</row>
    <row r="3782" spans="1:162" x14ac:dyDescent="0.15">
      <c r="A3782" s="44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</row>
    <row r="3783" spans="1:162" x14ac:dyDescent="0.15">
      <c r="A3783" s="44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</row>
    <row r="3784" spans="1:162" x14ac:dyDescent="0.15">
      <c r="A3784" s="44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</row>
    <row r="3785" spans="1:162" x14ac:dyDescent="0.15">
      <c r="A3785" s="44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</row>
    <row r="3786" spans="1:162" x14ac:dyDescent="0.15">
      <c r="A3786" s="44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</row>
    <row r="3787" spans="1:162" x14ac:dyDescent="0.15">
      <c r="A3787" s="44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</row>
    <row r="3788" spans="1:162" x14ac:dyDescent="0.15">
      <c r="A3788" s="44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</row>
    <row r="3789" spans="1:162" x14ac:dyDescent="0.15">
      <c r="A3789" s="44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</row>
    <row r="3790" spans="1:162" x14ac:dyDescent="0.15">
      <c r="A3790" s="44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</row>
    <row r="3791" spans="1:162" x14ac:dyDescent="0.15">
      <c r="A3791" s="44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</row>
    <row r="3792" spans="1:162" x14ac:dyDescent="0.15">
      <c r="A3792" s="44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</row>
    <row r="3793" spans="1:162" x14ac:dyDescent="0.15">
      <c r="A3793" s="44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</row>
    <row r="3794" spans="1:162" x14ac:dyDescent="0.15">
      <c r="A3794" s="44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</row>
    <row r="3795" spans="1:162" x14ac:dyDescent="0.15">
      <c r="A3795" s="44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</row>
    <row r="3796" spans="1:162" x14ac:dyDescent="0.15">
      <c r="A3796" s="44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</row>
    <row r="3797" spans="1:162" x14ac:dyDescent="0.15">
      <c r="A3797" s="44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</row>
    <row r="3798" spans="1:162" x14ac:dyDescent="0.15">
      <c r="A3798" s="44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</row>
    <row r="3799" spans="1:162" x14ac:dyDescent="0.15">
      <c r="A3799" s="44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</row>
    <row r="3800" spans="1:162" x14ac:dyDescent="0.15">
      <c r="A3800" s="44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</row>
    <row r="3801" spans="1:162" x14ac:dyDescent="0.15">
      <c r="A3801" s="44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</row>
    <row r="3802" spans="1:162" x14ac:dyDescent="0.15">
      <c r="A3802" s="44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</row>
    <row r="3803" spans="1:162" x14ac:dyDescent="0.15">
      <c r="A3803" s="44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</row>
    <row r="3804" spans="1:162" x14ac:dyDescent="0.15">
      <c r="A3804" s="44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</row>
    <row r="3805" spans="1:162" x14ac:dyDescent="0.15">
      <c r="A3805" s="44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</row>
    <row r="3806" spans="1:162" x14ac:dyDescent="0.15">
      <c r="A3806" s="44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</row>
    <row r="3807" spans="1:162" x14ac:dyDescent="0.15">
      <c r="A3807" s="44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</row>
    <row r="3808" spans="1:162" x14ac:dyDescent="0.15">
      <c r="A3808" s="44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</row>
    <row r="3809" spans="1:162" x14ac:dyDescent="0.15">
      <c r="A3809" s="44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</row>
    <row r="3810" spans="1:162" x14ac:dyDescent="0.15">
      <c r="A3810" s="44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</row>
    <row r="3811" spans="1:162" x14ac:dyDescent="0.15">
      <c r="A3811" s="44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</row>
    <row r="3812" spans="1:162" x14ac:dyDescent="0.15">
      <c r="A3812" s="44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</row>
    <row r="3813" spans="1:162" x14ac:dyDescent="0.15">
      <c r="A3813" s="44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</row>
    <row r="3814" spans="1:162" x14ac:dyDescent="0.15">
      <c r="A3814" s="44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</row>
    <row r="3815" spans="1:162" x14ac:dyDescent="0.15">
      <c r="A3815" s="44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</row>
    <row r="3816" spans="1:162" x14ac:dyDescent="0.15">
      <c r="A3816" s="44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</row>
    <row r="3817" spans="1:162" x14ac:dyDescent="0.15">
      <c r="A3817" s="44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</row>
    <row r="3818" spans="1:162" x14ac:dyDescent="0.15">
      <c r="A3818" s="44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</row>
    <row r="3819" spans="1:162" x14ac:dyDescent="0.15">
      <c r="A3819" s="44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</row>
    <row r="3820" spans="1:162" x14ac:dyDescent="0.15">
      <c r="A3820" s="44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</row>
    <row r="3821" spans="1:162" x14ac:dyDescent="0.15">
      <c r="A3821" s="44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</row>
    <row r="3822" spans="1:162" x14ac:dyDescent="0.15">
      <c r="A3822" s="44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</row>
    <row r="3823" spans="1:162" x14ac:dyDescent="0.15">
      <c r="A3823" s="44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</row>
    <row r="3824" spans="1:162" x14ac:dyDescent="0.15">
      <c r="A3824" s="44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</row>
    <row r="3825" spans="1:162" x14ac:dyDescent="0.15">
      <c r="A3825" s="44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</row>
    <row r="3826" spans="1:162" x14ac:dyDescent="0.15">
      <c r="A3826" s="44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</row>
    <row r="3827" spans="1:162" x14ac:dyDescent="0.15">
      <c r="A3827" s="44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</row>
    <row r="3828" spans="1:162" x14ac:dyDescent="0.15">
      <c r="A3828" s="44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</row>
    <row r="3829" spans="1:162" x14ac:dyDescent="0.15">
      <c r="A3829" s="44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</row>
    <row r="3830" spans="1:162" x14ac:dyDescent="0.15">
      <c r="A3830" s="44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</row>
    <row r="3831" spans="1:162" x14ac:dyDescent="0.15">
      <c r="A3831" s="44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</row>
    <row r="3832" spans="1:162" x14ac:dyDescent="0.15">
      <c r="A3832" s="44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</row>
    <row r="3833" spans="1:162" x14ac:dyDescent="0.15">
      <c r="A3833" s="44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</row>
    <row r="3834" spans="1:162" x14ac:dyDescent="0.15">
      <c r="A3834" s="44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</row>
    <row r="3835" spans="1:162" x14ac:dyDescent="0.15">
      <c r="A3835" s="44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</row>
    <row r="3836" spans="1:162" x14ac:dyDescent="0.15">
      <c r="A3836" s="44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</row>
    <row r="3837" spans="1:162" x14ac:dyDescent="0.15">
      <c r="A3837" s="44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</row>
    <row r="3838" spans="1:162" x14ac:dyDescent="0.15">
      <c r="A3838" s="44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</row>
    <row r="3839" spans="1:162" x14ac:dyDescent="0.15">
      <c r="A3839" s="44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</row>
    <row r="3840" spans="1:162" x14ac:dyDescent="0.15">
      <c r="A3840" s="44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</row>
    <row r="3841" spans="1:162" x14ac:dyDescent="0.15">
      <c r="A3841" s="44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</row>
    <row r="3842" spans="1:162" x14ac:dyDescent="0.15">
      <c r="A3842" s="44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</row>
    <row r="3843" spans="1:162" x14ac:dyDescent="0.15">
      <c r="A3843" s="44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</row>
    <row r="3844" spans="1:162" x14ac:dyDescent="0.15">
      <c r="A3844" s="44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</row>
    <row r="3845" spans="1:162" x14ac:dyDescent="0.15">
      <c r="A3845" s="44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</row>
    <row r="3846" spans="1:162" x14ac:dyDescent="0.15">
      <c r="A3846" s="44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</row>
    <row r="3847" spans="1:162" x14ac:dyDescent="0.15">
      <c r="A3847" s="44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</row>
    <row r="3848" spans="1:162" x14ac:dyDescent="0.15">
      <c r="A3848" s="44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29"/>
      <c r="V3848" s="29"/>
      <c r="W3848" s="29"/>
      <c r="X3848" s="37"/>
      <c r="Y3848" s="22"/>
      <c r="Z3848" s="27"/>
      <c r="AA3848" s="29"/>
      <c r="AB3848" s="22"/>
      <c r="AC3848" s="22"/>
      <c r="AD3848" s="22"/>
      <c r="AE3848" s="29"/>
      <c r="AF3848" s="23"/>
      <c r="AG3848" s="29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  <c r="ET3848" s="27"/>
      <c r="EU3848" s="27"/>
      <c r="EV3848" s="27"/>
      <c r="EW3848" s="27"/>
      <c r="EX3848" s="27"/>
      <c r="EY3848" s="27"/>
      <c r="EZ3848" s="27"/>
      <c r="FA3848" s="27"/>
      <c r="FB3848" s="27"/>
      <c r="FC3848" s="27"/>
      <c r="FD3848" s="27"/>
      <c r="FE3848" s="27"/>
      <c r="FF3848" s="27"/>
    </row>
    <row r="3849" spans="1:162" x14ac:dyDescent="0.15">
      <c r="A3849" s="44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</row>
    <row r="3850" spans="1:162" x14ac:dyDescent="0.15">
      <c r="A3850" s="44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</row>
    <row r="3851" spans="1:162" x14ac:dyDescent="0.15">
      <c r="A3851" s="44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</row>
    <row r="3852" spans="1:162" x14ac:dyDescent="0.15">
      <c r="A3852" s="44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</row>
    <row r="3853" spans="1:162" x14ac:dyDescent="0.15">
      <c r="A3853" s="44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</row>
    <row r="3854" spans="1:162" x14ac:dyDescent="0.15">
      <c r="A3854" s="44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</row>
    <row r="3855" spans="1:162" x14ac:dyDescent="0.15">
      <c r="A3855" s="44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</row>
    <row r="3856" spans="1:162" x14ac:dyDescent="0.15">
      <c r="A3856" s="44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</row>
    <row r="3857" spans="1:162" x14ac:dyDescent="0.15">
      <c r="A3857" s="44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</row>
    <row r="3858" spans="1:162" x14ac:dyDescent="0.15">
      <c r="A3858" s="44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</row>
    <row r="3859" spans="1:162" x14ac:dyDescent="0.15">
      <c r="A3859" s="44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</row>
    <row r="3860" spans="1:162" x14ac:dyDescent="0.15">
      <c r="A3860" s="44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</row>
    <row r="3861" spans="1:162" x14ac:dyDescent="0.15">
      <c r="A3861" s="44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</row>
    <row r="3862" spans="1:162" x14ac:dyDescent="0.15">
      <c r="A3862" s="44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</row>
    <row r="3863" spans="1:162" x14ac:dyDescent="0.15">
      <c r="A3863" s="44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</row>
    <row r="3864" spans="1:162" x14ac:dyDescent="0.15">
      <c r="A3864" s="44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</row>
    <row r="3865" spans="1:162" x14ac:dyDescent="0.15">
      <c r="A3865" s="44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</row>
    <row r="3866" spans="1:162" x14ac:dyDescent="0.15">
      <c r="A3866" s="44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</row>
    <row r="3867" spans="1:162" x14ac:dyDescent="0.15">
      <c r="A3867" s="44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</row>
    <row r="3868" spans="1:162" x14ac:dyDescent="0.15">
      <c r="A3868" s="44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</row>
    <row r="3869" spans="1:162" x14ac:dyDescent="0.15">
      <c r="A3869" s="44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</row>
    <row r="3870" spans="1:162" x14ac:dyDescent="0.15">
      <c r="A3870" s="44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</row>
    <row r="3871" spans="1:162" x14ac:dyDescent="0.15">
      <c r="A3871" s="44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</row>
    <row r="3872" spans="1:162" x14ac:dyDescent="0.15">
      <c r="A3872" s="44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</row>
    <row r="3873" spans="1:162" x14ac:dyDescent="0.15">
      <c r="A3873" s="44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</row>
    <row r="3874" spans="1:162" x14ac:dyDescent="0.15">
      <c r="A3874" s="44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</row>
    <row r="3875" spans="1:162" x14ac:dyDescent="0.15">
      <c r="A3875" s="44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</row>
    <row r="3876" spans="1:162" x14ac:dyDescent="0.15">
      <c r="A3876" s="44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</row>
    <row r="3877" spans="1:162" x14ac:dyDescent="0.15">
      <c r="A3877" s="44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</row>
    <row r="3878" spans="1:162" x14ac:dyDescent="0.15">
      <c r="A3878" s="44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</row>
    <row r="3879" spans="1:162" x14ac:dyDescent="0.15">
      <c r="A3879" s="44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</row>
    <row r="3880" spans="1:162" x14ac:dyDescent="0.15">
      <c r="A3880" s="44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</row>
    <row r="3881" spans="1:162" x14ac:dyDescent="0.15">
      <c r="A3881" s="44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</row>
    <row r="3882" spans="1:162" x14ac:dyDescent="0.15">
      <c r="A3882" s="44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</row>
    <row r="3883" spans="1:162" x14ac:dyDescent="0.15">
      <c r="A3883" s="44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</row>
    <row r="3884" spans="1:162" x14ac:dyDescent="0.15">
      <c r="A3884" s="44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</row>
    <row r="3885" spans="1:162" x14ac:dyDescent="0.15">
      <c r="A3885" s="44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</row>
    <row r="3886" spans="1:162" x14ac:dyDescent="0.15">
      <c r="A3886" s="44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</row>
    <row r="3887" spans="1:162" x14ac:dyDescent="0.15">
      <c r="A3887" s="44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</row>
    <row r="3888" spans="1:162" x14ac:dyDescent="0.15">
      <c r="A3888" s="44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</row>
    <row r="3889" spans="1:162" x14ac:dyDescent="0.15">
      <c r="A3889" s="44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</row>
    <row r="3890" spans="1:162" x14ac:dyDescent="0.15">
      <c r="A3890" s="44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</row>
    <row r="3891" spans="1:162" x14ac:dyDescent="0.15">
      <c r="A3891" s="44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</row>
    <row r="3892" spans="1:162" x14ac:dyDescent="0.15">
      <c r="A3892" s="44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</row>
    <row r="3893" spans="1:162" x14ac:dyDescent="0.15">
      <c r="A3893" s="44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</row>
    <row r="3894" spans="1:162" x14ac:dyDescent="0.15">
      <c r="A3894" s="44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</row>
    <row r="3895" spans="1:162" x14ac:dyDescent="0.15">
      <c r="A3895" s="44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</row>
    <row r="3896" spans="1:162" x14ac:dyDescent="0.15">
      <c r="A3896" s="44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</row>
    <row r="3897" spans="1:162" x14ac:dyDescent="0.15">
      <c r="A3897" s="44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</row>
    <row r="3898" spans="1:162" x14ac:dyDescent="0.15">
      <c r="A3898" s="44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</row>
    <row r="3899" spans="1:162" x14ac:dyDescent="0.15">
      <c r="A3899" s="44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</row>
    <row r="3900" spans="1:162" x14ac:dyDescent="0.15">
      <c r="A3900" s="44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</row>
    <row r="3901" spans="1:162" x14ac:dyDescent="0.15">
      <c r="A3901" s="44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</row>
    <row r="3902" spans="1:162" x14ac:dyDescent="0.15">
      <c r="A3902" s="44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</row>
    <row r="3903" spans="1:162" x14ac:dyDescent="0.15">
      <c r="A3903" s="44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</row>
    <row r="3904" spans="1:162" x14ac:dyDescent="0.15">
      <c r="A3904" s="44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</row>
    <row r="3905" spans="1:162" x14ac:dyDescent="0.15">
      <c r="A3905" s="44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</row>
    <row r="3906" spans="1:162" x14ac:dyDescent="0.15">
      <c r="A3906" s="44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</row>
    <row r="3907" spans="1:162" x14ac:dyDescent="0.15">
      <c r="A3907" s="44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</row>
    <row r="3908" spans="1:162" x14ac:dyDescent="0.15">
      <c r="A3908" s="44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</row>
    <row r="3909" spans="1:162" x14ac:dyDescent="0.15">
      <c r="A3909" s="44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</row>
    <row r="3910" spans="1:162" x14ac:dyDescent="0.15">
      <c r="A3910" s="44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</row>
    <row r="3911" spans="1:162" x14ac:dyDescent="0.15">
      <c r="A3911" s="44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</row>
    <row r="3912" spans="1:162" x14ac:dyDescent="0.15">
      <c r="A3912" s="44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</row>
    <row r="3913" spans="1:162" x14ac:dyDescent="0.15">
      <c r="A3913" s="44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</row>
    <row r="3914" spans="1:162" x14ac:dyDescent="0.15">
      <c r="A3914" s="44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</row>
    <row r="3915" spans="1:162" x14ac:dyDescent="0.15">
      <c r="A3915" s="44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</row>
    <row r="3916" spans="1:162" x14ac:dyDescent="0.15">
      <c r="A3916" s="44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</row>
    <row r="3917" spans="1:162" x14ac:dyDescent="0.15">
      <c r="A3917" s="44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</row>
    <row r="3918" spans="1:162" x14ac:dyDescent="0.15">
      <c r="A3918" s="44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</row>
    <row r="3919" spans="1:162" x14ac:dyDescent="0.15">
      <c r="A3919" s="44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</row>
    <row r="3920" spans="1:162" x14ac:dyDescent="0.15">
      <c r="A3920" s="44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</row>
    <row r="3921" spans="1:162" x14ac:dyDescent="0.15">
      <c r="A3921" s="44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</row>
    <row r="3922" spans="1:162" x14ac:dyDescent="0.15">
      <c r="A3922" s="44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</row>
    <row r="3923" spans="1:162" x14ac:dyDescent="0.15">
      <c r="A3923" s="44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</row>
    <row r="3924" spans="1:162" x14ac:dyDescent="0.15">
      <c r="A3924" s="44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</row>
    <row r="3925" spans="1:162" x14ac:dyDescent="0.15">
      <c r="A3925" s="44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</row>
    <row r="3926" spans="1:162" x14ac:dyDescent="0.15">
      <c r="A3926" s="44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</row>
    <row r="3927" spans="1:162" x14ac:dyDescent="0.15">
      <c r="A3927" s="44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</row>
    <row r="3928" spans="1:162" x14ac:dyDescent="0.15">
      <c r="A3928" s="44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</row>
    <row r="3929" spans="1:162" x14ac:dyDescent="0.15">
      <c r="A3929" s="44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</row>
    <row r="3930" spans="1:162" x14ac:dyDescent="0.15">
      <c r="A3930" s="44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</row>
    <row r="3931" spans="1:162" x14ac:dyDescent="0.15">
      <c r="A3931" s="44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</row>
    <row r="3932" spans="1:162" x14ac:dyDescent="0.15">
      <c r="A3932" s="44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</row>
    <row r="3933" spans="1:162" x14ac:dyDescent="0.15">
      <c r="A3933" s="44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</row>
    <row r="3934" spans="1:162" x14ac:dyDescent="0.15">
      <c r="A3934" s="44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</row>
    <row r="3935" spans="1:162" x14ac:dyDescent="0.15">
      <c r="A3935" s="44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</row>
    <row r="3936" spans="1:162" x14ac:dyDescent="0.15">
      <c r="A3936" s="44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</row>
    <row r="3937" spans="1:162" x14ac:dyDescent="0.15">
      <c r="A3937" s="44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</row>
    <row r="3938" spans="1:162" x14ac:dyDescent="0.15">
      <c r="A3938" s="44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</row>
    <row r="3939" spans="1:162" x14ac:dyDescent="0.15">
      <c r="A3939" s="44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</row>
    <row r="3940" spans="1:162" x14ac:dyDescent="0.15">
      <c r="A3940" s="44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</row>
    <row r="3941" spans="1:162" x14ac:dyDescent="0.15">
      <c r="A3941" s="44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</row>
    <row r="3942" spans="1:162" x14ac:dyDescent="0.15">
      <c r="A3942" s="44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</row>
    <row r="3943" spans="1:162" x14ac:dyDescent="0.15">
      <c r="A3943" s="44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</row>
    <row r="3944" spans="1:162" x14ac:dyDescent="0.15">
      <c r="A3944" s="44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</row>
    <row r="3945" spans="1:162" x14ac:dyDescent="0.15">
      <c r="A3945" s="44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</row>
    <row r="3946" spans="1:162" x14ac:dyDescent="0.15">
      <c r="A3946" s="44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</row>
    <row r="3947" spans="1:162" x14ac:dyDescent="0.15">
      <c r="A3947" s="44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</row>
    <row r="3948" spans="1:162" x14ac:dyDescent="0.15">
      <c r="A3948" s="44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</row>
    <row r="3949" spans="1:162" x14ac:dyDescent="0.15">
      <c r="A3949" s="44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</row>
    <row r="3950" spans="1:162" x14ac:dyDescent="0.15">
      <c r="A3950" s="44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</row>
    <row r="3951" spans="1:162" x14ac:dyDescent="0.15">
      <c r="A3951" s="44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</row>
    <row r="3952" spans="1:162" x14ac:dyDescent="0.15">
      <c r="A3952" s="44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</row>
    <row r="3953" spans="1:162" x14ac:dyDescent="0.15">
      <c r="A3953" s="44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</row>
    <row r="3954" spans="1:162" x14ac:dyDescent="0.15">
      <c r="A3954" s="44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</row>
    <row r="3955" spans="1:162" x14ac:dyDescent="0.15">
      <c r="A3955" s="44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</row>
    <row r="3956" spans="1:162" x14ac:dyDescent="0.15">
      <c r="A3956" s="44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</row>
    <row r="3957" spans="1:162" x14ac:dyDescent="0.15">
      <c r="A3957" s="44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</row>
    <row r="3958" spans="1:162" x14ac:dyDescent="0.15">
      <c r="A3958" s="44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</row>
    <row r="3959" spans="1:162" x14ac:dyDescent="0.15">
      <c r="A3959" s="44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</row>
    <row r="3960" spans="1:162" x14ac:dyDescent="0.15">
      <c r="A3960" s="44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</row>
    <row r="3961" spans="1:162" x14ac:dyDescent="0.15">
      <c r="A3961" s="44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</row>
    <row r="3962" spans="1:162" x14ac:dyDescent="0.15">
      <c r="A3962" s="44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</row>
    <row r="3963" spans="1:162" x14ac:dyDescent="0.15">
      <c r="A3963" s="44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</row>
    <row r="3964" spans="1:162" x14ac:dyDescent="0.15">
      <c r="A3964" s="44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</row>
    <row r="3965" spans="1:162" x14ac:dyDescent="0.15">
      <c r="A3965" s="44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</row>
    <row r="3966" spans="1:162" x14ac:dyDescent="0.15">
      <c r="A3966" s="44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</row>
    <row r="3967" spans="1:162" x14ac:dyDescent="0.15">
      <c r="A3967" s="44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</row>
    <row r="3968" spans="1:162" x14ac:dyDescent="0.15">
      <c r="A3968" s="44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</row>
    <row r="3969" spans="1:162" x14ac:dyDescent="0.15">
      <c r="A3969" s="44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</row>
    <row r="3970" spans="1:162" x14ac:dyDescent="0.15">
      <c r="A3970" s="44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</row>
    <row r="3971" spans="1:162" x14ac:dyDescent="0.15">
      <c r="A3971" s="44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</row>
    <row r="3972" spans="1:162" x14ac:dyDescent="0.15">
      <c r="A3972" s="44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</row>
    <row r="3973" spans="1:162" x14ac:dyDescent="0.15">
      <c r="A3973" s="44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</row>
    <row r="3974" spans="1:162" x14ac:dyDescent="0.15">
      <c r="A3974" s="44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</row>
    <row r="3975" spans="1:162" x14ac:dyDescent="0.15">
      <c r="A3975" s="44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</row>
    <row r="3976" spans="1:162" x14ac:dyDescent="0.15">
      <c r="A3976" s="44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</row>
    <row r="3977" spans="1:162" x14ac:dyDescent="0.15">
      <c r="A3977" s="44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</row>
    <row r="3978" spans="1:162" x14ac:dyDescent="0.15">
      <c r="A3978" s="44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</row>
    <row r="3979" spans="1:162" x14ac:dyDescent="0.15">
      <c r="A3979" s="44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</row>
    <row r="3980" spans="1:162" x14ac:dyDescent="0.15">
      <c r="A3980" s="44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</row>
    <row r="3981" spans="1:162" x14ac:dyDescent="0.15">
      <c r="A3981" s="44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</row>
    <row r="3982" spans="1:162" x14ac:dyDescent="0.15">
      <c r="A3982" s="44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</row>
    <row r="3983" spans="1:162" x14ac:dyDescent="0.15">
      <c r="A3983" s="44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</row>
    <row r="3984" spans="1:162" x14ac:dyDescent="0.15">
      <c r="A3984" s="44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</row>
    <row r="3985" spans="1:162" x14ac:dyDescent="0.15">
      <c r="A3985" s="44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</row>
    <row r="3986" spans="1:162" x14ac:dyDescent="0.15">
      <c r="A3986" s="44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</row>
    <row r="3987" spans="1:162" x14ac:dyDescent="0.15">
      <c r="A3987" s="44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</row>
    <row r="3988" spans="1:162" x14ac:dyDescent="0.15">
      <c r="A3988" s="44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</row>
    <row r="3989" spans="1:162" x14ac:dyDescent="0.15">
      <c r="A3989" s="44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</row>
    <row r="3990" spans="1:162" x14ac:dyDescent="0.15">
      <c r="A3990" s="44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</row>
    <row r="3991" spans="1:162" x14ac:dyDescent="0.15">
      <c r="A3991" s="44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</row>
    <row r="3992" spans="1:162" x14ac:dyDescent="0.15">
      <c r="A3992" s="44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</row>
    <row r="3993" spans="1:162" x14ac:dyDescent="0.15">
      <c r="A3993" s="44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</row>
    <row r="3994" spans="1:162" x14ac:dyDescent="0.15">
      <c r="A3994" s="44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</row>
    <row r="3995" spans="1:162" x14ac:dyDescent="0.15">
      <c r="A3995" s="44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</row>
    <row r="3996" spans="1:162" x14ac:dyDescent="0.15">
      <c r="A3996" s="44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</row>
    <row r="3997" spans="1:162" x14ac:dyDescent="0.15">
      <c r="A3997" s="44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</row>
    <row r="3998" spans="1:162" x14ac:dyDescent="0.15">
      <c r="A3998" s="44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</row>
    <row r="3999" spans="1:162" x14ac:dyDescent="0.15">
      <c r="A3999" s="44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</row>
    <row r="4000" spans="1:162" x14ac:dyDescent="0.15">
      <c r="A4000" s="44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</row>
    <row r="4001" spans="1:162" x14ac:dyDescent="0.15">
      <c r="A4001" s="44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</row>
    <row r="4002" spans="1:162" x14ac:dyDescent="0.15">
      <c r="A4002" s="44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</row>
    <row r="4003" spans="1:162" x14ac:dyDescent="0.15">
      <c r="A4003" s="44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</row>
    <row r="4004" spans="1:162" x14ac:dyDescent="0.15">
      <c r="A4004" s="44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</row>
    <row r="4005" spans="1:162" x14ac:dyDescent="0.15">
      <c r="A4005" s="44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</row>
    <row r="4006" spans="1:162" x14ac:dyDescent="0.15">
      <c r="A4006" s="44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</row>
    <row r="4007" spans="1:162" x14ac:dyDescent="0.15">
      <c r="A4007" s="44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</row>
    <row r="4008" spans="1:162" x14ac:dyDescent="0.15">
      <c r="A4008" s="44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</row>
    <row r="4009" spans="1:162" x14ac:dyDescent="0.15">
      <c r="A4009" s="44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</row>
    <row r="4010" spans="1:162" x14ac:dyDescent="0.15">
      <c r="A4010" s="44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</row>
    <row r="4011" spans="1:162" x14ac:dyDescent="0.15">
      <c r="A4011" s="44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</row>
    <row r="4012" spans="1:162" x14ac:dyDescent="0.15">
      <c r="A4012" s="44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</row>
    <row r="4013" spans="1:162" x14ac:dyDescent="0.15">
      <c r="A4013" s="44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</row>
    <row r="4014" spans="1:162" x14ac:dyDescent="0.15">
      <c r="A4014" s="44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</row>
    <row r="4015" spans="1:162" x14ac:dyDescent="0.15">
      <c r="A4015" s="44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</row>
    <row r="4016" spans="1:162" x14ac:dyDescent="0.15">
      <c r="A4016" s="44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</row>
    <row r="4017" spans="1:162" x14ac:dyDescent="0.15">
      <c r="A4017" s="44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</row>
    <row r="4018" spans="1:162" x14ac:dyDescent="0.15">
      <c r="A4018" s="44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</row>
    <row r="4019" spans="1:162" x14ac:dyDescent="0.15">
      <c r="A4019" s="44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</row>
    <row r="4020" spans="1:162" x14ac:dyDescent="0.15">
      <c r="A4020" s="44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</row>
    <row r="4021" spans="1:162" x14ac:dyDescent="0.15">
      <c r="A4021" s="44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</row>
    <row r="4022" spans="1:162" x14ac:dyDescent="0.15">
      <c r="A4022" s="44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</row>
    <row r="4023" spans="1:162" x14ac:dyDescent="0.15">
      <c r="A4023" s="44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</row>
    <row r="4024" spans="1:162" x14ac:dyDescent="0.15">
      <c r="A4024" s="44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</row>
    <row r="4025" spans="1:162" x14ac:dyDescent="0.15">
      <c r="A4025" s="44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</row>
    <row r="4026" spans="1:162" x14ac:dyDescent="0.15">
      <c r="A4026" s="44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</row>
    <row r="4027" spans="1:162" x14ac:dyDescent="0.15">
      <c r="A4027" s="44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</row>
    <row r="4028" spans="1:162" x14ac:dyDescent="0.15">
      <c r="A4028" s="44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</row>
    <row r="4029" spans="1:162" x14ac:dyDescent="0.15">
      <c r="A4029" s="44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29"/>
      <c r="V4029" s="29"/>
      <c r="W4029" s="29"/>
      <c r="X4029" s="37"/>
      <c r="Y4029" s="22"/>
      <c r="Z4029" s="27"/>
      <c r="AA4029" s="29"/>
      <c r="AB4029" s="22"/>
      <c r="AC4029" s="22"/>
      <c r="AD4029" s="22"/>
      <c r="AE4029" s="29"/>
      <c r="AF4029" s="23"/>
      <c r="AG4029" s="29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  <c r="ET4029" s="27"/>
      <c r="EU4029" s="27"/>
      <c r="EV4029" s="27"/>
      <c r="EW4029" s="27"/>
      <c r="EX4029" s="27"/>
      <c r="EY4029" s="27"/>
      <c r="EZ4029" s="27"/>
      <c r="FA4029" s="27"/>
      <c r="FB4029" s="27"/>
      <c r="FC4029" s="27"/>
      <c r="FD4029" s="27"/>
      <c r="FE4029" s="27"/>
      <c r="FF4029" s="27"/>
    </row>
    <row r="4030" spans="1:162" x14ac:dyDescent="0.15">
      <c r="A4030" s="44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</row>
    <row r="4031" spans="1:162" x14ac:dyDescent="0.15">
      <c r="A4031" s="44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</row>
    <row r="4032" spans="1:162" x14ac:dyDescent="0.15">
      <c r="A4032" s="44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</row>
    <row r="4033" spans="1:162" x14ac:dyDescent="0.15">
      <c r="A4033" s="44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</row>
    <row r="4034" spans="1:162" x14ac:dyDescent="0.15">
      <c r="A4034" s="44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</row>
    <row r="4035" spans="1:162" x14ac:dyDescent="0.15">
      <c r="A4035" s="44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</row>
    <row r="4036" spans="1:162" x14ac:dyDescent="0.15">
      <c r="A4036" s="44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</row>
    <row r="4037" spans="1:162" x14ac:dyDescent="0.15">
      <c r="A4037" s="44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</row>
    <row r="4038" spans="1:162" x14ac:dyDescent="0.15">
      <c r="A4038" s="44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</row>
    <row r="4039" spans="1:162" x14ac:dyDescent="0.15">
      <c r="A4039" s="44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</row>
    <row r="4040" spans="1:162" x14ac:dyDescent="0.15">
      <c r="A4040" s="44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</row>
    <row r="4041" spans="1:162" x14ac:dyDescent="0.15">
      <c r="A4041" s="44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</row>
    <row r="4042" spans="1:162" x14ac:dyDescent="0.15">
      <c r="A4042" s="44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</row>
    <row r="4043" spans="1:162" x14ac:dyDescent="0.15">
      <c r="A4043" s="44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</row>
    <row r="4044" spans="1:162" x14ac:dyDescent="0.15">
      <c r="A4044" s="44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</row>
    <row r="4045" spans="1:162" x14ac:dyDescent="0.15">
      <c r="A4045" s="44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</row>
    <row r="4046" spans="1:162" x14ac:dyDescent="0.15">
      <c r="A4046" s="44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</row>
    <row r="4047" spans="1:162" x14ac:dyDescent="0.15">
      <c r="A4047" s="44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</row>
    <row r="4048" spans="1:162" x14ac:dyDescent="0.15">
      <c r="A4048" s="44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</row>
    <row r="4049" spans="1:162" x14ac:dyDescent="0.15">
      <c r="A4049" s="44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</row>
    <row r="4050" spans="1:162" x14ac:dyDescent="0.15">
      <c r="A4050" s="44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</row>
    <row r="4051" spans="1:162" x14ac:dyDescent="0.15">
      <c r="A4051" s="44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</row>
    <row r="4052" spans="1:162" x14ac:dyDescent="0.15">
      <c r="A4052" s="44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</row>
    <row r="4053" spans="1:162" x14ac:dyDescent="0.15">
      <c r="A4053" s="44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</row>
    <row r="4054" spans="1:162" x14ac:dyDescent="0.15">
      <c r="A4054" s="44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</row>
    <row r="4055" spans="1:162" x14ac:dyDescent="0.15">
      <c r="A4055" s="44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</row>
    <row r="4056" spans="1:162" x14ac:dyDescent="0.15">
      <c r="A4056" s="44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</row>
    <row r="4057" spans="1:162" x14ac:dyDescent="0.15">
      <c r="A4057" s="44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</row>
    <row r="4058" spans="1:162" x14ac:dyDescent="0.15">
      <c r="A4058" s="44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</row>
    <row r="4059" spans="1:162" x14ac:dyDescent="0.15">
      <c r="A4059" s="44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</row>
    <row r="4060" spans="1:162" x14ac:dyDescent="0.15">
      <c r="A4060" s="44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</row>
    <row r="4061" spans="1:162" x14ac:dyDescent="0.15">
      <c r="A4061" s="44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</row>
    <row r="4062" spans="1:162" x14ac:dyDescent="0.15">
      <c r="A4062" s="44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</row>
    <row r="4063" spans="1:162" x14ac:dyDescent="0.15">
      <c r="A4063" s="44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</row>
    <row r="4064" spans="1:162" x14ac:dyDescent="0.15">
      <c r="A4064" s="44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</row>
    <row r="4065" spans="1:162" x14ac:dyDescent="0.15">
      <c r="A4065" s="44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</row>
    <row r="4066" spans="1:162" x14ac:dyDescent="0.15">
      <c r="A4066" s="44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</row>
    <row r="4067" spans="1:162" x14ac:dyDescent="0.15">
      <c r="A4067" s="44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</row>
    <row r="4068" spans="1:162" x14ac:dyDescent="0.15">
      <c r="A4068" s="44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</row>
    <row r="4069" spans="1:162" x14ac:dyDescent="0.15">
      <c r="A4069" s="44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</row>
    <row r="4070" spans="1:162" x14ac:dyDescent="0.15">
      <c r="A4070" s="44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</row>
    <row r="4071" spans="1:162" x14ac:dyDescent="0.15">
      <c r="A4071" s="44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</row>
    <row r="4072" spans="1:162" x14ac:dyDescent="0.15">
      <c r="A4072" s="44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</row>
    <row r="4073" spans="1:162" x14ac:dyDescent="0.15">
      <c r="A4073" s="44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</row>
    <row r="4074" spans="1:162" x14ac:dyDescent="0.15">
      <c r="A4074" s="44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</row>
    <row r="4075" spans="1:162" x14ac:dyDescent="0.15">
      <c r="A4075" s="44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</row>
    <row r="4076" spans="1:162" x14ac:dyDescent="0.15">
      <c r="A4076" s="44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</row>
    <row r="4077" spans="1:162" x14ac:dyDescent="0.15">
      <c r="A4077" s="44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</row>
    <row r="4078" spans="1:162" x14ac:dyDescent="0.15">
      <c r="A4078" s="44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</row>
    <row r="4079" spans="1:162" x14ac:dyDescent="0.15">
      <c r="A4079" s="44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</row>
    <row r="4080" spans="1:162" x14ac:dyDescent="0.15">
      <c r="A4080" s="44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</row>
    <row r="4081" spans="1:162" x14ac:dyDescent="0.15">
      <c r="A4081" s="44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</row>
    <row r="4082" spans="1:162" x14ac:dyDescent="0.15">
      <c r="A4082" s="44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</row>
    <row r="4083" spans="1:162" x14ac:dyDescent="0.15">
      <c r="A4083" s="44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</row>
    <row r="4084" spans="1:162" x14ac:dyDescent="0.15">
      <c r="A4084" s="44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</row>
    <row r="4085" spans="1:162" x14ac:dyDescent="0.15">
      <c r="A4085" s="44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</row>
    <row r="4086" spans="1:162" x14ac:dyDescent="0.15">
      <c r="A4086" s="44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</row>
    <row r="4087" spans="1:162" x14ac:dyDescent="0.15">
      <c r="A4087" s="44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</row>
    <row r="4088" spans="1:162" x14ac:dyDescent="0.15">
      <c r="A4088" s="44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</row>
    <row r="4089" spans="1:162" x14ac:dyDescent="0.15">
      <c r="A4089" s="44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</row>
    <row r="4090" spans="1:162" x14ac:dyDescent="0.15">
      <c r="A4090" s="44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</row>
    <row r="4091" spans="1:162" x14ac:dyDescent="0.15">
      <c r="A4091" s="44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</row>
    <row r="4092" spans="1:162" x14ac:dyDescent="0.15">
      <c r="A4092" s="44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</row>
    <row r="4093" spans="1:162" x14ac:dyDescent="0.15">
      <c r="A4093" s="44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</row>
    <row r="4094" spans="1:162" x14ac:dyDescent="0.15">
      <c r="A4094" s="44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</row>
    <row r="4095" spans="1:162" x14ac:dyDescent="0.15">
      <c r="A4095" s="44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</row>
    <row r="4096" spans="1:162" x14ac:dyDescent="0.15">
      <c r="A4096" s="44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</row>
    <row r="4097" spans="1:162" x14ac:dyDescent="0.15">
      <c r="A4097" s="44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</row>
    <row r="4098" spans="1:162" x14ac:dyDescent="0.15">
      <c r="A4098" s="44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</row>
    <row r="4099" spans="1:162" x14ac:dyDescent="0.15">
      <c r="A4099" s="44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</row>
    <row r="4100" spans="1:162" x14ac:dyDescent="0.15">
      <c r="A4100" s="44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</row>
    <row r="4101" spans="1:162" x14ac:dyDescent="0.15">
      <c r="A4101" s="44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</row>
    <row r="4102" spans="1:162" x14ac:dyDescent="0.15">
      <c r="A4102" s="44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</row>
    <row r="4103" spans="1:162" x14ac:dyDescent="0.15">
      <c r="A4103" s="44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</row>
    <row r="4104" spans="1:162" x14ac:dyDescent="0.15">
      <c r="A4104" s="44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</row>
    <row r="4105" spans="1:162" x14ac:dyDescent="0.15">
      <c r="A4105" s="44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</row>
    <row r="4106" spans="1:162" x14ac:dyDescent="0.15">
      <c r="A4106" s="44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</row>
    <row r="4107" spans="1:162" x14ac:dyDescent="0.15">
      <c r="A4107" s="44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</row>
    <row r="4108" spans="1:162" x14ac:dyDescent="0.15">
      <c r="A4108" s="44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</row>
    <row r="4109" spans="1:162" x14ac:dyDescent="0.15">
      <c r="A4109" s="44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</row>
    <row r="4110" spans="1:162" x14ac:dyDescent="0.15">
      <c r="A4110" s="44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</row>
    <row r="4111" spans="1:162" x14ac:dyDescent="0.15">
      <c r="A4111" s="44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</row>
    <row r="4112" spans="1:162" x14ac:dyDescent="0.15">
      <c r="A4112" s="44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</row>
    <row r="4113" spans="1:162" x14ac:dyDescent="0.15">
      <c r="A4113" s="44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</row>
    <row r="4114" spans="1:162" x14ac:dyDescent="0.15">
      <c r="A4114" s="44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</row>
    <row r="4115" spans="1:162" x14ac:dyDescent="0.15">
      <c r="A4115" s="44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</row>
    <row r="4116" spans="1:162" x14ac:dyDescent="0.15">
      <c r="A4116" s="44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</row>
    <row r="4117" spans="1:162" x14ac:dyDescent="0.15">
      <c r="A4117" s="44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</row>
    <row r="4118" spans="1:162" x14ac:dyDescent="0.15">
      <c r="A4118" s="44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</row>
    <row r="4119" spans="1:162" x14ac:dyDescent="0.15">
      <c r="A4119" s="44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</row>
    <row r="4120" spans="1:162" x14ac:dyDescent="0.15">
      <c r="A4120" s="44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</row>
    <row r="4121" spans="1:162" x14ac:dyDescent="0.15">
      <c r="A4121" s="44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</row>
    <row r="4122" spans="1:162" x14ac:dyDescent="0.15">
      <c r="A4122" s="44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</row>
    <row r="4123" spans="1:162" x14ac:dyDescent="0.15">
      <c r="A4123" s="44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</row>
    <row r="4124" spans="1:162" x14ac:dyDescent="0.15">
      <c r="A4124" s="44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</row>
    <row r="4125" spans="1:162" x14ac:dyDescent="0.15">
      <c r="A4125" s="44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</row>
    <row r="4126" spans="1:162" x14ac:dyDescent="0.15">
      <c r="A4126" s="44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</row>
    <row r="4127" spans="1:162" x14ac:dyDescent="0.15">
      <c r="A4127" s="44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</row>
    <row r="4128" spans="1:162" x14ac:dyDescent="0.15">
      <c r="A4128" s="44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</row>
    <row r="4129" spans="1:162" x14ac:dyDescent="0.15">
      <c r="A4129" s="44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</row>
    <row r="4130" spans="1:162" x14ac:dyDescent="0.15">
      <c r="A4130" s="44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</row>
    <row r="4131" spans="1:162" x14ac:dyDescent="0.15">
      <c r="A4131" s="44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</row>
    <row r="4132" spans="1:162" x14ac:dyDescent="0.15">
      <c r="A4132" s="44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</row>
    <row r="4133" spans="1:162" x14ac:dyDescent="0.15">
      <c r="A4133" s="44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</row>
    <row r="4134" spans="1:162" x14ac:dyDescent="0.15">
      <c r="A4134" s="44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</row>
    <row r="4135" spans="1:162" x14ac:dyDescent="0.15">
      <c r="A4135" s="44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</row>
    <row r="4136" spans="1:162" x14ac:dyDescent="0.15">
      <c r="A4136" s="44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</row>
    <row r="4137" spans="1:162" x14ac:dyDescent="0.15">
      <c r="A4137" s="44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</row>
    <row r="4138" spans="1:162" x14ac:dyDescent="0.15">
      <c r="A4138" s="44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</row>
    <row r="4139" spans="1:162" x14ac:dyDescent="0.15">
      <c r="A4139" s="44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</row>
    <row r="4140" spans="1:162" x14ac:dyDescent="0.15">
      <c r="A4140" s="44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</row>
    <row r="4141" spans="1:162" x14ac:dyDescent="0.15">
      <c r="A4141" s="44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</row>
    <row r="4142" spans="1:162" x14ac:dyDescent="0.15">
      <c r="A4142" s="44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</row>
    <row r="4143" spans="1:162" x14ac:dyDescent="0.15">
      <c r="A4143" s="44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</row>
    <row r="4144" spans="1:162" x14ac:dyDescent="0.15">
      <c r="A4144" s="44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</row>
    <row r="4145" spans="1:162" x14ac:dyDescent="0.15">
      <c r="A4145" s="44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</row>
    <row r="4146" spans="1:162" x14ac:dyDescent="0.15">
      <c r="A4146" s="44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</row>
    <row r="4147" spans="1:162" x14ac:dyDescent="0.15">
      <c r="A4147" s="44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</row>
    <row r="4148" spans="1:162" x14ac:dyDescent="0.15">
      <c r="A4148" s="44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</row>
    <row r="4149" spans="1:162" x14ac:dyDescent="0.15">
      <c r="A4149" s="44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</row>
    <row r="4150" spans="1:162" x14ac:dyDescent="0.15">
      <c r="A4150" s="44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</row>
    <row r="4151" spans="1:162" x14ac:dyDescent="0.15">
      <c r="A4151" s="44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</row>
    <row r="4152" spans="1:162" x14ac:dyDescent="0.15">
      <c r="A4152" s="44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</row>
    <row r="4153" spans="1:162" x14ac:dyDescent="0.15">
      <c r="A4153" s="44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</row>
    <row r="4154" spans="1:162" x14ac:dyDescent="0.15">
      <c r="A4154" s="44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</row>
    <row r="4155" spans="1:162" x14ac:dyDescent="0.15">
      <c r="A4155" s="44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</row>
    <row r="4156" spans="1:162" x14ac:dyDescent="0.15">
      <c r="A4156" s="44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</row>
    <row r="4157" spans="1:162" x14ac:dyDescent="0.15">
      <c r="A4157" s="44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</row>
    <row r="4158" spans="1:162" x14ac:dyDescent="0.15">
      <c r="A4158" s="44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</row>
    <row r="4159" spans="1:162" x14ac:dyDescent="0.15">
      <c r="A4159" s="44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</row>
    <row r="4160" spans="1:162" x14ac:dyDescent="0.15">
      <c r="A4160" s="44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</row>
    <row r="4161" spans="1:162" x14ac:dyDescent="0.15">
      <c r="A4161" s="44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</row>
    <row r="4162" spans="1:162" x14ac:dyDescent="0.15">
      <c r="A4162" s="44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</row>
    <row r="4163" spans="1:162" x14ac:dyDescent="0.15">
      <c r="A4163" s="44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</row>
    <row r="4164" spans="1:162" x14ac:dyDescent="0.15">
      <c r="A4164" s="44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</row>
    <row r="4165" spans="1:162" x14ac:dyDescent="0.15">
      <c r="A4165" s="44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</row>
    <row r="4166" spans="1:162" x14ac:dyDescent="0.15">
      <c r="A4166" s="44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</row>
    <row r="4167" spans="1:162" x14ac:dyDescent="0.15">
      <c r="A4167" s="44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</row>
    <row r="4168" spans="1:162" x14ac:dyDescent="0.15">
      <c r="A4168" s="44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</row>
    <row r="4169" spans="1:162" x14ac:dyDescent="0.15">
      <c r="A4169" s="44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</row>
    <row r="4170" spans="1:162" x14ac:dyDescent="0.15">
      <c r="A4170" s="44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</row>
    <row r="4171" spans="1:162" x14ac:dyDescent="0.15">
      <c r="A4171" s="44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</row>
    <row r="4172" spans="1:162" x14ac:dyDescent="0.15">
      <c r="A4172" s="44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</row>
    <row r="4173" spans="1:162" x14ac:dyDescent="0.15">
      <c r="A4173" s="44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</row>
    <row r="4174" spans="1:162" x14ac:dyDescent="0.15">
      <c r="A4174" s="44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</row>
    <row r="4175" spans="1:162" x14ac:dyDescent="0.15">
      <c r="A4175" s="44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</row>
    <row r="4176" spans="1:162" x14ac:dyDescent="0.15">
      <c r="A4176" s="44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</row>
    <row r="4177" spans="1:162" x14ac:dyDescent="0.15">
      <c r="A4177" s="44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</row>
    <row r="4178" spans="1:162" x14ac:dyDescent="0.15">
      <c r="A4178" s="44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</row>
    <row r="4179" spans="1:162" x14ac:dyDescent="0.15">
      <c r="A4179" s="44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</row>
    <row r="4180" spans="1:162" x14ac:dyDescent="0.15">
      <c r="A4180" s="44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</row>
    <row r="4181" spans="1:162" x14ac:dyDescent="0.15">
      <c r="A4181" s="44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</row>
    <row r="4182" spans="1:162" x14ac:dyDescent="0.15">
      <c r="A4182" s="44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</row>
    <row r="4183" spans="1:162" x14ac:dyDescent="0.15">
      <c r="A4183" s="44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</row>
    <row r="4184" spans="1:162" x14ac:dyDescent="0.15">
      <c r="A4184" s="44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</row>
    <row r="4185" spans="1:162" x14ac:dyDescent="0.15">
      <c r="A4185" s="44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</row>
    <row r="4186" spans="1:162" x14ac:dyDescent="0.15">
      <c r="A4186" s="44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</row>
    <row r="4187" spans="1:162" x14ac:dyDescent="0.15">
      <c r="A4187" s="44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</row>
    <row r="4188" spans="1:162" x14ac:dyDescent="0.15">
      <c r="A4188" s="44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</row>
    <row r="4189" spans="1:162" x14ac:dyDescent="0.15">
      <c r="A4189" s="44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</row>
    <row r="4190" spans="1:162" x14ac:dyDescent="0.15">
      <c r="A4190" s="44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</row>
    <row r="4191" spans="1:162" x14ac:dyDescent="0.15">
      <c r="A4191" s="44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</row>
    <row r="4192" spans="1:162" x14ac:dyDescent="0.15">
      <c r="A4192" s="44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</row>
    <row r="4193" spans="1:162" x14ac:dyDescent="0.15">
      <c r="A4193" s="44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</row>
    <row r="4194" spans="1:162" x14ac:dyDescent="0.15">
      <c r="A4194" s="44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</row>
    <row r="4195" spans="1:162" x14ac:dyDescent="0.15">
      <c r="A4195" s="44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</row>
    <row r="4196" spans="1:162" x14ac:dyDescent="0.15">
      <c r="A4196" s="44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</row>
    <row r="4197" spans="1:162" x14ac:dyDescent="0.15">
      <c r="A4197" s="44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</row>
    <row r="4198" spans="1:162" x14ac:dyDescent="0.15">
      <c r="A4198" s="44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</row>
    <row r="4199" spans="1:162" x14ac:dyDescent="0.15">
      <c r="A4199" s="44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</row>
    <row r="4200" spans="1:162" x14ac:dyDescent="0.15">
      <c r="A4200" s="44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</row>
    <row r="4201" spans="1:162" x14ac:dyDescent="0.15">
      <c r="A4201" s="44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</row>
    <row r="4202" spans="1:162" x14ac:dyDescent="0.15">
      <c r="A4202" s="44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</row>
    <row r="4203" spans="1:162" x14ac:dyDescent="0.15">
      <c r="A4203" s="44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</row>
    <row r="4204" spans="1:162" x14ac:dyDescent="0.15">
      <c r="A4204" s="44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</row>
    <row r="4205" spans="1:162" x14ac:dyDescent="0.15">
      <c r="A4205" s="44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</row>
    <row r="4206" spans="1:162" x14ac:dyDescent="0.15">
      <c r="A4206" s="44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</row>
    <row r="4207" spans="1:162" x14ac:dyDescent="0.15">
      <c r="A4207" s="44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</row>
    <row r="4208" spans="1:162" x14ac:dyDescent="0.15">
      <c r="A4208" s="44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</row>
    <row r="4209" spans="1:162" x14ac:dyDescent="0.15">
      <c r="A4209" s="44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</row>
    <row r="4210" spans="1:162" x14ac:dyDescent="0.15">
      <c r="A4210" s="44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</row>
    <row r="4211" spans="1:162" x14ac:dyDescent="0.15">
      <c r="A4211" s="44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</row>
    <row r="4212" spans="1:162" x14ac:dyDescent="0.15">
      <c r="A4212" s="44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</row>
    <row r="4213" spans="1:162" x14ac:dyDescent="0.15">
      <c r="A4213" s="44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29"/>
      <c r="V4213" s="29"/>
      <c r="W4213" s="29"/>
      <c r="X4213" s="37"/>
      <c r="Y4213" s="22"/>
      <c r="Z4213" s="27"/>
      <c r="AA4213" s="29"/>
      <c r="AB4213" s="22"/>
      <c r="AC4213" s="22"/>
      <c r="AD4213" s="22"/>
      <c r="AE4213" s="29"/>
      <c r="AF4213" s="23"/>
      <c r="AG4213" s="29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  <c r="ET4213" s="27"/>
      <c r="EU4213" s="27"/>
      <c r="EV4213" s="27"/>
      <c r="EW4213" s="27"/>
      <c r="EX4213" s="27"/>
      <c r="EY4213" s="27"/>
      <c r="EZ4213" s="27"/>
      <c r="FA4213" s="27"/>
      <c r="FB4213" s="27"/>
      <c r="FC4213" s="27"/>
      <c r="FD4213" s="27"/>
      <c r="FE4213" s="27"/>
      <c r="FF4213" s="27"/>
    </row>
    <row r="4214" spans="1:162" x14ac:dyDescent="0.15">
      <c r="A4214" s="44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</row>
    <row r="4215" spans="1:162" x14ac:dyDescent="0.15">
      <c r="A4215" s="44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</row>
    <row r="4216" spans="1:162" x14ac:dyDescent="0.15">
      <c r="A4216" s="44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</row>
    <row r="4217" spans="1:162" x14ac:dyDescent="0.15">
      <c r="A4217" s="44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</row>
    <row r="4218" spans="1:162" x14ac:dyDescent="0.15">
      <c r="A4218" s="44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</row>
    <row r="4219" spans="1:162" x14ac:dyDescent="0.15">
      <c r="A4219" s="44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</row>
    <row r="4220" spans="1:162" x14ac:dyDescent="0.15">
      <c r="A4220" s="44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</row>
    <row r="4221" spans="1:162" x14ac:dyDescent="0.15">
      <c r="A4221" s="44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</row>
    <row r="4222" spans="1:162" x14ac:dyDescent="0.15">
      <c r="A4222" s="44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</row>
    <row r="4223" spans="1:162" x14ac:dyDescent="0.15">
      <c r="A4223" s="44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</row>
    <row r="4224" spans="1:162" x14ac:dyDescent="0.15">
      <c r="A4224" s="44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</row>
    <row r="4225" spans="1:162" x14ac:dyDescent="0.15">
      <c r="A4225" s="44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</row>
    <row r="4226" spans="1:162" x14ac:dyDescent="0.15">
      <c r="A4226" s="44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</row>
    <row r="4227" spans="1:162" x14ac:dyDescent="0.15">
      <c r="A4227" s="44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</row>
    <row r="4228" spans="1:162" x14ac:dyDescent="0.15">
      <c r="A4228" s="44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</row>
    <row r="4229" spans="1:162" x14ac:dyDescent="0.15">
      <c r="A4229" s="44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</row>
    <row r="4230" spans="1:162" x14ac:dyDescent="0.15">
      <c r="A4230" s="44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</row>
    <row r="4231" spans="1:162" x14ac:dyDescent="0.15">
      <c r="A4231" s="44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</row>
    <row r="4232" spans="1:162" x14ac:dyDescent="0.15">
      <c r="A4232" s="44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</row>
    <row r="4233" spans="1:162" x14ac:dyDescent="0.15">
      <c r="A4233" s="44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</row>
    <row r="4234" spans="1:162" x14ac:dyDescent="0.15">
      <c r="A4234" s="44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</row>
    <row r="4235" spans="1:162" x14ac:dyDescent="0.15">
      <c r="A4235" s="44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</row>
    <row r="4236" spans="1:162" x14ac:dyDescent="0.15">
      <c r="A4236" s="44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</row>
    <row r="4237" spans="1:162" x14ac:dyDescent="0.15">
      <c r="A4237" s="44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</row>
    <row r="4238" spans="1:162" x14ac:dyDescent="0.15">
      <c r="A4238" s="44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</row>
    <row r="4239" spans="1:162" x14ac:dyDescent="0.15">
      <c r="A4239" s="44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</row>
    <row r="4240" spans="1:162" x14ac:dyDescent="0.15">
      <c r="A4240" s="44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</row>
    <row r="4241" spans="1:162" x14ac:dyDescent="0.15">
      <c r="A4241" s="44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</row>
    <row r="4242" spans="1:162" x14ac:dyDescent="0.15">
      <c r="A4242" s="44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</row>
    <row r="4243" spans="1:162" x14ac:dyDescent="0.15">
      <c r="A4243" s="44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</row>
    <row r="4244" spans="1:162" x14ac:dyDescent="0.15">
      <c r="A4244" s="44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</row>
    <row r="4245" spans="1:162" x14ac:dyDescent="0.15">
      <c r="A4245" s="44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</row>
    <row r="4246" spans="1:162" x14ac:dyDescent="0.15">
      <c r="A4246" s="44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</row>
    <row r="4247" spans="1:162" x14ac:dyDescent="0.15">
      <c r="A4247" s="44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</row>
    <row r="4248" spans="1:162" x14ac:dyDescent="0.15">
      <c r="A4248" s="44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</row>
    <row r="4249" spans="1:162" x14ac:dyDescent="0.15">
      <c r="A4249" s="44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</row>
    <row r="4250" spans="1:162" x14ac:dyDescent="0.15">
      <c r="A4250" s="44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</row>
    <row r="4251" spans="1:162" x14ac:dyDescent="0.15">
      <c r="A4251" s="44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</row>
    <row r="4252" spans="1:162" x14ac:dyDescent="0.15">
      <c r="A4252" s="44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</row>
    <row r="4253" spans="1:162" x14ac:dyDescent="0.15">
      <c r="A4253" s="44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</row>
    <row r="4254" spans="1:162" x14ac:dyDescent="0.15">
      <c r="A4254" s="44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</row>
    <row r="4255" spans="1:162" x14ac:dyDescent="0.15">
      <c r="A4255" s="44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</row>
    <row r="4256" spans="1:162" x14ac:dyDescent="0.15">
      <c r="A4256" s="44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</row>
    <row r="4257" spans="1:162" x14ac:dyDescent="0.15">
      <c r="A4257" s="44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</row>
    <row r="4258" spans="1:162" x14ac:dyDescent="0.15">
      <c r="A4258" s="44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</row>
    <row r="4259" spans="1:162" x14ac:dyDescent="0.15">
      <c r="A4259" s="44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</row>
    <row r="4260" spans="1:162" x14ac:dyDescent="0.15">
      <c r="A4260" s="44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</row>
    <row r="4261" spans="1:162" x14ac:dyDescent="0.15">
      <c r="A4261" s="44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</row>
    <row r="4262" spans="1:162" x14ac:dyDescent="0.15">
      <c r="A4262" s="44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</row>
    <row r="4263" spans="1:162" x14ac:dyDescent="0.15">
      <c r="A4263" s="44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</row>
    <row r="4264" spans="1:162" x14ac:dyDescent="0.15">
      <c r="A4264" s="44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</row>
    <row r="4265" spans="1:162" x14ac:dyDescent="0.15">
      <c r="A4265" s="44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</row>
    <row r="4266" spans="1:162" x14ac:dyDescent="0.15">
      <c r="A4266" s="44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</row>
    <row r="4267" spans="1:162" x14ac:dyDescent="0.15">
      <c r="A4267" s="44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</row>
    <row r="4268" spans="1:162" x14ac:dyDescent="0.15">
      <c r="A4268" s="44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</row>
    <row r="4269" spans="1:162" x14ac:dyDescent="0.15">
      <c r="A4269" s="44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</row>
    <row r="4270" spans="1:162" x14ac:dyDescent="0.15">
      <c r="A4270" s="44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</row>
    <row r="4271" spans="1:162" x14ac:dyDescent="0.15">
      <c r="A4271" s="44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</row>
    <row r="4272" spans="1:162" x14ac:dyDescent="0.15">
      <c r="A4272" s="44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</row>
    <row r="4273" spans="1:162" x14ac:dyDescent="0.15">
      <c r="A4273" s="44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</row>
    <row r="4274" spans="1:162" x14ac:dyDescent="0.15">
      <c r="A4274" s="44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</row>
    <row r="4275" spans="1:162" x14ac:dyDescent="0.15">
      <c r="A4275" s="44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</row>
    <row r="4276" spans="1:162" x14ac:dyDescent="0.15">
      <c r="A4276" s="44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</row>
    <row r="4277" spans="1:162" x14ac:dyDescent="0.15">
      <c r="A4277" s="44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</row>
    <row r="4278" spans="1:162" x14ac:dyDescent="0.15">
      <c r="A4278" s="44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</row>
    <row r="4279" spans="1:162" x14ac:dyDescent="0.15">
      <c r="A4279" s="44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</row>
    <row r="4280" spans="1:162" x14ac:dyDescent="0.15">
      <c r="A4280" s="44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</row>
    <row r="4281" spans="1:162" x14ac:dyDescent="0.15">
      <c r="A4281" s="44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</row>
    <row r="4282" spans="1:162" x14ac:dyDescent="0.15">
      <c r="A4282" s="44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</row>
    <row r="4283" spans="1:162" x14ac:dyDescent="0.15">
      <c r="A4283" s="44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</row>
    <row r="4284" spans="1:162" x14ac:dyDescent="0.15">
      <c r="A4284" s="44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</row>
    <row r="4285" spans="1:162" x14ac:dyDescent="0.15">
      <c r="A4285" s="44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</row>
    <row r="4286" spans="1:162" x14ac:dyDescent="0.15">
      <c r="A4286" s="44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</row>
    <row r="4287" spans="1:162" x14ac:dyDescent="0.15">
      <c r="A4287" s="44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</row>
    <row r="4288" spans="1:162" x14ac:dyDescent="0.15">
      <c r="A4288" s="44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</row>
    <row r="4289" spans="1:162" x14ac:dyDescent="0.15">
      <c r="A4289" s="44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</row>
    <row r="4290" spans="1:162" x14ac:dyDescent="0.15">
      <c r="A4290" s="44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</row>
    <row r="4291" spans="1:162" x14ac:dyDescent="0.15">
      <c r="A4291" s="44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</row>
    <row r="4292" spans="1:162" x14ac:dyDescent="0.15">
      <c r="A4292" s="44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</row>
    <row r="4293" spans="1:162" x14ac:dyDescent="0.15">
      <c r="A4293" s="44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</row>
    <row r="4294" spans="1:162" x14ac:dyDescent="0.15">
      <c r="A4294" s="44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</row>
    <row r="4295" spans="1:162" x14ac:dyDescent="0.15">
      <c r="A4295" s="44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</row>
    <row r="4296" spans="1:162" x14ac:dyDescent="0.15">
      <c r="A4296" s="44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</row>
    <row r="4297" spans="1:162" x14ac:dyDescent="0.15">
      <c r="A4297" s="44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</row>
    <row r="4298" spans="1:162" x14ac:dyDescent="0.15">
      <c r="A4298" s="44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</row>
    <row r="4299" spans="1:162" x14ac:dyDescent="0.15">
      <c r="A4299" s="44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</row>
    <row r="4300" spans="1:162" x14ac:dyDescent="0.15">
      <c r="A4300" s="44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</row>
    <row r="4301" spans="1:162" x14ac:dyDescent="0.15">
      <c r="A4301" s="44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</row>
    <row r="4302" spans="1:162" x14ac:dyDescent="0.15">
      <c r="A4302" s="44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</row>
    <row r="4303" spans="1:162" x14ac:dyDescent="0.15">
      <c r="A4303" s="44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</row>
    <row r="4304" spans="1:162" x14ac:dyDescent="0.15">
      <c r="A4304" s="44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</row>
    <row r="4305" spans="1:162" x14ac:dyDescent="0.15">
      <c r="A4305" s="44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</row>
    <row r="4306" spans="1:162" x14ac:dyDescent="0.15">
      <c r="A4306" s="44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</row>
    <row r="4307" spans="1:162" x14ac:dyDescent="0.15">
      <c r="A4307" s="44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</row>
    <row r="4308" spans="1:162" x14ac:dyDescent="0.15">
      <c r="A4308" s="44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</row>
    <row r="4309" spans="1:162" x14ac:dyDescent="0.15">
      <c r="A4309" s="44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</row>
    <row r="4310" spans="1:162" x14ac:dyDescent="0.15">
      <c r="A4310" s="44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</row>
    <row r="4311" spans="1:162" x14ac:dyDescent="0.15">
      <c r="A4311" s="44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</row>
    <row r="4312" spans="1:162" x14ac:dyDescent="0.15">
      <c r="A4312" s="44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</row>
    <row r="4313" spans="1:162" x14ac:dyDescent="0.15">
      <c r="A4313" s="44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</row>
    <row r="4314" spans="1:162" x14ac:dyDescent="0.15">
      <c r="A4314" s="44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</row>
    <row r="4315" spans="1:162" x14ac:dyDescent="0.15">
      <c r="A4315" s="44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</row>
    <row r="4316" spans="1:162" x14ac:dyDescent="0.15">
      <c r="A4316" s="44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</row>
    <row r="4317" spans="1:162" x14ac:dyDescent="0.15">
      <c r="A4317" s="44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</row>
    <row r="4318" spans="1:162" x14ac:dyDescent="0.15">
      <c r="A4318" s="44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</row>
    <row r="4319" spans="1:162" x14ac:dyDescent="0.15">
      <c r="A4319" s="44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</row>
    <row r="4320" spans="1:162" x14ac:dyDescent="0.15">
      <c r="A4320" s="44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</row>
    <row r="4321" spans="1:162" x14ac:dyDescent="0.15">
      <c r="A4321" s="44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</row>
    <row r="4322" spans="1:162" x14ac:dyDescent="0.15">
      <c r="A4322" s="44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</row>
    <row r="4323" spans="1:162" x14ac:dyDescent="0.15">
      <c r="A4323" s="44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</row>
    <row r="4324" spans="1:162" x14ac:dyDescent="0.15">
      <c r="A4324" s="44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</row>
    <row r="4325" spans="1:162" x14ac:dyDescent="0.15">
      <c r="A4325" s="44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</row>
    <row r="4326" spans="1:162" x14ac:dyDescent="0.15">
      <c r="A4326" s="44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</row>
    <row r="4327" spans="1:162" x14ac:dyDescent="0.15">
      <c r="A4327" s="44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</row>
    <row r="4328" spans="1:162" x14ac:dyDescent="0.15">
      <c r="A4328" s="44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</row>
    <row r="4329" spans="1:162" x14ac:dyDescent="0.15">
      <c r="A4329" s="44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</row>
    <row r="4330" spans="1:162" x14ac:dyDescent="0.15">
      <c r="A4330" s="44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</row>
    <row r="4331" spans="1:162" x14ac:dyDescent="0.15">
      <c r="A4331" s="44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</row>
    <row r="4332" spans="1:162" x14ac:dyDescent="0.15">
      <c r="A4332" s="44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</row>
    <row r="4333" spans="1:162" x14ac:dyDescent="0.15">
      <c r="A4333" s="44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</row>
    <row r="4334" spans="1:162" x14ac:dyDescent="0.15">
      <c r="A4334" s="44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</row>
    <row r="4335" spans="1:162" x14ac:dyDescent="0.15">
      <c r="A4335" s="44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</row>
    <row r="4336" spans="1:162" x14ac:dyDescent="0.15">
      <c r="A4336" s="44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</row>
    <row r="4337" spans="1:162" x14ac:dyDescent="0.15">
      <c r="A4337" s="44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</row>
    <row r="4338" spans="1:162" x14ac:dyDescent="0.15">
      <c r="A4338" s="44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</row>
    <row r="4339" spans="1:162" x14ac:dyDescent="0.15">
      <c r="A4339" s="44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</row>
    <row r="4340" spans="1:162" x14ac:dyDescent="0.15">
      <c r="A4340" s="44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</row>
    <row r="4341" spans="1:162" x14ac:dyDescent="0.15">
      <c r="A4341" s="44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</row>
    <row r="4342" spans="1:162" x14ac:dyDescent="0.15">
      <c r="A4342" s="44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</row>
    <row r="4343" spans="1:162" x14ac:dyDescent="0.15">
      <c r="A4343" s="44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</row>
    <row r="4344" spans="1:162" x14ac:dyDescent="0.15">
      <c r="A4344" s="44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</row>
    <row r="4345" spans="1:162" x14ac:dyDescent="0.15">
      <c r="A4345" s="44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</row>
    <row r="4346" spans="1:162" x14ac:dyDescent="0.15">
      <c r="A4346" s="44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</row>
    <row r="4347" spans="1:162" x14ac:dyDescent="0.15">
      <c r="A4347" s="44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</row>
    <row r="4348" spans="1:162" x14ac:dyDescent="0.15">
      <c r="A4348" s="44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</row>
    <row r="4349" spans="1:162" x14ac:dyDescent="0.15">
      <c r="A4349" s="44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</row>
    <row r="4350" spans="1:162" x14ac:dyDescent="0.15">
      <c r="A4350" s="44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</row>
    <row r="4351" spans="1:162" x14ac:dyDescent="0.15">
      <c r="A4351" s="44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</row>
    <row r="4352" spans="1:162" x14ac:dyDescent="0.15">
      <c r="A4352" s="44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</row>
    <row r="4353" spans="1:162" x14ac:dyDescent="0.15">
      <c r="A4353" s="44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</row>
    <row r="4354" spans="1:162" x14ac:dyDescent="0.15">
      <c r="A4354" s="44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</row>
    <row r="4355" spans="1:162" x14ac:dyDescent="0.15">
      <c r="A4355" s="44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</row>
    <row r="4356" spans="1:162" x14ac:dyDescent="0.15">
      <c r="A4356" s="44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</row>
    <row r="4357" spans="1:162" x14ac:dyDescent="0.15">
      <c r="A4357" s="44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</row>
    <row r="4358" spans="1:162" x14ac:dyDescent="0.15">
      <c r="A4358" s="44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</row>
    <row r="4359" spans="1:162" x14ac:dyDescent="0.15">
      <c r="A4359" s="44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</row>
    <row r="4360" spans="1:162" x14ac:dyDescent="0.15">
      <c r="A4360" s="44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</row>
    <row r="4361" spans="1:162" x14ac:dyDescent="0.15">
      <c r="A4361" s="44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</row>
    <row r="4362" spans="1:162" x14ac:dyDescent="0.15">
      <c r="A4362" s="44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</row>
    <row r="4363" spans="1:162" x14ac:dyDescent="0.15">
      <c r="A4363" s="44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</row>
    <row r="4364" spans="1:162" x14ac:dyDescent="0.15">
      <c r="A4364" s="44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</row>
    <row r="4365" spans="1:162" x14ac:dyDescent="0.15">
      <c r="A4365" s="44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</row>
    <row r="4366" spans="1:162" x14ac:dyDescent="0.15">
      <c r="A4366" s="44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</row>
    <row r="4367" spans="1:162" x14ac:dyDescent="0.15">
      <c r="A4367" s="44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</row>
    <row r="4368" spans="1:162" x14ac:dyDescent="0.15">
      <c r="A4368" s="44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</row>
    <row r="4369" spans="1:162" x14ac:dyDescent="0.15">
      <c r="A4369" s="44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</row>
    <row r="4370" spans="1:162" x14ac:dyDescent="0.15">
      <c r="A4370" s="44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</row>
    <row r="4371" spans="1:162" x14ac:dyDescent="0.15">
      <c r="A4371" s="44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</row>
    <row r="4372" spans="1:162" x14ac:dyDescent="0.15">
      <c r="A4372" s="44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</row>
    <row r="4373" spans="1:162" x14ac:dyDescent="0.15">
      <c r="A4373" s="44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</row>
    <row r="4374" spans="1:162" x14ac:dyDescent="0.15">
      <c r="A4374" s="44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</row>
    <row r="4375" spans="1:162" x14ac:dyDescent="0.15">
      <c r="A4375" s="44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</row>
    <row r="4376" spans="1:162" x14ac:dyDescent="0.15">
      <c r="A4376" s="44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</row>
    <row r="4377" spans="1:162" x14ac:dyDescent="0.15">
      <c r="A4377" s="44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</row>
    <row r="4378" spans="1:162" x14ac:dyDescent="0.15">
      <c r="A4378" s="44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</row>
    <row r="4379" spans="1:162" x14ac:dyDescent="0.15">
      <c r="A4379" s="44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</row>
    <row r="4380" spans="1:162" x14ac:dyDescent="0.15">
      <c r="A4380" s="44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</row>
    <row r="4381" spans="1:162" x14ac:dyDescent="0.15">
      <c r="A4381" s="44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</row>
    <row r="4382" spans="1:162" x14ac:dyDescent="0.15">
      <c r="A4382" s="44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</row>
    <row r="4383" spans="1:162" x14ac:dyDescent="0.15">
      <c r="A4383" s="44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</row>
    <row r="4384" spans="1:162" x14ac:dyDescent="0.15">
      <c r="A4384" s="44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</row>
    <row r="4385" spans="1:162" x14ac:dyDescent="0.15">
      <c r="A4385" s="44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</row>
    <row r="4386" spans="1:162" x14ac:dyDescent="0.15">
      <c r="A4386" s="44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</row>
    <row r="4387" spans="1:162" x14ac:dyDescent="0.15">
      <c r="A4387" s="44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</row>
    <row r="4388" spans="1:162" x14ac:dyDescent="0.15">
      <c r="A4388" s="44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</row>
    <row r="4389" spans="1:162" x14ac:dyDescent="0.15">
      <c r="A4389" s="44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</row>
    <row r="4390" spans="1:162" x14ac:dyDescent="0.15">
      <c r="A4390" s="44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</row>
    <row r="4391" spans="1:162" x14ac:dyDescent="0.15">
      <c r="A4391" s="44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</row>
    <row r="4392" spans="1:162" x14ac:dyDescent="0.15">
      <c r="A4392" s="44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</row>
    <row r="4393" spans="1:162" x14ac:dyDescent="0.15">
      <c r="A4393" s="44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</row>
    <row r="4394" spans="1:162" x14ac:dyDescent="0.15">
      <c r="A4394" s="44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</row>
    <row r="4395" spans="1:162" x14ac:dyDescent="0.15">
      <c r="A4395" s="44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</row>
    <row r="4396" spans="1:162" x14ac:dyDescent="0.15">
      <c r="A4396" s="44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29"/>
      <c r="V4396" s="29"/>
      <c r="W4396" s="29"/>
      <c r="X4396" s="37"/>
      <c r="Y4396" s="22"/>
      <c r="Z4396" s="27"/>
      <c r="AA4396" s="29"/>
      <c r="AB4396" s="22"/>
      <c r="AC4396" s="22"/>
      <c r="AD4396" s="22"/>
      <c r="AE4396" s="29"/>
      <c r="AF4396" s="23"/>
      <c r="AG4396" s="29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  <c r="ET4396" s="27"/>
      <c r="EU4396" s="27"/>
      <c r="EV4396" s="27"/>
      <c r="EW4396" s="27"/>
      <c r="EX4396" s="27"/>
      <c r="EY4396" s="27"/>
      <c r="EZ4396" s="27"/>
      <c r="FA4396" s="27"/>
      <c r="FB4396" s="27"/>
      <c r="FC4396" s="27"/>
      <c r="FD4396" s="27"/>
      <c r="FE4396" s="27"/>
      <c r="FF4396" s="27"/>
    </row>
    <row r="4397" spans="1:162" x14ac:dyDescent="0.15">
      <c r="A4397" s="44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</row>
    <row r="4398" spans="1:162" x14ac:dyDescent="0.15">
      <c r="A4398" s="44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</row>
    <row r="4399" spans="1:162" x14ac:dyDescent="0.15">
      <c r="A4399" s="44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</row>
    <row r="4400" spans="1:162" x14ac:dyDescent="0.15">
      <c r="A4400" s="44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</row>
    <row r="4401" spans="1:162" x14ac:dyDescent="0.15">
      <c r="A4401" s="44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</row>
    <row r="4402" spans="1:162" x14ac:dyDescent="0.15">
      <c r="A4402" s="44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</row>
    <row r="4403" spans="1:162" x14ac:dyDescent="0.15">
      <c r="A4403" s="44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</row>
    <row r="4404" spans="1:162" x14ac:dyDescent="0.15">
      <c r="A4404" s="44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</row>
    <row r="4405" spans="1:162" x14ac:dyDescent="0.15">
      <c r="A4405" s="44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</row>
    <row r="4406" spans="1:162" x14ac:dyDescent="0.15">
      <c r="A4406" s="44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</row>
    <row r="4407" spans="1:162" x14ac:dyDescent="0.15">
      <c r="A4407" s="44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</row>
    <row r="4408" spans="1:162" x14ac:dyDescent="0.15">
      <c r="A4408" s="44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</row>
    <row r="4409" spans="1:162" x14ac:dyDescent="0.15">
      <c r="A4409" s="44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</row>
    <row r="4410" spans="1:162" x14ac:dyDescent="0.15">
      <c r="A4410" s="44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</row>
    <row r="4411" spans="1:162" x14ac:dyDescent="0.15">
      <c r="A4411" s="44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</row>
    <row r="4412" spans="1:162" x14ac:dyDescent="0.15">
      <c r="A4412" s="44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</row>
    <row r="4413" spans="1:162" x14ac:dyDescent="0.15">
      <c r="A4413" s="44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</row>
    <row r="4414" spans="1:162" x14ac:dyDescent="0.15">
      <c r="A4414" s="44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</row>
    <row r="4415" spans="1:162" x14ac:dyDescent="0.15">
      <c r="A4415" s="44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</row>
    <row r="4416" spans="1:162" x14ac:dyDescent="0.15">
      <c r="A4416" s="44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</row>
    <row r="4417" spans="1:162" x14ac:dyDescent="0.15">
      <c r="A4417" s="44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</row>
    <row r="4418" spans="1:162" x14ac:dyDescent="0.15">
      <c r="A4418" s="44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</row>
    <row r="4419" spans="1:162" x14ac:dyDescent="0.15">
      <c r="A4419" s="44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</row>
    <row r="4420" spans="1:162" x14ac:dyDescent="0.15">
      <c r="A4420" s="44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</row>
    <row r="4421" spans="1:162" x14ac:dyDescent="0.15">
      <c r="A4421" s="44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</row>
    <row r="4422" spans="1:162" x14ac:dyDescent="0.15">
      <c r="A4422" s="44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</row>
    <row r="4423" spans="1:162" x14ac:dyDescent="0.15">
      <c r="A4423" s="44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</row>
    <row r="4424" spans="1:162" x14ac:dyDescent="0.15">
      <c r="A4424" s="44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</row>
    <row r="4425" spans="1:162" x14ac:dyDescent="0.15">
      <c r="A4425" s="44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</row>
    <row r="4426" spans="1:162" x14ac:dyDescent="0.15">
      <c r="A4426" s="44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</row>
    <row r="4427" spans="1:162" x14ac:dyDescent="0.15">
      <c r="A4427" s="44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</row>
    <row r="4428" spans="1:162" x14ac:dyDescent="0.15">
      <c r="A4428" s="44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</row>
    <row r="4429" spans="1:162" x14ac:dyDescent="0.15">
      <c r="A4429" s="44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</row>
    <row r="4430" spans="1:162" x14ac:dyDescent="0.15">
      <c r="A4430" s="44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</row>
    <row r="4431" spans="1:162" x14ac:dyDescent="0.15">
      <c r="A4431" s="44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</row>
    <row r="4432" spans="1:162" x14ac:dyDescent="0.15">
      <c r="A4432" s="44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</row>
    <row r="4433" spans="1:162" x14ac:dyDescent="0.15">
      <c r="A4433" s="44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</row>
    <row r="4434" spans="1:162" x14ac:dyDescent="0.15">
      <c r="A4434" s="44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</row>
    <row r="4435" spans="1:162" x14ac:dyDescent="0.15">
      <c r="A4435" s="44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</row>
    <row r="4436" spans="1:162" x14ac:dyDescent="0.15">
      <c r="A4436" s="44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</row>
    <row r="4437" spans="1:162" x14ac:dyDescent="0.15">
      <c r="A4437" s="44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</row>
    <row r="4438" spans="1:162" x14ac:dyDescent="0.15">
      <c r="A4438" s="44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</row>
    <row r="4439" spans="1:162" x14ac:dyDescent="0.15">
      <c r="A4439" s="44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</row>
    <row r="4440" spans="1:162" x14ac:dyDescent="0.15">
      <c r="A4440" s="44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</row>
    <row r="4441" spans="1:162" x14ac:dyDescent="0.15">
      <c r="A4441" s="44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</row>
    <row r="4442" spans="1:162" x14ac:dyDescent="0.15">
      <c r="A4442" s="44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</row>
    <row r="4443" spans="1:162" x14ac:dyDescent="0.15">
      <c r="A4443" s="44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</row>
    <row r="4444" spans="1:162" x14ac:dyDescent="0.15">
      <c r="A4444" s="44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</row>
    <row r="4445" spans="1:162" x14ac:dyDescent="0.15">
      <c r="A4445" s="44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</row>
    <row r="4446" spans="1:162" x14ac:dyDescent="0.15">
      <c r="A4446" s="44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</row>
    <row r="4447" spans="1:162" x14ac:dyDescent="0.15">
      <c r="A4447" s="44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</row>
    <row r="4448" spans="1:162" x14ac:dyDescent="0.15">
      <c r="A4448" s="44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</row>
    <row r="4449" spans="1:162" x14ac:dyDescent="0.15">
      <c r="A4449" s="44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</row>
    <row r="4450" spans="1:162" x14ac:dyDescent="0.15">
      <c r="A4450" s="44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</row>
    <row r="4451" spans="1:162" x14ac:dyDescent="0.15">
      <c r="A4451" s="44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</row>
    <row r="4452" spans="1:162" x14ac:dyDescent="0.15">
      <c r="A4452" s="44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</row>
    <row r="4453" spans="1:162" x14ac:dyDescent="0.15">
      <c r="A4453" s="44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</row>
    <row r="4454" spans="1:162" x14ac:dyDescent="0.15">
      <c r="A4454" s="44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</row>
    <row r="4455" spans="1:162" x14ac:dyDescent="0.15">
      <c r="A4455" s="44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</row>
    <row r="4456" spans="1:162" x14ac:dyDescent="0.15">
      <c r="A4456" s="44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</row>
    <row r="4457" spans="1:162" x14ac:dyDescent="0.15">
      <c r="A4457" s="44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</row>
    <row r="4458" spans="1:162" x14ac:dyDescent="0.15">
      <c r="A4458" s="44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</row>
    <row r="4459" spans="1:162" x14ac:dyDescent="0.15">
      <c r="A4459" s="44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</row>
    <row r="4460" spans="1:162" x14ac:dyDescent="0.15">
      <c r="A4460" s="44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</row>
    <row r="4461" spans="1:162" x14ac:dyDescent="0.15">
      <c r="A4461" s="44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</row>
    <row r="4462" spans="1:162" x14ac:dyDescent="0.15">
      <c r="A4462" s="44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</row>
    <row r="4463" spans="1:162" x14ac:dyDescent="0.15">
      <c r="A4463" s="44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</row>
    <row r="4464" spans="1:162" x14ac:dyDescent="0.15">
      <c r="A4464" s="44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</row>
    <row r="4465" spans="1:162" x14ac:dyDescent="0.15">
      <c r="A4465" s="44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</row>
    <row r="4466" spans="1:162" x14ac:dyDescent="0.15">
      <c r="A4466" s="44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</row>
    <row r="4467" spans="1:162" x14ac:dyDescent="0.15">
      <c r="A4467" s="44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</row>
    <row r="4468" spans="1:162" x14ac:dyDescent="0.15">
      <c r="A4468" s="44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</row>
    <row r="4469" spans="1:162" x14ac:dyDescent="0.15">
      <c r="A4469" s="44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</row>
    <row r="4470" spans="1:162" x14ac:dyDescent="0.15">
      <c r="A4470" s="44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</row>
    <row r="4471" spans="1:162" x14ac:dyDescent="0.15">
      <c r="A4471" s="44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</row>
    <row r="4472" spans="1:162" x14ac:dyDescent="0.15">
      <c r="A4472" s="44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</row>
    <row r="4473" spans="1:162" x14ac:dyDescent="0.15">
      <c r="A4473" s="44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</row>
    <row r="4474" spans="1:162" x14ac:dyDescent="0.15">
      <c r="A4474" s="44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</row>
    <row r="4475" spans="1:162" x14ac:dyDescent="0.15">
      <c r="A4475" s="44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</row>
    <row r="4476" spans="1:162" x14ac:dyDescent="0.15">
      <c r="A4476" s="44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</row>
    <row r="4477" spans="1:162" x14ac:dyDescent="0.15">
      <c r="A4477" s="44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</row>
    <row r="4478" spans="1:162" x14ac:dyDescent="0.15">
      <c r="A4478" s="44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</row>
    <row r="4479" spans="1:162" x14ac:dyDescent="0.15">
      <c r="A4479" s="44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</row>
    <row r="4480" spans="1:162" x14ac:dyDescent="0.15">
      <c r="A4480" s="44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</row>
    <row r="4481" spans="1:162" x14ac:dyDescent="0.15">
      <c r="A4481" s="44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</row>
    <row r="4482" spans="1:162" x14ac:dyDescent="0.15">
      <c r="A4482" s="44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</row>
    <row r="4483" spans="1:162" x14ac:dyDescent="0.15">
      <c r="A4483" s="44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</row>
    <row r="4484" spans="1:162" x14ac:dyDescent="0.15">
      <c r="A4484" s="44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</row>
    <row r="4485" spans="1:162" x14ac:dyDescent="0.15">
      <c r="A4485" s="44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</row>
    <row r="4486" spans="1:162" x14ac:dyDescent="0.15">
      <c r="A4486" s="44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</row>
    <row r="4487" spans="1:162" x14ac:dyDescent="0.15">
      <c r="A4487" s="44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</row>
    <row r="4488" spans="1:162" x14ac:dyDescent="0.15">
      <c r="A4488" s="44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</row>
    <row r="4489" spans="1:162" x14ac:dyDescent="0.15">
      <c r="A4489" s="44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</row>
    <row r="4490" spans="1:162" x14ac:dyDescent="0.15">
      <c r="A4490" s="44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</row>
    <row r="4491" spans="1:162" x14ac:dyDescent="0.15">
      <c r="A4491" s="44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</row>
    <row r="4492" spans="1:162" x14ac:dyDescent="0.15">
      <c r="A4492" s="44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</row>
    <row r="4493" spans="1:162" x14ac:dyDescent="0.15">
      <c r="A4493" s="44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</row>
    <row r="4494" spans="1:162" x14ac:dyDescent="0.15">
      <c r="A4494" s="44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</row>
    <row r="4495" spans="1:162" x14ac:dyDescent="0.15">
      <c r="A4495" s="44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</row>
    <row r="4496" spans="1:162" x14ac:dyDescent="0.15">
      <c r="A4496" s="44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</row>
    <row r="4497" spans="1:162" x14ac:dyDescent="0.15">
      <c r="A4497" s="44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</row>
    <row r="4498" spans="1:162" x14ac:dyDescent="0.15">
      <c r="A4498" s="44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</row>
    <row r="4499" spans="1:162" x14ac:dyDescent="0.15">
      <c r="A4499" s="44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</row>
    <row r="4500" spans="1:162" x14ac:dyDescent="0.15">
      <c r="A4500" s="44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</row>
    <row r="4501" spans="1:162" x14ac:dyDescent="0.15">
      <c r="A4501" s="44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</row>
    <row r="4502" spans="1:162" x14ac:dyDescent="0.15">
      <c r="A4502" s="44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</row>
    <row r="4503" spans="1:162" x14ac:dyDescent="0.15">
      <c r="A4503" s="44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</row>
    <row r="4504" spans="1:162" x14ac:dyDescent="0.15">
      <c r="A4504" s="44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</row>
    <row r="4505" spans="1:162" x14ac:dyDescent="0.15">
      <c r="A4505" s="44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</row>
    <row r="4506" spans="1:162" x14ac:dyDescent="0.15">
      <c r="A4506" s="44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</row>
    <row r="4507" spans="1:162" x14ac:dyDescent="0.15">
      <c r="A4507" s="44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</row>
    <row r="4508" spans="1:162" x14ac:dyDescent="0.15">
      <c r="A4508" s="44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</row>
    <row r="4509" spans="1:162" x14ac:dyDescent="0.15">
      <c r="A4509" s="44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</row>
    <row r="4510" spans="1:162" x14ac:dyDescent="0.15">
      <c r="A4510" s="44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</row>
    <row r="4511" spans="1:162" x14ac:dyDescent="0.15">
      <c r="A4511" s="44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</row>
    <row r="4512" spans="1:162" x14ac:dyDescent="0.15">
      <c r="A4512" s="44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</row>
    <row r="4513" spans="1:162" x14ac:dyDescent="0.15">
      <c r="A4513" s="44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</row>
    <row r="4514" spans="1:162" x14ac:dyDescent="0.15">
      <c r="A4514" s="44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</row>
    <row r="4515" spans="1:162" x14ac:dyDescent="0.15">
      <c r="A4515" s="44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</row>
    <row r="4516" spans="1:162" x14ac:dyDescent="0.15">
      <c r="A4516" s="44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</row>
    <row r="4517" spans="1:162" x14ac:dyDescent="0.15">
      <c r="A4517" s="44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</row>
    <row r="4518" spans="1:162" x14ac:dyDescent="0.15">
      <c r="A4518" s="44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</row>
    <row r="4519" spans="1:162" x14ac:dyDescent="0.15">
      <c r="A4519" s="44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</row>
    <row r="4520" spans="1:162" x14ac:dyDescent="0.15">
      <c r="A4520" s="44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</row>
    <row r="4521" spans="1:162" x14ac:dyDescent="0.15">
      <c r="A4521" s="44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</row>
    <row r="4522" spans="1:162" x14ac:dyDescent="0.15">
      <c r="A4522" s="44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</row>
    <row r="4523" spans="1:162" x14ac:dyDescent="0.15">
      <c r="A4523" s="44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</row>
    <row r="4524" spans="1:162" x14ac:dyDescent="0.15">
      <c r="A4524" s="44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</row>
    <row r="4525" spans="1:162" x14ac:dyDescent="0.15">
      <c r="A4525" s="44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</row>
    <row r="4526" spans="1:162" x14ac:dyDescent="0.15">
      <c r="A4526" s="44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</row>
    <row r="4527" spans="1:162" x14ac:dyDescent="0.15">
      <c r="A4527" s="44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</row>
    <row r="4528" spans="1:162" x14ac:dyDescent="0.15">
      <c r="A4528" s="44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</row>
    <row r="4529" spans="1:162" x14ac:dyDescent="0.15">
      <c r="A4529" s="44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</row>
    <row r="4530" spans="1:162" x14ac:dyDescent="0.15">
      <c r="A4530" s="44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</row>
    <row r="4531" spans="1:162" x14ac:dyDescent="0.15">
      <c r="A4531" s="44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</row>
    <row r="4532" spans="1:162" x14ac:dyDescent="0.15">
      <c r="A4532" s="44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</row>
    <row r="4533" spans="1:162" x14ac:dyDescent="0.15">
      <c r="A4533" s="44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</row>
    <row r="4534" spans="1:162" x14ac:dyDescent="0.15">
      <c r="A4534" s="44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</row>
    <row r="4535" spans="1:162" x14ac:dyDescent="0.15">
      <c r="A4535" s="44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</row>
    <row r="4536" spans="1:162" x14ac:dyDescent="0.15">
      <c r="A4536" s="44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</row>
    <row r="4537" spans="1:162" x14ac:dyDescent="0.15">
      <c r="A4537" s="44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</row>
    <row r="4538" spans="1:162" x14ac:dyDescent="0.15">
      <c r="A4538" s="44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</row>
    <row r="4539" spans="1:162" x14ac:dyDescent="0.15">
      <c r="A4539" s="44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</row>
    <row r="4540" spans="1:162" x14ac:dyDescent="0.15">
      <c r="A4540" s="44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</row>
    <row r="4541" spans="1:162" x14ac:dyDescent="0.15">
      <c r="A4541" s="44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</row>
    <row r="4542" spans="1:162" x14ac:dyDescent="0.15">
      <c r="A4542" s="44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</row>
    <row r="4543" spans="1:162" x14ac:dyDescent="0.15">
      <c r="A4543" s="44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</row>
    <row r="4544" spans="1:162" x14ac:dyDescent="0.15">
      <c r="A4544" s="44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</row>
    <row r="4545" spans="1:162" x14ac:dyDescent="0.15">
      <c r="A4545" s="44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</row>
    <row r="4546" spans="1:162" x14ac:dyDescent="0.15">
      <c r="A4546" s="44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</row>
    <row r="4547" spans="1:162" x14ac:dyDescent="0.15">
      <c r="A4547" s="44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</row>
    <row r="4548" spans="1:162" x14ac:dyDescent="0.15">
      <c r="A4548" s="44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</row>
    <row r="4549" spans="1:162" x14ac:dyDescent="0.15">
      <c r="A4549" s="44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</row>
    <row r="4550" spans="1:162" x14ac:dyDescent="0.15">
      <c r="A4550" s="44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</row>
    <row r="4551" spans="1:162" x14ac:dyDescent="0.15">
      <c r="A4551" s="44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</row>
    <row r="4552" spans="1:162" x14ac:dyDescent="0.15">
      <c r="A4552" s="44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</row>
    <row r="4553" spans="1:162" x14ac:dyDescent="0.15">
      <c r="A4553" s="44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</row>
    <row r="4554" spans="1:162" x14ac:dyDescent="0.15">
      <c r="A4554" s="44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</row>
    <row r="4555" spans="1:162" x14ac:dyDescent="0.15">
      <c r="A4555" s="44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</row>
    <row r="4556" spans="1:162" x14ac:dyDescent="0.15">
      <c r="A4556" s="44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</row>
    <row r="4557" spans="1:162" x14ac:dyDescent="0.15">
      <c r="A4557" s="44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</row>
    <row r="4558" spans="1:162" x14ac:dyDescent="0.15">
      <c r="A4558" s="44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</row>
    <row r="4559" spans="1:162" x14ac:dyDescent="0.15">
      <c r="A4559" s="44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</row>
    <row r="4560" spans="1:162" x14ac:dyDescent="0.15">
      <c r="A4560" s="44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</row>
    <row r="4561" spans="1:162" x14ac:dyDescent="0.15">
      <c r="A4561" s="44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</row>
    <row r="4562" spans="1:162" x14ac:dyDescent="0.15">
      <c r="A4562" s="44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</row>
    <row r="4563" spans="1:162" x14ac:dyDescent="0.15">
      <c r="A4563" s="44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</row>
    <row r="4564" spans="1:162" x14ac:dyDescent="0.15">
      <c r="A4564" s="44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</row>
    <row r="4565" spans="1:162" x14ac:dyDescent="0.15">
      <c r="A4565" s="44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</row>
    <row r="4566" spans="1:162" x14ac:dyDescent="0.15">
      <c r="A4566" s="44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</row>
    <row r="4567" spans="1:162" x14ac:dyDescent="0.15">
      <c r="A4567" s="44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</row>
    <row r="4568" spans="1:162" x14ac:dyDescent="0.15">
      <c r="A4568" s="44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</row>
    <row r="4569" spans="1:162" x14ac:dyDescent="0.15">
      <c r="A4569" s="44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</row>
    <row r="4570" spans="1:162" x14ac:dyDescent="0.15">
      <c r="A4570" s="44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</row>
    <row r="4571" spans="1:162" x14ac:dyDescent="0.15">
      <c r="A4571" s="44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</row>
    <row r="4572" spans="1:162" x14ac:dyDescent="0.15">
      <c r="A4572" s="44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</row>
    <row r="4573" spans="1:162" x14ac:dyDescent="0.15">
      <c r="A4573" s="44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</row>
    <row r="4574" spans="1:162" x14ac:dyDescent="0.15">
      <c r="A4574" s="44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</row>
    <row r="4575" spans="1:162" x14ac:dyDescent="0.15">
      <c r="A4575" s="44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</row>
    <row r="4576" spans="1:162" x14ac:dyDescent="0.15">
      <c r="A4576" s="44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</row>
    <row r="4577" spans="1:162" x14ac:dyDescent="0.15">
      <c r="A4577" s="44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</row>
    <row r="4578" spans="1:162" x14ac:dyDescent="0.15">
      <c r="A4578" s="44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</row>
    <row r="4579" spans="1:162" x14ac:dyDescent="0.15">
      <c r="A4579" s="44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</row>
    <row r="4580" spans="1:162" x14ac:dyDescent="0.15">
      <c r="A4580" s="44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</row>
    <row r="4581" spans="1:162" x14ac:dyDescent="0.15">
      <c r="A4581" s="44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29"/>
      <c r="V4581" s="29"/>
      <c r="W4581" s="29"/>
      <c r="X4581" s="37"/>
      <c r="Y4581" s="22"/>
      <c r="Z4581" s="27"/>
      <c r="AA4581" s="29"/>
      <c r="AB4581" s="22"/>
      <c r="AC4581" s="22"/>
      <c r="AD4581" s="22"/>
      <c r="AE4581" s="29"/>
      <c r="AF4581" s="23"/>
      <c r="AG4581" s="29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  <c r="ET4581" s="27"/>
      <c r="EU4581" s="27"/>
      <c r="EV4581" s="27"/>
      <c r="EW4581" s="27"/>
      <c r="EX4581" s="27"/>
      <c r="EY4581" s="27"/>
      <c r="EZ4581" s="27"/>
      <c r="FA4581" s="27"/>
      <c r="FB4581" s="27"/>
      <c r="FC4581" s="27"/>
      <c r="FD4581" s="27"/>
      <c r="FE4581" s="27"/>
      <c r="FF4581" s="27"/>
    </row>
    <row r="4582" spans="1:162" x14ac:dyDescent="0.15">
      <c r="A4582" s="44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</row>
    <row r="4583" spans="1:162" x14ac:dyDescent="0.15">
      <c r="A4583" s="44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</row>
    <row r="4584" spans="1:162" x14ac:dyDescent="0.15">
      <c r="A4584" s="44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</row>
    <row r="4585" spans="1:162" x14ac:dyDescent="0.15">
      <c r="A4585" s="44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</row>
    <row r="4586" spans="1:162" x14ac:dyDescent="0.15">
      <c r="A4586" s="44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</row>
    <row r="4587" spans="1:162" x14ac:dyDescent="0.15">
      <c r="A4587" s="44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</row>
    <row r="4588" spans="1:162" x14ac:dyDescent="0.15">
      <c r="A4588" s="44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</row>
    <row r="4589" spans="1:162" x14ac:dyDescent="0.15">
      <c r="A4589" s="44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</row>
    <row r="4590" spans="1:162" x14ac:dyDescent="0.15">
      <c r="A4590" s="44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</row>
    <row r="4591" spans="1:162" x14ac:dyDescent="0.15">
      <c r="A4591" s="44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</row>
    <row r="4592" spans="1:162" x14ac:dyDescent="0.15">
      <c r="A4592" s="44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</row>
    <row r="4593" spans="1:162" x14ac:dyDescent="0.15">
      <c r="A4593" s="44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</row>
    <row r="4594" spans="1:162" x14ac:dyDescent="0.15">
      <c r="A4594" s="44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</row>
    <row r="4595" spans="1:162" x14ac:dyDescent="0.15">
      <c r="A4595" s="44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</row>
    <row r="4596" spans="1:162" x14ac:dyDescent="0.15">
      <c r="A4596" s="44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</row>
    <row r="4597" spans="1:162" x14ac:dyDescent="0.15">
      <c r="A4597" s="44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</row>
    <row r="4598" spans="1:162" x14ac:dyDescent="0.15">
      <c r="A4598" s="44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</row>
    <row r="4599" spans="1:162" x14ac:dyDescent="0.15">
      <c r="A4599" s="44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</row>
    <row r="4600" spans="1:162" x14ac:dyDescent="0.15">
      <c r="A4600" s="44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</row>
    <row r="4601" spans="1:162" x14ac:dyDescent="0.15">
      <c r="A4601" s="44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</row>
    <row r="4602" spans="1:162" x14ac:dyDescent="0.15">
      <c r="A4602" s="44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</row>
    <row r="4603" spans="1:162" x14ac:dyDescent="0.15">
      <c r="A4603" s="44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</row>
    <row r="4604" spans="1:162" x14ac:dyDescent="0.15">
      <c r="A4604" s="44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</row>
    <row r="4605" spans="1:162" x14ac:dyDescent="0.15">
      <c r="A4605" s="44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</row>
    <row r="4606" spans="1:162" x14ac:dyDescent="0.15">
      <c r="A4606" s="44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</row>
    <row r="4607" spans="1:162" x14ac:dyDescent="0.15">
      <c r="A4607" s="44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</row>
    <row r="4608" spans="1:162" x14ac:dyDescent="0.15">
      <c r="A4608" s="44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</row>
    <row r="4609" spans="1:162" x14ac:dyDescent="0.15">
      <c r="A4609" s="44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</row>
    <row r="4610" spans="1:162" x14ac:dyDescent="0.15">
      <c r="A4610" s="44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</row>
    <row r="4611" spans="1:162" x14ac:dyDescent="0.15">
      <c r="A4611" s="44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</row>
    <row r="4612" spans="1:162" x14ac:dyDescent="0.15">
      <c r="A4612" s="44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</row>
    <row r="4613" spans="1:162" x14ac:dyDescent="0.15">
      <c r="A4613" s="44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</row>
    <row r="4614" spans="1:162" x14ac:dyDescent="0.15">
      <c r="A4614" s="44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</row>
    <row r="4615" spans="1:162" x14ac:dyDescent="0.15">
      <c r="A4615" s="44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</row>
    <row r="4616" spans="1:162" x14ac:dyDescent="0.15">
      <c r="A4616" s="44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</row>
    <row r="4617" spans="1:162" x14ac:dyDescent="0.15">
      <c r="A4617" s="44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</row>
    <row r="4618" spans="1:162" x14ac:dyDescent="0.15">
      <c r="A4618" s="44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</row>
    <row r="4619" spans="1:162" x14ac:dyDescent="0.15">
      <c r="A4619" s="44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</row>
    <row r="4620" spans="1:162" x14ac:dyDescent="0.15">
      <c r="A4620" s="44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</row>
    <row r="4621" spans="1:162" x14ac:dyDescent="0.15">
      <c r="A4621" s="44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</row>
    <row r="4622" spans="1:162" x14ac:dyDescent="0.15">
      <c r="A4622" s="44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</row>
    <row r="4623" spans="1:162" x14ac:dyDescent="0.15">
      <c r="A4623" s="44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</row>
    <row r="4624" spans="1:162" x14ac:dyDescent="0.15">
      <c r="A4624" s="44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</row>
    <row r="4625" spans="1:162" x14ac:dyDescent="0.15">
      <c r="A4625" s="44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</row>
    <row r="4626" spans="1:162" x14ac:dyDescent="0.15">
      <c r="A4626" s="44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</row>
    <row r="4627" spans="1:162" x14ac:dyDescent="0.15">
      <c r="A4627" s="44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</row>
    <row r="4628" spans="1:162" x14ac:dyDescent="0.15">
      <c r="A4628" s="44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</row>
    <row r="4629" spans="1:162" x14ac:dyDescent="0.15">
      <c r="A4629" s="44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</row>
    <row r="4630" spans="1:162" x14ac:dyDescent="0.15">
      <c r="A4630" s="44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</row>
    <row r="4631" spans="1:162" x14ac:dyDescent="0.15">
      <c r="A4631" s="44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</row>
    <row r="4632" spans="1:162" x14ac:dyDescent="0.15">
      <c r="A4632" s="44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</row>
    <row r="4633" spans="1:162" x14ac:dyDescent="0.15">
      <c r="A4633" s="44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</row>
    <row r="4634" spans="1:162" x14ac:dyDescent="0.15">
      <c r="A4634" s="44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</row>
    <row r="4635" spans="1:162" x14ac:dyDescent="0.15">
      <c r="A4635" s="44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</row>
    <row r="4636" spans="1:162" x14ac:dyDescent="0.15">
      <c r="A4636" s="44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</row>
    <row r="4637" spans="1:162" x14ac:dyDescent="0.15">
      <c r="A4637" s="44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</row>
    <row r="4638" spans="1:162" x14ac:dyDescent="0.15">
      <c r="A4638" s="44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</row>
    <row r="4639" spans="1:162" x14ac:dyDescent="0.15">
      <c r="A4639" s="44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</row>
    <row r="4640" spans="1:162" x14ac:dyDescent="0.15">
      <c r="A4640" s="44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</row>
    <row r="4641" spans="1:162" x14ac:dyDescent="0.15">
      <c r="A4641" s="44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</row>
    <row r="4642" spans="1:162" x14ac:dyDescent="0.15">
      <c r="A4642" s="44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</row>
    <row r="4643" spans="1:162" x14ac:dyDescent="0.15">
      <c r="A4643" s="44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</row>
    <row r="4644" spans="1:162" x14ac:dyDescent="0.15">
      <c r="A4644" s="44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</row>
    <row r="4645" spans="1:162" x14ac:dyDescent="0.15">
      <c r="A4645" s="44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</row>
    <row r="4646" spans="1:162" x14ac:dyDescent="0.15">
      <c r="A4646" s="44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</row>
    <row r="4647" spans="1:162" x14ac:dyDescent="0.15">
      <c r="A4647" s="44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</row>
    <row r="4648" spans="1:162" x14ac:dyDescent="0.15">
      <c r="A4648" s="44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</row>
    <row r="4649" spans="1:162" x14ac:dyDescent="0.15">
      <c r="A4649" s="44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</row>
    <row r="4650" spans="1:162" x14ac:dyDescent="0.15">
      <c r="A4650" s="44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</row>
    <row r="4651" spans="1:162" x14ac:dyDescent="0.15">
      <c r="A4651" s="44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</row>
    <row r="4652" spans="1:162" x14ac:dyDescent="0.15">
      <c r="A4652" s="44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</row>
    <row r="4653" spans="1:162" x14ac:dyDescent="0.15">
      <c r="A4653" s="44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</row>
    <row r="4654" spans="1:162" x14ac:dyDescent="0.15">
      <c r="A4654" s="44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</row>
    <row r="4655" spans="1:162" x14ac:dyDescent="0.15">
      <c r="A4655" s="44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</row>
    <row r="4656" spans="1:162" x14ac:dyDescent="0.15">
      <c r="A4656" s="44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</row>
    <row r="4657" spans="1:162" x14ac:dyDescent="0.15">
      <c r="A4657" s="44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</row>
    <row r="4658" spans="1:162" x14ac:dyDescent="0.15">
      <c r="A4658" s="44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</row>
    <row r="4659" spans="1:162" x14ac:dyDescent="0.15">
      <c r="A4659" s="44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</row>
    <row r="4660" spans="1:162" x14ac:dyDescent="0.15">
      <c r="A4660" s="44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</row>
    <row r="4661" spans="1:162" x14ac:dyDescent="0.15">
      <c r="A4661" s="44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</row>
    <row r="4662" spans="1:162" x14ac:dyDescent="0.15">
      <c r="A4662" s="44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</row>
    <row r="4663" spans="1:162" x14ac:dyDescent="0.15">
      <c r="A4663" s="44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</row>
    <row r="4664" spans="1:162" x14ac:dyDescent="0.15">
      <c r="A4664" s="44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</row>
    <row r="4665" spans="1:162" x14ac:dyDescent="0.15">
      <c r="A4665" s="44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</row>
    <row r="4666" spans="1:162" x14ac:dyDescent="0.15">
      <c r="A4666" s="44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</row>
    <row r="4667" spans="1:162" x14ac:dyDescent="0.15">
      <c r="A4667" s="44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</row>
    <row r="4668" spans="1:162" x14ac:dyDescent="0.15">
      <c r="A4668" s="44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</row>
    <row r="4669" spans="1:162" x14ac:dyDescent="0.15">
      <c r="A4669" s="44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</row>
    <row r="4670" spans="1:162" x14ac:dyDescent="0.15">
      <c r="A4670" s="44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</row>
    <row r="4671" spans="1:162" x14ac:dyDescent="0.15">
      <c r="A4671" s="44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</row>
    <row r="4672" spans="1:162" x14ac:dyDescent="0.15">
      <c r="A4672" s="44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</row>
    <row r="4673" spans="1:162" x14ac:dyDescent="0.15">
      <c r="A4673" s="44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</row>
    <row r="4674" spans="1:162" x14ac:dyDescent="0.15">
      <c r="A4674" s="44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</row>
    <row r="4675" spans="1:162" x14ac:dyDescent="0.15">
      <c r="A4675" s="44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</row>
    <row r="4676" spans="1:162" x14ac:dyDescent="0.15">
      <c r="A4676" s="44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</row>
    <row r="4677" spans="1:162" x14ac:dyDescent="0.15">
      <c r="A4677" s="44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</row>
    <row r="4678" spans="1:162" x14ac:dyDescent="0.15">
      <c r="A4678" s="44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</row>
    <row r="4679" spans="1:162" x14ac:dyDescent="0.15">
      <c r="A4679" s="44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</row>
    <row r="4680" spans="1:162" x14ac:dyDescent="0.15">
      <c r="A4680" s="44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</row>
    <row r="4681" spans="1:162" x14ac:dyDescent="0.15">
      <c r="A4681" s="44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</row>
    <row r="4682" spans="1:162" x14ac:dyDescent="0.15">
      <c r="A4682" s="44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</row>
    <row r="4683" spans="1:162" x14ac:dyDescent="0.15">
      <c r="A4683" s="44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</row>
    <row r="4684" spans="1:162" x14ac:dyDescent="0.15">
      <c r="A4684" s="44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</row>
    <row r="4685" spans="1:162" x14ac:dyDescent="0.15">
      <c r="A4685" s="44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</row>
    <row r="4686" spans="1:162" x14ac:dyDescent="0.15">
      <c r="A4686" s="44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</row>
    <row r="4687" spans="1:162" x14ac:dyDescent="0.15">
      <c r="A4687" s="44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</row>
    <row r="4688" spans="1:162" x14ac:dyDescent="0.15">
      <c r="A4688" s="44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</row>
    <row r="4689" spans="1:162" x14ac:dyDescent="0.15">
      <c r="A4689" s="44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</row>
    <row r="4690" spans="1:162" x14ac:dyDescent="0.15">
      <c r="A4690" s="44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</row>
    <row r="4691" spans="1:162" x14ac:dyDescent="0.15">
      <c r="A4691" s="44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</row>
    <row r="4692" spans="1:162" x14ac:dyDescent="0.15">
      <c r="A4692" s="44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</row>
    <row r="4693" spans="1:162" x14ac:dyDescent="0.15">
      <c r="A4693" s="44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2"/>
      <c r="R4693" s="16"/>
      <c r="S4693" s="4"/>
      <c r="T4693" s="5"/>
      <c r="U4693" s="10"/>
      <c r="V4693" s="10"/>
      <c r="W4693" s="10"/>
      <c r="X4693" s="3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</row>
    <row r="4694" spans="1:162" x14ac:dyDescent="0.15">
      <c r="A4694" s="44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2"/>
      <c r="R4694" s="16"/>
      <c r="S4694" s="4"/>
      <c r="T4694" s="5"/>
      <c r="U4694" s="10"/>
      <c r="V4694" s="10"/>
      <c r="W4694" s="10"/>
      <c r="X4694" s="3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</row>
    <row r="4695" spans="1:162" x14ac:dyDescent="0.15">
      <c r="A4695" s="44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2"/>
      <c r="R4695" s="16"/>
      <c r="S4695" s="4"/>
      <c r="T4695" s="5"/>
      <c r="U4695" s="10"/>
      <c r="V4695" s="10"/>
      <c r="W4695" s="10"/>
      <c r="X4695" s="3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</row>
    <row r="4696" spans="1:162" x14ac:dyDescent="0.15">
      <c r="A4696" s="44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2"/>
      <c r="R4696" s="16"/>
      <c r="S4696" s="4"/>
      <c r="T4696" s="5"/>
      <c r="U4696" s="10"/>
      <c r="V4696" s="10"/>
      <c r="W4696" s="10"/>
      <c r="X4696" s="3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</row>
    <row r="4697" spans="1:162" x14ac:dyDescent="0.15">
      <c r="A4697" s="44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2"/>
      <c r="R4697" s="16"/>
      <c r="S4697" s="4"/>
      <c r="T4697" s="5"/>
      <c r="U4697" s="10"/>
      <c r="V4697" s="10"/>
      <c r="W4697" s="10"/>
      <c r="X4697" s="3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</row>
    <row r="4698" spans="1:162" x14ac:dyDescent="0.15">
      <c r="A4698" s="44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2"/>
      <c r="R4698" s="16"/>
      <c r="S4698" s="4"/>
      <c r="T4698" s="5"/>
      <c r="U4698" s="10"/>
      <c r="V4698" s="10"/>
      <c r="W4698" s="10"/>
      <c r="X4698" s="3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</row>
    <row r="4699" spans="1:162" x14ac:dyDescent="0.15">
      <c r="A4699" s="44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2"/>
      <c r="R4699" s="16"/>
      <c r="S4699" s="4"/>
      <c r="T4699" s="5"/>
      <c r="U4699" s="10"/>
      <c r="V4699" s="10"/>
      <c r="W4699" s="10"/>
      <c r="X4699" s="3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</row>
    <row r="4700" spans="1:162" x14ac:dyDescent="0.15">
      <c r="A4700" s="44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2"/>
      <c r="R4700" s="16"/>
      <c r="S4700" s="4"/>
      <c r="T4700" s="5"/>
      <c r="U4700" s="10"/>
      <c r="V4700" s="10"/>
      <c r="W4700" s="10"/>
      <c r="X4700" s="3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</row>
    <row r="4701" spans="1:162" x14ac:dyDescent="0.15">
      <c r="A4701" s="44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2"/>
      <c r="R4701" s="16"/>
      <c r="S4701" s="4"/>
      <c r="T4701" s="5"/>
      <c r="U4701" s="10"/>
      <c r="V4701" s="10"/>
      <c r="W4701" s="10"/>
      <c r="X4701" s="3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</row>
    <row r="4702" spans="1:162" x14ac:dyDescent="0.15">
      <c r="A4702" s="44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2"/>
      <c r="R4702" s="16"/>
      <c r="S4702" s="4"/>
      <c r="T4702" s="5"/>
      <c r="U4702" s="10"/>
      <c r="V4702" s="10"/>
      <c r="W4702" s="10"/>
      <c r="X4702" s="3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</row>
    <row r="4703" spans="1:162" x14ac:dyDescent="0.15">
      <c r="A4703" s="44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2"/>
      <c r="R4703" s="16"/>
      <c r="S4703" s="4"/>
      <c r="T4703" s="5"/>
      <c r="U4703" s="10"/>
      <c r="V4703" s="10"/>
      <c r="W4703" s="10"/>
      <c r="X4703" s="3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</row>
    <row r="4704" spans="1:162" x14ac:dyDescent="0.15">
      <c r="A4704" s="44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2"/>
      <c r="R4704" s="16"/>
      <c r="S4704" s="4"/>
      <c r="T4704" s="5"/>
      <c r="U4704" s="10"/>
      <c r="V4704" s="10"/>
      <c r="W4704" s="10"/>
      <c r="X4704" s="3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</row>
    <row r="4705" spans="1:162" x14ac:dyDescent="0.15">
      <c r="A4705" s="44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2"/>
      <c r="R4705" s="16"/>
      <c r="S4705" s="4"/>
      <c r="T4705" s="5"/>
      <c r="U4705" s="10"/>
      <c r="V4705" s="10"/>
      <c r="W4705" s="10"/>
      <c r="X4705" s="3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</row>
    <row r="4706" spans="1:162" x14ac:dyDescent="0.15">
      <c r="A4706" s="44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2"/>
      <c r="R4706" s="16"/>
      <c r="S4706" s="4"/>
      <c r="T4706" s="5"/>
      <c r="U4706" s="10"/>
      <c r="V4706" s="10"/>
      <c r="W4706" s="10"/>
      <c r="X4706" s="3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</row>
    <row r="4707" spans="1:162" x14ac:dyDescent="0.15">
      <c r="A4707" s="44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2"/>
      <c r="R4707" s="16"/>
      <c r="S4707" s="4"/>
      <c r="T4707" s="5"/>
      <c r="U4707" s="10"/>
      <c r="V4707" s="10"/>
      <c r="W4707" s="10"/>
      <c r="X4707" s="3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</row>
    <row r="4708" spans="1:162" x14ac:dyDescent="0.15">
      <c r="A4708" s="44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2"/>
      <c r="R4708" s="16"/>
      <c r="S4708" s="4"/>
      <c r="T4708" s="5"/>
      <c r="U4708" s="10"/>
      <c r="V4708" s="10"/>
      <c r="W4708" s="10"/>
      <c r="X4708" s="3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</row>
    <row r="4709" spans="1:162" x14ac:dyDescent="0.15">
      <c r="A4709" s="44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2"/>
      <c r="R4709" s="16"/>
      <c r="S4709" s="4"/>
      <c r="T4709" s="5"/>
      <c r="U4709" s="10"/>
      <c r="V4709" s="10"/>
      <c r="W4709" s="10"/>
      <c r="X4709" s="3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</row>
    <row r="4710" spans="1:162" x14ac:dyDescent="0.15">
      <c r="A4710" s="44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2"/>
      <c r="R4710" s="16"/>
      <c r="S4710" s="4"/>
      <c r="T4710" s="5"/>
      <c r="U4710" s="10"/>
      <c r="V4710" s="10"/>
      <c r="W4710" s="10"/>
      <c r="X4710" s="3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</row>
    <row r="4711" spans="1:162" x14ac:dyDescent="0.15">
      <c r="A4711" s="44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2"/>
      <c r="R4711" s="16"/>
      <c r="S4711" s="4"/>
      <c r="T4711" s="5"/>
      <c r="U4711" s="10"/>
      <c r="V4711" s="10"/>
      <c r="W4711" s="10"/>
      <c r="X4711" s="3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</row>
    <row r="4712" spans="1:162" x14ac:dyDescent="0.15">
      <c r="A4712" s="44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2"/>
      <c r="R4712" s="16"/>
      <c r="S4712" s="4"/>
      <c r="T4712" s="5"/>
      <c r="U4712" s="10"/>
      <c r="V4712" s="10"/>
      <c r="W4712" s="10"/>
      <c r="X4712" s="3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</row>
    <row r="4713" spans="1:162" x14ac:dyDescent="0.15">
      <c r="A4713" s="44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2"/>
      <c r="R4713" s="16"/>
      <c r="S4713" s="4"/>
      <c r="T4713" s="5"/>
      <c r="U4713" s="10"/>
      <c r="V4713" s="10"/>
      <c r="W4713" s="10"/>
      <c r="X4713" s="3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</row>
    <row r="4714" spans="1:162" x14ac:dyDescent="0.15">
      <c r="A4714" s="44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2"/>
      <c r="R4714" s="16"/>
      <c r="S4714" s="4"/>
      <c r="T4714" s="5"/>
      <c r="U4714" s="10"/>
      <c r="V4714" s="10"/>
      <c r="W4714" s="10"/>
      <c r="X4714" s="3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</row>
    <row r="4715" spans="1:162" x14ac:dyDescent="0.15">
      <c r="A4715" s="44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2"/>
      <c r="R4715" s="16"/>
      <c r="S4715" s="4"/>
      <c r="T4715" s="5"/>
      <c r="U4715" s="10"/>
      <c r="V4715" s="10"/>
      <c r="W4715" s="10"/>
      <c r="X4715" s="3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</row>
    <row r="4716" spans="1:162" x14ac:dyDescent="0.15">
      <c r="A4716" s="44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2"/>
      <c r="R4716" s="16"/>
      <c r="S4716" s="4"/>
      <c r="T4716" s="5"/>
      <c r="U4716" s="10"/>
      <c r="V4716" s="10"/>
      <c r="W4716" s="10"/>
      <c r="X4716" s="3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</row>
    <row r="4717" spans="1:162" x14ac:dyDescent="0.15">
      <c r="A4717" s="44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2"/>
      <c r="R4717" s="16"/>
      <c r="S4717" s="4"/>
      <c r="T4717" s="5"/>
      <c r="U4717" s="10"/>
      <c r="V4717" s="10"/>
      <c r="W4717" s="10"/>
      <c r="X4717" s="3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</row>
    <row r="4718" spans="1:162" x14ac:dyDescent="0.15">
      <c r="A4718" s="44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2"/>
      <c r="R4718" s="16"/>
      <c r="S4718" s="4"/>
      <c r="T4718" s="5"/>
      <c r="U4718" s="10"/>
      <c r="V4718" s="10"/>
      <c r="W4718" s="10"/>
      <c r="X4718" s="3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</row>
    <row r="4719" spans="1:162" x14ac:dyDescent="0.15">
      <c r="A4719" s="44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2"/>
      <c r="R4719" s="16"/>
      <c r="S4719" s="4"/>
      <c r="T4719" s="5"/>
      <c r="U4719" s="10"/>
      <c r="V4719" s="10"/>
      <c r="W4719" s="10"/>
      <c r="X4719" s="3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</row>
    <row r="4720" spans="1:162" x14ac:dyDescent="0.15">
      <c r="A4720" s="44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2"/>
      <c r="R4720" s="16"/>
      <c r="S4720" s="4"/>
      <c r="T4720" s="5"/>
      <c r="U4720" s="10"/>
      <c r="V4720" s="10"/>
      <c r="W4720" s="10"/>
      <c r="X4720" s="3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</row>
    <row r="4721" spans="1:162" x14ac:dyDescent="0.15">
      <c r="A4721" s="44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2"/>
      <c r="R4721" s="16"/>
      <c r="S4721" s="4"/>
      <c r="T4721" s="5"/>
      <c r="U4721" s="10"/>
      <c r="V4721" s="10"/>
      <c r="W4721" s="10"/>
      <c r="X4721" s="3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</row>
    <row r="4722" spans="1:162" x14ac:dyDescent="0.15">
      <c r="A4722" s="44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2"/>
      <c r="R4722" s="16"/>
      <c r="S4722" s="4"/>
      <c r="T4722" s="5"/>
      <c r="U4722" s="10"/>
      <c r="V4722" s="10"/>
      <c r="W4722" s="10"/>
      <c r="X4722" s="3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</row>
    <row r="4723" spans="1:162" x14ac:dyDescent="0.15">
      <c r="A4723" s="44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2"/>
      <c r="R4723" s="16"/>
      <c r="S4723" s="4"/>
      <c r="T4723" s="5"/>
      <c r="U4723" s="10"/>
      <c r="V4723" s="10"/>
      <c r="W4723" s="10"/>
      <c r="X4723" s="3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</row>
    <row r="4724" spans="1:162" x14ac:dyDescent="0.15">
      <c r="A4724" s="44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2"/>
      <c r="R4724" s="16"/>
      <c r="S4724" s="4"/>
      <c r="T4724" s="5"/>
      <c r="U4724" s="10"/>
      <c r="V4724" s="10"/>
      <c r="W4724" s="10"/>
      <c r="X4724" s="3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</row>
    <row r="4725" spans="1:162" x14ac:dyDescent="0.15">
      <c r="A4725" s="44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2"/>
      <c r="R4725" s="16"/>
      <c r="S4725" s="4"/>
      <c r="T4725" s="5"/>
      <c r="U4725" s="10"/>
      <c r="V4725" s="10"/>
      <c r="W4725" s="10"/>
      <c r="X4725" s="3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</row>
    <row r="4726" spans="1:162" x14ac:dyDescent="0.15">
      <c r="A4726" s="44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2"/>
      <c r="R4726" s="16"/>
      <c r="S4726" s="4"/>
      <c r="T4726" s="5"/>
      <c r="U4726" s="10"/>
      <c r="V4726" s="10"/>
      <c r="W4726" s="10"/>
      <c r="X4726" s="3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</row>
    <row r="4727" spans="1:162" x14ac:dyDescent="0.15">
      <c r="A4727" s="44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2"/>
      <c r="R4727" s="16"/>
      <c r="S4727" s="4"/>
      <c r="T4727" s="5"/>
      <c r="U4727" s="10"/>
      <c r="V4727" s="10"/>
      <c r="W4727" s="10"/>
      <c r="X4727" s="3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</row>
    <row r="4728" spans="1:162" x14ac:dyDescent="0.15">
      <c r="A4728" s="44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2"/>
      <c r="R4728" s="16"/>
      <c r="S4728" s="4"/>
      <c r="T4728" s="5"/>
      <c r="U4728" s="10"/>
      <c r="V4728" s="10"/>
      <c r="W4728" s="10"/>
      <c r="X4728" s="3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</row>
    <row r="4729" spans="1:162" x14ac:dyDescent="0.15">
      <c r="A4729" s="44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2"/>
      <c r="R4729" s="16"/>
      <c r="S4729" s="4"/>
      <c r="T4729" s="5"/>
      <c r="U4729" s="10"/>
      <c r="V4729" s="10"/>
      <c r="W4729" s="10"/>
      <c r="X4729" s="3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</row>
    <row r="4730" spans="1:162" x14ac:dyDescent="0.15">
      <c r="A4730" s="44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2"/>
      <c r="R4730" s="16"/>
      <c r="S4730" s="4"/>
      <c r="T4730" s="5"/>
      <c r="U4730" s="10"/>
      <c r="V4730" s="10"/>
      <c r="W4730" s="10"/>
      <c r="X4730" s="3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</row>
    <row r="4731" spans="1:162" x14ac:dyDescent="0.15">
      <c r="A4731" s="44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2"/>
      <c r="R4731" s="16"/>
      <c r="S4731" s="4"/>
      <c r="T4731" s="5"/>
      <c r="U4731" s="10"/>
      <c r="V4731" s="10"/>
      <c r="W4731" s="10"/>
      <c r="X4731" s="3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</row>
    <row r="4732" spans="1:162" x14ac:dyDescent="0.15">
      <c r="A4732" s="44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2"/>
      <c r="R4732" s="16"/>
      <c r="S4732" s="4"/>
      <c r="T4732" s="5"/>
      <c r="U4732" s="10"/>
      <c r="V4732" s="10"/>
      <c r="W4732" s="10"/>
      <c r="X4732" s="3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</row>
    <row r="4733" spans="1:162" x14ac:dyDescent="0.15">
      <c r="A4733" s="44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2"/>
      <c r="R4733" s="16"/>
      <c r="S4733" s="4"/>
      <c r="T4733" s="5"/>
      <c r="U4733" s="10"/>
      <c r="V4733" s="10"/>
      <c r="W4733" s="10"/>
      <c r="X4733" s="3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</row>
    <row r="4734" spans="1:162" x14ac:dyDescent="0.15">
      <c r="A4734" s="44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2"/>
      <c r="R4734" s="16"/>
      <c r="S4734" s="4"/>
      <c r="T4734" s="5"/>
      <c r="U4734" s="10"/>
      <c r="V4734" s="10"/>
      <c r="W4734" s="10"/>
      <c r="X4734" s="3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</row>
    <row r="4735" spans="1:162" x14ac:dyDescent="0.15">
      <c r="A4735" s="44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2"/>
      <c r="R4735" s="16"/>
      <c r="S4735" s="4"/>
      <c r="T4735" s="5"/>
      <c r="U4735" s="10"/>
      <c r="V4735" s="10"/>
      <c r="W4735" s="10"/>
      <c r="X4735" s="3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</row>
    <row r="4736" spans="1:162" x14ac:dyDescent="0.15">
      <c r="A4736" s="44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2"/>
      <c r="R4736" s="16"/>
      <c r="S4736" s="4"/>
      <c r="T4736" s="5"/>
      <c r="U4736" s="10"/>
      <c r="V4736" s="10"/>
      <c r="W4736" s="10"/>
      <c r="X4736" s="3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</row>
    <row r="4737" spans="1:162" x14ac:dyDescent="0.15">
      <c r="A4737" s="44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2"/>
      <c r="R4737" s="16"/>
      <c r="S4737" s="4"/>
      <c r="T4737" s="5"/>
      <c r="U4737" s="10"/>
      <c r="V4737" s="10"/>
      <c r="W4737" s="10"/>
      <c r="X4737" s="3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</row>
    <row r="4738" spans="1:162" x14ac:dyDescent="0.15">
      <c r="A4738" s="44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2"/>
      <c r="R4738" s="16"/>
      <c r="S4738" s="4"/>
      <c r="T4738" s="5"/>
      <c r="U4738" s="10"/>
      <c r="V4738" s="10"/>
      <c r="W4738" s="10"/>
      <c r="X4738" s="3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</row>
    <row r="4739" spans="1:162" x14ac:dyDescent="0.15">
      <c r="A4739" s="44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2"/>
      <c r="R4739" s="16"/>
      <c r="S4739" s="4"/>
      <c r="T4739" s="5"/>
      <c r="U4739" s="10"/>
      <c r="V4739" s="10"/>
      <c r="W4739" s="10"/>
      <c r="X4739" s="3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</row>
    <row r="4740" spans="1:162" x14ac:dyDescent="0.15">
      <c r="A4740" s="44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2"/>
      <c r="R4740" s="16"/>
      <c r="S4740" s="4"/>
      <c r="T4740" s="5"/>
      <c r="U4740" s="10"/>
      <c r="V4740" s="10"/>
      <c r="W4740" s="10"/>
      <c r="X4740" s="3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</row>
    <row r="4741" spans="1:162" x14ac:dyDescent="0.15">
      <c r="A4741" s="44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2"/>
      <c r="R4741" s="16"/>
      <c r="S4741" s="4"/>
      <c r="T4741" s="5"/>
      <c r="U4741" s="10"/>
      <c r="V4741" s="10"/>
      <c r="W4741" s="10"/>
      <c r="X4741" s="3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</row>
    <row r="4742" spans="1:162" x14ac:dyDescent="0.15">
      <c r="A4742" s="44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2"/>
      <c r="R4742" s="16"/>
      <c r="S4742" s="4"/>
      <c r="T4742" s="5"/>
      <c r="U4742" s="10"/>
      <c r="V4742" s="10"/>
      <c r="W4742" s="10"/>
      <c r="X4742" s="3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</row>
  </sheetData>
  <conditionalFormatting sqref="D12">
    <cfRule type="expression" dxfId="0" priority="2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2022-07-29T15:37:53Z</dcterms:modified>
</cp:coreProperties>
</file>